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480" windowHeight="7950"/>
  </bookViews>
  <sheets>
    <sheet name="Revised TB-07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BC187" i="1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9"/>
  <c r="Q78"/>
  <c r="J65"/>
  <c r="BB188" l="1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45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9"/>
  <c r="C211" i="3" l="1"/>
  <c r="F194"/>
  <c r="E194"/>
  <c r="E193"/>
  <c r="F191"/>
  <c r="E191"/>
  <c r="F188"/>
  <c r="E187"/>
  <c r="F186"/>
  <c r="E186"/>
  <c r="F185"/>
  <c r="E185"/>
  <c r="E184"/>
  <c r="F182"/>
  <c r="E181"/>
  <c r="F180"/>
  <c r="E180"/>
  <c r="F179"/>
  <c r="E178"/>
  <c r="F177"/>
  <c r="E177"/>
  <c r="F176"/>
  <c r="C160"/>
  <c r="F159"/>
  <c r="E159"/>
  <c r="D159"/>
  <c r="F158"/>
  <c r="E158"/>
  <c r="D158"/>
  <c r="F157"/>
  <c r="E157"/>
  <c r="D157"/>
  <c r="F156"/>
  <c r="E156"/>
  <c r="D156"/>
  <c r="F155"/>
  <c r="E155"/>
  <c r="D155"/>
  <c r="F154"/>
  <c r="E154"/>
  <c r="D154"/>
  <c r="F153"/>
  <c r="E153"/>
  <c r="D153"/>
  <c r="F152"/>
  <c r="E152"/>
  <c r="D152"/>
  <c r="F151"/>
  <c r="E151"/>
  <c r="D151"/>
  <c r="F150"/>
  <c r="E150"/>
  <c r="D150"/>
  <c r="F149"/>
  <c r="E149"/>
  <c r="D149"/>
  <c r="F148"/>
  <c r="E148"/>
  <c r="D148"/>
  <c r="F147"/>
  <c r="E147"/>
  <c r="D147"/>
  <c r="F146"/>
  <c r="E146"/>
  <c r="D146"/>
  <c r="F145"/>
  <c r="E145"/>
  <c r="D145"/>
  <c r="F144"/>
  <c r="E144"/>
  <c r="D144"/>
  <c r="F143"/>
  <c r="E143"/>
  <c r="D143"/>
  <c r="F142"/>
  <c r="E142"/>
  <c r="D142"/>
  <c r="F141"/>
  <c r="E141"/>
  <c r="D141"/>
  <c r="F140"/>
  <c r="E140"/>
  <c r="D140"/>
  <c r="F139"/>
  <c r="E139"/>
  <c r="D139"/>
  <c r="F138"/>
  <c r="E138"/>
  <c r="D138"/>
  <c r="F137"/>
  <c r="E137"/>
  <c r="D137"/>
  <c r="F136"/>
  <c r="E136"/>
  <c r="D136"/>
  <c r="F135"/>
  <c r="E135"/>
  <c r="D135"/>
  <c r="F134"/>
  <c r="E134"/>
  <c r="D134"/>
  <c r="F133"/>
  <c r="E133"/>
  <c r="D133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25"/>
  <c r="E125"/>
  <c r="D125"/>
  <c r="F124"/>
  <c r="E124"/>
  <c r="D124"/>
  <c r="E113"/>
  <c r="C113"/>
  <c r="F112"/>
  <c r="E112"/>
  <c r="D112"/>
  <c r="F111"/>
  <c r="E111"/>
  <c r="D111"/>
  <c r="F110"/>
  <c r="E110"/>
  <c r="D110"/>
  <c r="F109"/>
  <c r="E109"/>
  <c r="D109"/>
  <c r="F108"/>
  <c r="E108"/>
  <c r="D108"/>
  <c r="F107"/>
  <c r="E107"/>
  <c r="D107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9"/>
  <c r="E99"/>
  <c r="D99"/>
  <c r="F98"/>
  <c r="E98"/>
  <c r="D98"/>
  <c r="F97"/>
  <c r="E97"/>
  <c r="D97"/>
  <c r="F96"/>
  <c r="E96"/>
  <c r="D96"/>
  <c r="F95"/>
  <c r="E95"/>
  <c r="D95"/>
  <c r="F94"/>
  <c r="E94"/>
  <c r="D94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85"/>
  <c r="E85"/>
  <c r="D85"/>
  <c r="F84"/>
  <c r="E84"/>
  <c r="D84"/>
  <c r="F83"/>
  <c r="E83"/>
  <c r="D83"/>
  <c r="F82"/>
  <c r="E82"/>
  <c r="D82"/>
  <c r="F81"/>
  <c r="E81"/>
  <c r="D81"/>
  <c r="F80"/>
  <c r="E80"/>
  <c r="D80"/>
  <c r="F79"/>
  <c r="E79"/>
  <c r="D79"/>
  <c r="F78"/>
  <c r="E78"/>
  <c r="D78"/>
  <c r="F77"/>
  <c r="E77"/>
  <c r="D77"/>
  <c r="C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42"/>
  <c r="E42"/>
  <c r="D42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9"/>
  <c r="E29"/>
  <c r="D29"/>
  <c r="C17"/>
  <c r="AU187" i="1"/>
  <c r="BF187" s="1"/>
  <c r="AU186"/>
  <c r="BF186" s="1"/>
  <c r="AU185"/>
  <c r="BF185" s="1"/>
  <c r="AU184"/>
  <c r="BF184" s="1"/>
  <c r="AU183"/>
  <c r="BF183" s="1"/>
  <c r="AU182"/>
  <c r="BF182" s="1"/>
  <c r="AU181"/>
  <c r="BF181" s="1"/>
  <c r="AU180"/>
  <c r="BF180" s="1"/>
  <c r="AU179"/>
  <c r="BF179" s="1"/>
  <c r="AU178"/>
  <c r="BF178" s="1"/>
  <c r="AU177"/>
  <c r="BF177" s="1"/>
  <c r="AU176"/>
  <c r="BF176" s="1"/>
  <c r="AU175"/>
  <c r="BF175" s="1"/>
  <c r="AU174"/>
  <c r="BF174" s="1"/>
  <c r="AU173"/>
  <c r="BF173" s="1"/>
  <c r="AU172"/>
  <c r="BF172" s="1"/>
  <c r="AU171"/>
  <c r="BF171" s="1"/>
  <c r="AU170"/>
  <c r="BF170" s="1"/>
  <c r="AU169"/>
  <c r="BF169" s="1"/>
  <c r="AU168"/>
  <c r="BF168" s="1"/>
  <c r="AU167"/>
  <c r="BF167" s="1"/>
  <c r="AU166"/>
  <c r="BF166" s="1"/>
  <c r="AU165"/>
  <c r="BF165" s="1"/>
  <c r="AU164"/>
  <c r="BF164" s="1"/>
  <c r="AU163"/>
  <c r="BF163" s="1"/>
  <c r="AU162"/>
  <c r="BF162" s="1"/>
  <c r="AU161"/>
  <c r="BF161" s="1"/>
  <c r="AU160"/>
  <c r="BF160" s="1"/>
  <c r="AU159"/>
  <c r="BF159" s="1"/>
  <c r="AU158"/>
  <c r="BF158" s="1"/>
  <c r="AU157"/>
  <c r="BF157" s="1"/>
  <c r="AU156"/>
  <c r="BF156" s="1"/>
  <c r="AU155"/>
  <c r="BF155" s="1"/>
  <c r="AU154"/>
  <c r="BF154" s="1"/>
  <c r="AU153"/>
  <c r="BF153" s="1"/>
  <c r="AU152"/>
  <c r="BF152" s="1"/>
  <c r="AU140"/>
  <c r="AU139"/>
  <c r="AU138"/>
  <c r="AU137"/>
  <c r="AU136"/>
  <c r="AU135"/>
  <c r="AU134"/>
  <c r="AU133"/>
  <c r="AU132"/>
  <c r="AU131"/>
  <c r="AU130"/>
  <c r="AU129"/>
  <c r="AU128"/>
  <c r="AU127"/>
  <c r="AU126"/>
  <c r="AU125"/>
  <c r="AU124"/>
  <c r="AU123"/>
  <c r="AU122"/>
  <c r="AU121"/>
  <c r="AU120"/>
  <c r="AU119"/>
  <c r="AU118"/>
  <c r="AU117"/>
  <c r="AU116"/>
  <c r="AU115"/>
  <c r="AU114"/>
  <c r="AU113"/>
  <c r="AU112"/>
  <c r="AU111"/>
  <c r="AU110"/>
  <c r="AU109"/>
  <c r="AU108"/>
  <c r="AU107"/>
  <c r="AU106"/>
  <c r="AU105"/>
  <c r="AU92"/>
  <c r="AU91"/>
  <c r="AU90"/>
  <c r="AU89"/>
  <c r="AU8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U63"/>
  <c r="AU62"/>
  <c r="AU61"/>
  <c r="AU60"/>
  <c r="AU59"/>
  <c r="AU58"/>
  <c r="AU57"/>
  <c r="AU10"/>
  <c r="BF10" s="1"/>
  <c r="AU11"/>
  <c r="BF11" s="1"/>
  <c r="AU12"/>
  <c r="BF12" s="1"/>
  <c r="AU13"/>
  <c r="BF13" s="1"/>
  <c r="AU14"/>
  <c r="BF14" s="1"/>
  <c r="AU15"/>
  <c r="BF15" s="1"/>
  <c r="AU16"/>
  <c r="BF16" s="1"/>
  <c r="AU17"/>
  <c r="BF17" s="1"/>
  <c r="AU18"/>
  <c r="BF18" s="1"/>
  <c r="AU19"/>
  <c r="BF19" s="1"/>
  <c r="AU20"/>
  <c r="BF20" s="1"/>
  <c r="AU21"/>
  <c r="BF21" s="1"/>
  <c r="AU22"/>
  <c r="BF22" s="1"/>
  <c r="AU23"/>
  <c r="BF23" s="1"/>
  <c r="AU24"/>
  <c r="BF24" s="1"/>
  <c r="AU25"/>
  <c r="BF25" s="1"/>
  <c r="AU26"/>
  <c r="BF26" s="1"/>
  <c r="AU27"/>
  <c r="BF27" s="1"/>
  <c r="AU28"/>
  <c r="BF28" s="1"/>
  <c r="AU29"/>
  <c r="BF29" s="1"/>
  <c r="AU30"/>
  <c r="BF30" s="1"/>
  <c r="AU31"/>
  <c r="BF31" s="1"/>
  <c r="AU32"/>
  <c r="BF32" s="1"/>
  <c r="AU33"/>
  <c r="BF33" s="1"/>
  <c r="AU34"/>
  <c r="BF34" s="1"/>
  <c r="AU35"/>
  <c r="BF35" s="1"/>
  <c r="AU36"/>
  <c r="BF36" s="1"/>
  <c r="AU37"/>
  <c r="BF37" s="1"/>
  <c r="AU38"/>
  <c r="BF38" s="1"/>
  <c r="AU39"/>
  <c r="BF39" s="1"/>
  <c r="AU40"/>
  <c r="BF40" s="1"/>
  <c r="AU41"/>
  <c r="BF41" s="1"/>
  <c r="AU42"/>
  <c r="BF42" s="1"/>
  <c r="AU43"/>
  <c r="BF43" s="1"/>
  <c r="AU44"/>
  <c r="BF44" s="1"/>
  <c r="AU9"/>
  <c r="BF9" s="1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9"/>
  <c r="Q80"/>
  <c r="Q81"/>
  <c r="Q82"/>
  <c r="Q83"/>
  <c r="Q84"/>
  <c r="Q85"/>
  <c r="Q86"/>
  <c r="Q87"/>
  <c r="Q88"/>
  <c r="Q89"/>
  <c r="Q90"/>
  <c r="Q91"/>
  <c r="Q92"/>
  <c r="BF107" l="1"/>
  <c r="BC107"/>
  <c r="BF111"/>
  <c r="BC111"/>
  <c r="BF115"/>
  <c r="BC115"/>
  <c r="BF119"/>
  <c r="BC119"/>
  <c r="BF123"/>
  <c r="BC123"/>
  <c r="BF127"/>
  <c r="BC127"/>
  <c r="BF131"/>
  <c r="BC131"/>
  <c r="BF135"/>
  <c r="BC135"/>
  <c r="BF139"/>
  <c r="BC139"/>
  <c r="BF106"/>
  <c r="BC106"/>
  <c r="BF110"/>
  <c r="BC110"/>
  <c r="BF114"/>
  <c r="BC114"/>
  <c r="BF118"/>
  <c r="BC118"/>
  <c r="BF122"/>
  <c r="BC122"/>
  <c r="BF126"/>
  <c r="BC126"/>
  <c r="BF130"/>
  <c r="BC130"/>
  <c r="BF134"/>
  <c r="BC134"/>
  <c r="BF138"/>
  <c r="BC138"/>
  <c r="BF105"/>
  <c r="BC105"/>
  <c r="BF109"/>
  <c r="BC109"/>
  <c r="BF113"/>
  <c r="BC113"/>
  <c r="BF117"/>
  <c r="BC117"/>
  <c r="BF121"/>
  <c r="BC121"/>
  <c r="BF125"/>
  <c r="BC125"/>
  <c r="BF129"/>
  <c r="BC129"/>
  <c r="BF133"/>
  <c r="BC133"/>
  <c r="BF137"/>
  <c r="BC137"/>
  <c r="BF108"/>
  <c r="BC108"/>
  <c r="BF112"/>
  <c r="BC112"/>
  <c r="BF116"/>
  <c r="BC116"/>
  <c r="BF120"/>
  <c r="BC120"/>
  <c r="BF124"/>
  <c r="BC124"/>
  <c r="BF128"/>
  <c r="BC128"/>
  <c r="BF132"/>
  <c r="BC132"/>
  <c r="BF136"/>
  <c r="BC136"/>
  <c r="BF140"/>
  <c r="BC140"/>
  <c r="BF58"/>
  <c r="BC58"/>
  <c r="BF62"/>
  <c r="BC62"/>
  <c r="BF66"/>
  <c r="BC66"/>
  <c r="BF70"/>
  <c r="BC70"/>
  <c r="BF74"/>
  <c r="BC74"/>
  <c r="BF78"/>
  <c r="BC78"/>
  <c r="BF82"/>
  <c r="BC82"/>
  <c r="BF86"/>
  <c r="BC86"/>
  <c r="BF90"/>
  <c r="BC90"/>
  <c r="BF59"/>
  <c r="BC59"/>
  <c r="BF63"/>
  <c r="BC63"/>
  <c r="BF67"/>
  <c r="BC67"/>
  <c r="BF71"/>
  <c r="BC71"/>
  <c r="BF75"/>
  <c r="BC75"/>
  <c r="BF79"/>
  <c r="BC79"/>
  <c r="BF83"/>
  <c r="BC83"/>
  <c r="BF87"/>
  <c r="BC87"/>
  <c r="BF91"/>
  <c r="BC91"/>
  <c r="BF60"/>
  <c r="BC60"/>
  <c r="BF64"/>
  <c r="BC64"/>
  <c r="BF68"/>
  <c r="BC68"/>
  <c r="BF72"/>
  <c r="BC72"/>
  <c r="BF76"/>
  <c r="BC76"/>
  <c r="BF80"/>
  <c r="BC80"/>
  <c r="BF84"/>
  <c r="BC84"/>
  <c r="BF88"/>
  <c r="BC88"/>
  <c r="BF92"/>
  <c r="BC92"/>
  <c r="BF57"/>
  <c r="BC57"/>
  <c r="BF61"/>
  <c r="BC61"/>
  <c r="BF65"/>
  <c r="BC65"/>
  <c r="BF69"/>
  <c r="BC69"/>
  <c r="BF73"/>
  <c r="BC73"/>
  <c r="BF77"/>
  <c r="BC77"/>
  <c r="BF81"/>
  <c r="BC81"/>
  <c r="BF85"/>
  <c r="BC85"/>
  <c r="BF89"/>
  <c r="BC89"/>
  <c r="F184" i="3"/>
  <c r="F190"/>
  <c r="F193"/>
  <c r="F178"/>
  <c r="F181"/>
  <c r="F183"/>
  <c r="F187"/>
  <c r="F189"/>
  <c r="E179"/>
  <c r="E182"/>
  <c r="E189"/>
  <c r="E195"/>
  <c r="E197"/>
  <c r="E198"/>
  <c r="E199"/>
  <c r="E201"/>
  <c r="E202"/>
  <c r="F192"/>
  <c r="F195"/>
  <c r="F196"/>
  <c r="F197"/>
  <c r="F198"/>
  <c r="F199"/>
  <c r="F200"/>
  <c r="F201"/>
  <c r="F202"/>
  <c r="F203"/>
  <c r="F65"/>
  <c r="E160"/>
  <c r="E176"/>
  <c r="E188"/>
  <c r="E190"/>
  <c r="E192"/>
  <c r="E196"/>
  <c r="E200"/>
  <c r="E204"/>
  <c r="F205"/>
  <c r="E206"/>
  <c r="F207"/>
  <c r="E208"/>
  <c r="F209"/>
  <c r="E210"/>
  <c r="F113"/>
  <c r="E65"/>
  <c r="F160"/>
  <c r="E183"/>
  <c r="E203"/>
  <c r="F204"/>
  <c r="E205"/>
  <c r="F206"/>
  <c r="E207"/>
  <c r="D208"/>
  <c r="F208"/>
  <c r="E209"/>
  <c r="D210"/>
  <c r="F210"/>
  <c r="D65"/>
  <c r="D175"/>
  <c r="D177"/>
  <c r="D179"/>
  <c r="D181"/>
  <c r="D183"/>
  <c r="D185"/>
  <c r="D187"/>
  <c r="D189"/>
  <c r="D191"/>
  <c r="D193"/>
  <c r="D195"/>
  <c r="D197"/>
  <c r="D199"/>
  <c r="D201"/>
  <c r="D203"/>
  <c r="D205"/>
  <c r="D207"/>
  <c r="D209"/>
  <c r="D113"/>
  <c r="E175"/>
  <c r="D160"/>
  <c r="F175"/>
  <c r="D176"/>
  <c r="D178"/>
  <c r="D180"/>
  <c r="D182"/>
  <c r="D184"/>
  <c r="D186"/>
  <c r="D188"/>
  <c r="D190"/>
  <c r="D192"/>
  <c r="D194"/>
  <c r="D196"/>
  <c r="D198"/>
  <c r="D200"/>
  <c r="D202"/>
  <c r="D204"/>
  <c r="D206"/>
  <c r="AX204" i="1"/>
  <c r="AY204"/>
  <c r="AZ204"/>
  <c r="AX205"/>
  <c r="AY205"/>
  <c r="AZ205"/>
  <c r="AX206"/>
  <c r="AY206"/>
  <c r="AZ206"/>
  <c r="AX207"/>
  <c r="AY207"/>
  <c r="AZ207"/>
  <c r="AX208"/>
  <c r="AY208"/>
  <c r="AZ208"/>
  <c r="AX209"/>
  <c r="AY209"/>
  <c r="AZ209"/>
  <c r="AX210"/>
  <c r="AY210"/>
  <c r="AZ210"/>
  <c r="AX211"/>
  <c r="AY211"/>
  <c r="AZ211"/>
  <c r="AX212"/>
  <c r="AY212"/>
  <c r="AZ212"/>
  <c r="AX213"/>
  <c r="AY213"/>
  <c r="AZ213"/>
  <c r="AX214"/>
  <c r="AY214"/>
  <c r="AZ214"/>
  <c r="AX215"/>
  <c r="AY215"/>
  <c r="AZ215"/>
  <c r="AX216"/>
  <c r="AY216"/>
  <c r="AZ216"/>
  <c r="AX217"/>
  <c r="AY217"/>
  <c r="AZ217"/>
  <c r="AX218"/>
  <c r="AY218"/>
  <c r="AZ218"/>
  <c r="AX219"/>
  <c r="AY219"/>
  <c r="AZ219"/>
  <c r="AX220"/>
  <c r="AY220"/>
  <c r="AZ220"/>
  <c r="AX221"/>
  <c r="AY221"/>
  <c r="AZ221"/>
  <c r="AX222"/>
  <c r="AY222"/>
  <c r="AZ222"/>
  <c r="AX223"/>
  <c r="AY223"/>
  <c r="AZ223"/>
  <c r="AX224"/>
  <c r="AY224"/>
  <c r="AZ224"/>
  <c r="AX225"/>
  <c r="AY225"/>
  <c r="AZ225"/>
  <c r="AX226"/>
  <c r="AY226"/>
  <c r="AZ226"/>
  <c r="AX227"/>
  <c r="AY227"/>
  <c r="AZ227"/>
  <c r="AX228"/>
  <c r="AY228"/>
  <c r="AZ228"/>
  <c r="AX229"/>
  <c r="AY229"/>
  <c r="AZ229"/>
  <c r="AX230"/>
  <c r="AY230"/>
  <c r="AZ230"/>
  <c r="AX231"/>
  <c r="AY231"/>
  <c r="AZ231"/>
  <c r="AX232"/>
  <c r="AY232"/>
  <c r="AZ232"/>
  <c r="AX233"/>
  <c r="AY233"/>
  <c r="AZ233"/>
  <c r="AX234"/>
  <c r="AY234"/>
  <c r="AZ234"/>
  <c r="AX235"/>
  <c r="AY235"/>
  <c r="AZ235"/>
  <c r="AX236"/>
  <c r="AY236"/>
  <c r="AZ236"/>
  <c r="AX237"/>
  <c r="AY237"/>
  <c r="AZ237"/>
  <c r="AX238"/>
  <c r="AY238"/>
  <c r="AZ238"/>
  <c r="AY203"/>
  <c r="AZ203"/>
  <c r="AX203"/>
  <c r="AZ188"/>
  <c r="AY188"/>
  <c r="AX188"/>
  <c r="AZ141"/>
  <c r="AY141"/>
  <c r="AX141"/>
  <c r="AZ93"/>
  <c r="AY93"/>
  <c r="AX93"/>
  <c r="AX45"/>
  <c r="AY45"/>
  <c r="AZ45"/>
  <c r="F211" i="3" l="1"/>
  <c r="E211"/>
  <c r="D211"/>
  <c r="AX239" i="1"/>
  <c r="AY239"/>
  <c r="AZ239"/>
  <c r="AW204"/>
  <c r="AW205"/>
  <c r="AW206"/>
  <c r="AW207"/>
  <c r="AW208"/>
  <c r="AW209"/>
  <c r="AW210"/>
  <c r="AW211"/>
  <c r="AW212"/>
  <c r="AW213"/>
  <c r="AW214"/>
  <c r="AW215"/>
  <c r="AW216"/>
  <c r="AW217"/>
  <c r="AW218"/>
  <c r="AW219"/>
  <c r="AW220"/>
  <c r="AW221"/>
  <c r="AW222"/>
  <c r="AW223"/>
  <c r="AW224"/>
  <c r="AW225"/>
  <c r="AW226"/>
  <c r="AW227"/>
  <c r="AW228"/>
  <c r="AW229"/>
  <c r="AW230"/>
  <c r="AW231"/>
  <c r="AW232"/>
  <c r="AW233"/>
  <c r="AW234"/>
  <c r="AW235"/>
  <c r="AW236"/>
  <c r="AW237"/>
  <c r="AW238"/>
  <c r="AW203"/>
  <c r="AW188"/>
  <c r="AW141"/>
  <c r="AW93"/>
  <c r="AW45"/>
  <c r="AW239" l="1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40"/>
  <c r="BE139"/>
  <c r="BE138"/>
  <c r="BE137"/>
  <c r="BE136"/>
  <c r="BE135"/>
  <c r="BE134"/>
  <c r="BE133"/>
  <c r="BE132"/>
  <c r="BE131"/>
  <c r="BE130"/>
  <c r="BE129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7"/>
  <c r="BE66"/>
  <c r="BE65"/>
  <c r="BE64"/>
  <c r="BE63"/>
  <c r="BE62"/>
  <c r="BE61"/>
  <c r="BE60"/>
  <c r="BE59"/>
  <c r="BE58"/>
  <c r="BE57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AV210"/>
  <c r="BG210" s="1"/>
  <c r="AV211"/>
  <c r="BG211" s="1"/>
  <c r="AV212"/>
  <c r="BG212" s="1"/>
  <c r="AV213"/>
  <c r="BG213" s="1"/>
  <c r="AV214"/>
  <c r="BG214" s="1"/>
  <c r="AV215"/>
  <c r="BG215" s="1"/>
  <c r="AV216"/>
  <c r="BG216" s="1"/>
  <c r="AV217"/>
  <c r="BG217" s="1"/>
  <c r="AV218"/>
  <c r="BG218" s="1"/>
  <c r="AV219"/>
  <c r="BG219" s="1"/>
  <c r="AV220"/>
  <c r="BG220" s="1"/>
  <c r="AV221"/>
  <c r="BG221" s="1"/>
  <c r="AV222"/>
  <c r="BG222" s="1"/>
  <c r="AV223"/>
  <c r="BG223" s="1"/>
  <c r="AV224"/>
  <c r="BG224" s="1"/>
  <c r="AV225"/>
  <c r="BG225" s="1"/>
  <c r="AV226"/>
  <c r="BG226" s="1"/>
  <c r="AV227"/>
  <c r="BG227" s="1"/>
  <c r="AV228"/>
  <c r="BG228" s="1"/>
  <c r="AV229"/>
  <c r="BG229" s="1"/>
  <c r="AV230"/>
  <c r="BG230" s="1"/>
  <c r="AV231"/>
  <c r="BG231" s="1"/>
  <c r="AV232"/>
  <c r="BG232" s="1"/>
  <c r="AV233"/>
  <c r="BG233" s="1"/>
  <c r="AV234"/>
  <c r="BG234" s="1"/>
  <c r="AV235"/>
  <c r="BG235" s="1"/>
  <c r="AV236"/>
  <c r="BG236" s="1"/>
  <c r="AV237"/>
  <c r="BG237" s="1"/>
  <c r="AV238"/>
  <c r="BG238" s="1"/>
  <c r="AV204"/>
  <c r="BG204" s="1"/>
  <c r="AV205"/>
  <c r="BG205" s="1"/>
  <c r="AV206"/>
  <c r="BG206" s="1"/>
  <c r="AV207"/>
  <c r="BG207" s="1"/>
  <c r="AV208"/>
  <c r="BG208" s="1"/>
  <c r="AV209"/>
  <c r="BG209" s="1"/>
  <c r="AV203"/>
  <c r="BG203" s="1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C203"/>
  <c r="AD203"/>
  <c r="AE203"/>
  <c r="AF203"/>
  <c r="AG203"/>
  <c r="AH203"/>
  <c r="AI203"/>
  <c r="AJ203"/>
  <c r="AK203"/>
  <c r="AL203"/>
  <c r="AM203"/>
  <c r="AN203"/>
  <c r="AO203"/>
  <c r="AP203"/>
  <c r="AQ203"/>
  <c r="AB203"/>
  <c r="R210"/>
  <c r="S210"/>
  <c r="T210"/>
  <c r="U210"/>
  <c r="V210"/>
  <c r="W210"/>
  <c r="R211"/>
  <c r="S211"/>
  <c r="T211"/>
  <c r="U211"/>
  <c r="V211"/>
  <c r="W211"/>
  <c r="R212"/>
  <c r="S212"/>
  <c r="T212"/>
  <c r="U212"/>
  <c r="V212"/>
  <c r="W212"/>
  <c r="R213"/>
  <c r="S213"/>
  <c r="T213"/>
  <c r="U213"/>
  <c r="V213"/>
  <c r="W213"/>
  <c r="R214"/>
  <c r="S214"/>
  <c r="T214"/>
  <c r="U214"/>
  <c r="V214"/>
  <c r="W214"/>
  <c r="R215"/>
  <c r="S215"/>
  <c r="T215"/>
  <c r="U215"/>
  <c r="V215"/>
  <c r="W215"/>
  <c r="R216"/>
  <c r="S216"/>
  <c r="T216"/>
  <c r="U216"/>
  <c r="V216"/>
  <c r="W216"/>
  <c r="R217"/>
  <c r="S217"/>
  <c r="T217"/>
  <c r="U217"/>
  <c r="V217"/>
  <c r="W217"/>
  <c r="R218"/>
  <c r="S218"/>
  <c r="T218"/>
  <c r="U218"/>
  <c r="V218"/>
  <c r="W218"/>
  <c r="R219"/>
  <c r="S219"/>
  <c r="T219"/>
  <c r="U219"/>
  <c r="V219"/>
  <c r="W219"/>
  <c r="R220"/>
  <c r="S220"/>
  <c r="T220"/>
  <c r="U220"/>
  <c r="V220"/>
  <c r="W220"/>
  <c r="R221"/>
  <c r="S221"/>
  <c r="T221"/>
  <c r="U221"/>
  <c r="V221"/>
  <c r="W221"/>
  <c r="R222"/>
  <c r="S222"/>
  <c r="T222"/>
  <c r="U222"/>
  <c r="V222"/>
  <c r="W222"/>
  <c r="R223"/>
  <c r="S223"/>
  <c r="T223"/>
  <c r="U223"/>
  <c r="V223"/>
  <c r="W223"/>
  <c r="R224"/>
  <c r="S224"/>
  <c r="T224"/>
  <c r="U224"/>
  <c r="V224"/>
  <c r="W224"/>
  <c r="R225"/>
  <c r="S225"/>
  <c r="T225"/>
  <c r="U225"/>
  <c r="V225"/>
  <c r="W225"/>
  <c r="R226"/>
  <c r="S226"/>
  <c r="T226"/>
  <c r="U226"/>
  <c r="V226"/>
  <c r="W226"/>
  <c r="R227"/>
  <c r="S227"/>
  <c r="T227"/>
  <c r="U227"/>
  <c r="V227"/>
  <c r="W227"/>
  <c r="R228"/>
  <c r="S228"/>
  <c r="T228"/>
  <c r="U228"/>
  <c r="V228"/>
  <c r="W228"/>
  <c r="R229"/>
  <c r="S229"/>
  <c r="T229"/>
  <c r="U229"/>
  <c r="V229"/>
  <c r="W229"/>
  <c r="R230"/>
  <c r="S230"/>
  <c r="T230"/>
  <c r="U230"/>
  <c r="V230"/>
  <c r="W230"/>
  <c r="R231"/>
  <c r="S231"/>
  <c r="T231"/>
  <c r="U231"/>
  <c r="V231"/>
  <c r="W231"/>
  <c r="R232"/>
  <c r="S232"/>
  <c r="T232"/>
  <c r="U232"/>
  <c r="V232"/>
  <c r="W232"/>
  <c r="R233"/>
  <c r="S233"/>
  <c r="T233"/>
  <c r="U233"/>
  <c r="V233"/>
  <c r="W233"/>
  <c r="R234"/>
  <c r="S234"/>
  <c r="T234"/>
  <c r="U234"/>
  <c r="V234"/>
  <c r="W234"/>
  <c r="R235"/>
  <c r="S235"/>
  <c r="T235"/>
  <c r="U235"/>
  <c r="V235"/>
  <c r="W235"/>
  <c r="R236"/>
  <c r="S236"/>
  <c r="T236"/>
  <c r="U236"/>
  <c r="V236"/>
  <c r="W236"/>
  <c r="R237"/>
  <c r="S237"/>
  <c r="T237"/>
  <c r="U237"/>
  <c r="V237"/>
  <c r="W237"/>
  <c r="R238"/>
  <c r="S238"/>
  <c r="T238"/>
  <c r="U238"/>
  <c r="V238"/>
  <c r="W238"/>
  <c r="R204"/>
  <c r="S204"/>
  <c r="T204"/>
  <c r="U204"/>
  <c r="V204"/>
  <c r="W204"/>
  <c r="R205"/>
  <c r="S205"/>
  <c r="T205"/>
  <c r="U205"/>
  <c r="V205"/>
  <c r="W205"/>
  <c r="R206"/>
  <c r="S206"/>
  <c r="T206"/>
  <c r="U206"/>
  <c r="V206"/>
  <c r="W206"/>
  <c r="R207"/>
  <c r="S207"/>
  <c r="T207"/>
  <c r="U207"/>
  <c r="V207"/>
  <c r="W207"/>
  <c r="R208"/>
  <c r="S208"/>
  <c r="T208"/>
  <c r="U208"/>
  <c r="V208"/>
  <c r="W208"/>
  <c r="R209"/>
  <c r="S209"/>
  <c r="T209"/>
  <c r="U209"/>
  <c r="V209"/>
  <c r="W209"/>
  <c r="S203"/>
  <c r="T203"/>
  <c r="U203"/>
  <c r="V203"/>
  <c r="W203"/>
  <c r="R203"/>
  <c r="K210"/>
  <c r="L210"/>
  <c r="M210"/>
  <c r="N210"/>
  <c r="O210"/>
  <c r="P210"/>
  <c r="K211"/>
  <c r="L211"/>
  <c r="M211"/>
  <c r="N211"/>
  <c r="O211"/>
  <c r="P211"/>
  <c r="K212"/>
  <c r="L212"/>
  <c r="M212"/>
  <c r="N212"/>
  <c r="O212"/>
  <c r="P212"/>
  <c r="K213"/>
  <c r="L213"/>
  <c r="M213"/>
  <c r="N213"/>
  <c r="O213"/>
  <c r="P213"/>
  <c r="K214"/>
  <c r="L214"/>
  <c r="M214"/>
  <c r="N214"/>
  <c r="O214"/>
  <c r="P214"/>
  <c r="K215"/>
  <c r="L215"/>
  <c r="M215"/>
  <c r="N215"/>
  <c r="O215"/>
  <c r="P215"/>
  <c r="K216"/>
  <c r="L216"/>
  <c r="M216"/>
  <c r="N216"/>
  <c r="O216"/>
  <c r="P216"/>
  <c r="K217"/>
  <c r="L217"/>
  <c r="M217"/>
  <c r="N217"/>
  <c r="O217"/>
  <c r="P217"/>
  <c r="K218"/>
  <c r="L218"/>
  <c r="M218"/>
  <c r="N218"/>
  <c r="O218"/>
  <c r="P218"/>
  <c r="K219"/>
  <c r="L219"/>
  <c r="M219"/>
  <c r="N219"/>
  <c r="O219"/>
  <c r="P219"/>
  <c r="K220"/>
  <c r="L220"/>
  <c r="M220"/>
  <c r="N220"/>
  <c r="O220"/>
  <c r="P220"/>
  <c r="K221"/>
  <c r="L221"/>
  <c r="M221"/>
  <c r="N221"/>
  <c r="O221"/>
  <c r="P221"/>
  <c r="K222"/>
  <c r="L222"/>
  <c r="M222"/>
  <c r="N222"/>
  <c r="O222"/>
  <c r="P222"/>
  <c r="K223"/>
  <c r="L223"/>
  <c r="M223"/>
  <c r="N223"/>
  <c r="O223"/>
  <c r="P223"/>
  <c r="K224"/>
  <c r="L224"/>
  <c r="M224"/>
  <c r="N224"/>
  <c r="O224"/>
  <c r="P224"/>
  <c r="K225"/>
  <c r="L225"/>
  <c r="M225"/>
  <c r="N225"/>
  <c r="O225"/>
  <c r="P225"/>
  <c r="K226"/>
  <c r="L226"/>
  <c r="M226"/>
  <c r="N226"/>
  <c r="O226"/>
  <c r="P226"/>
  <c r="K227"/>
  <c r="L227"/>
  <c r="M227"/>
  <c r="N227"/>
  <c r="O227"/>
  <c r="P227"/>
  <c r="K228"/>
  <c r="L228"/>
  <c r="M228"/>
  <c r="N228"/>
  <c r="O228"/>
  <c r="P228"/>
  <c r="K229"/>
  <c r="L229"/>
  <c r="M229"/>
  <c r="N229"/>
  <c r="O229"/>
  <c r="P229"/>
  <c r="K230"/>
  <c r="L230"/>
  <c r="M230"/>
  <c r="N230"/>
  <c r="O230"/>
  <c r="P230"/>
  <c r="K231"/>
  <c r="L231"/>
  <c r="M231"/>
  <c r="N231"/>
  <c r="O231"/>
  <c r="P231"/>
  <c r="K232"/>
  <c r="L232"/>
  <c r="M232"/>
  <c r="N232"/>
  <c r="O232"/>
  <c r="P232"/>
  <c r="K233"/>
  <c r="L233"/>
  <c r="M233"/>
  <c r="N233"/>
  <c r="O233"/>
  <c r="P233"/>
  <c r="K234"/>
  <c r="L234"/>
  <c r="M234"/>
  <c r="N234"/>
  <c r="O234"/>
  <c r="P234"/>
  <c r="K235"/>
  <c r="L235"/>
  <c r="M235"/>
  <c r="N235"/>
  <c r="O235"/>
  <c r="P235"/>
  <c r="K236"/>
  <c r="L236"/>
  <c r="M236"/>
  <c r="N236"/>
  <c r="O236"/>
  <c r="P236"/>
  <c r="K237"/>
  <c r="L237"/>
  <c r="M237"/>
  <c r="N237"/>
  <c r="O237"/>
  <c r="P237"/>
  <c r="K238"/>
  <c r="L238"/>
  <c r="M238"/>
  <c r="N238"/>
  <c r="O238"/>
  <c r="P238"/>
  <c r="K204"/>
  <c r="L204"/>
  <c r="M204"/>
  <c r="N204"/>
  <c r="O204"/>
  <c r="P204"/>
  <c r="K205"/>
  <c r="L205"/>
  <c r="M205"/>
  <c r="N205"/>
  <c r="O205"/>
  <c r="P205"/>
  <c r="K206"/>
  <c r="L206"/>
  <c r="M206"/>
  <c r="N206"/>
  <c r="O206"/>
  <c r="P206"/>
  <c r="K207"/>
  <c r="L207"/>
  <c r="M207"/>
  <c r="N207"/>
  <c r="O207"/>
  <c r="P207"/>
  <c r="K208"/>
  <c r="L208"/>
  <c r="M208"/>
  <c r="N208"/>
  <c r="O208"/>
  <c r="P208"/>
  <c r="K209"/>
  <c r="L209"/>
  <c r="M209"/>
  <c r="N209"/>
  <c r="O209"/>
  <c r="P209"/>
  <c r="L203"/>
  <c r="M203"/>
  <c r="N203"/>
  <c r="O203"/>
  <c r="P203"/>
  <c r="K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03"/>
  <c r="F203"/>
  <c r="G203"/>
  <c r="H203"/>
  <c r="I203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04"/>
  <c r="D205"/>
  <c r="D206"/>
  <c r="D207"/>
  <c r="D203"/>
  <c r="C141"/>
  <c r="C188"/>
  <c r="BC188" s="1"/>
  <c r="C239"/>
  <c r="C93"/>
  <c r="C45"/>
  <c r="BC45" s="1"/>
  <c r="AV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W188"/>
  <c r="V188"/>
  <c r="U188"/>
  <c r="T188"/>
  <c r="S188"/>
  <c r="R188"/>
  <c r="P188"/>
  <c r="O188"/>
  <c r="N188"/>
  <c r="M188"/>
  <c r="L188"/>
  <c r="K188"/>
  <c r="I188"/>
  <c r="H188"/>
  <c r="G188"/>
  <c r="F188"/>
  <c r="E188"/>
  <c r="D188"/>
  <c r="BA187"/>
  <c r="BG187"/>
  <c r="AS187"/>
  <c r="AR187"/>
  <c r="X187"/>
  <c r="Q187"/>
  <c r="J187"/>
  <c r="BA186"/>
  <c r="BG186"/>
  <c r="AS186"/>
  <c r="AR186"/>
  <c r="X186"/>
  <c r="Q186"/>
  <c r="J186"/>
  <c r="BA185"/>
  <c r="BG185"/>
  <c r="AS185"/>
  <c r="AR185"/>
  <c r="X185"/>
  <c r="Q185"/>
  <c r="J185"/>
  <c r="BA184"/>
  <c r="BG184"/>
  <c r="AS184"/>
  <c r="AR184"/>
  <c r="X184"/>
  <c r="Q184"/>
  <c r="J184"/>
  <c r="BA183"/>
  <c r="BG183"/>
  <c r="AS183"/>
  <c r="AR183"/>
  <c r="X183"/>
  <c r="Q183"/>
  <c r="J183"/>
  <c r="BA182"/>
  <c r="BG182"/>
  <c r="AS182"/>
  <c r="AR182"/>
  <c r="X182"/>
  <c r="Q182"/>
  <c r="J182"/>
  <c r="BA181"/>
  <c r="BG181"/>
  <c r="AS181"/>
  <c r="AR181"/>
  <c r="X181"/>
  <c r="Q181"/>
  <c r="J181"/>
  <c r="BA180"/>
  <c r="BG180"/>
  <c r="AS180"/>
  <c r="AR180"/>
  <c r="X180"/>
  <c r="Q180"/>
  <c r="J180"/>
  <c r="BA179"/>
  <c r="BG179"/>
  <c r="AS179"/>
  <c r="AR179"/>
  <c r="X179"/>
  <c r="Q179"/>
  <c r="J179"/>
  <c r="BA178"/>
  <c r="BG178"/>
  <c r="AS178"/>
  <c r="AR178"/>
  <c r="X178"/>
  <c r="Q178"/>
  <c r="J178"/>
  <c r="BA177"/>
  <c r="BG177"/>
  <c r="AS177"/>
  <c r="AR177"/>
  <c r="X177"/>
  <c r="Q177"/>
  <c r="J177"/>
  <c r="BA176"/>
  <c r="BG176"/>
  <c r="AS176"/>
  <c r="AR176"/>
  <c r="X176"/>
  <c r="Q176"/>
  <c r="J176"/>
  <c r="BA175"/>
  <c r="BG175"/>
  <c r="AS175"/>
  <c r="AR175"/>
  <c r="X175"/>
  <c r="Q175"/>
  <c r="J175"/>
  <c r="BA174"/>
  <c r="BG174"/>
  <c r="AS174"/>
  <c r="AR174"/>
  <c r="X174"/>
  <c r="Q174"/>
  <c r="J174"/>
  <c r="BA173"/>
  <c r="BG173"/>
  <c r="AS173"/>
  <c r="AR173"/>
  <c r="X173"/>
  <c r="Q173"/>
  <c r="J173"/>
  <c r="BA172"/>
  <c r="BG172"/>
  <c r="AS172"/>
  <c r="AR172"/>
  <c r="X172"/>
  <c r="Q172"/>
  <c r="J172"/>
  <c r="BA171"/>
  <c r="BG171"/>
  <c r="AS171"/>
  <c r="AR171"/>
  <c r="X171"/>
  <c r="Q171"/>
  <c r="J171"/>
  <c r="BA170"/>
  <c r="BG170"/>
  <c r="AS170"/>
  <c r="AR170"/>
  <c r="X170"/>
  <c r="Q170"/>
  <c r="J170"/>
  <c r="BA169"/>
  <c r="BG169"/>
  <c r="AS169"/>
  <c r="AR169"/>
  <c r="X169"/>
  <c r="Q169"/>
  <c r="J169"/>
  <c r="BA168"/>
  <c r="BG168"/>
  <c r="AS168"/>
  <c r="AR168"/>
  <c r="X168"/>
  <c r="Q168"/>
  <c r="J168"/>
  <c r="BA167"/>
  <c r="BG167"/>
  <c r="AS167"/>
  <c r="AR167"/>
  <c r="X167"/>
  <c r="Q167"/>
  <c r="J167"/>
  <c r="BA166"/>
  <c r="BG166"/>
  <c r="AS166"/>
  <c r="AR166"/>
  <c r="X166"/>
  <c r="Q166"/>
  <c r="J166"/>
  <c r="BA165"/>
  <c r="BG165"/>
  <c r="AS165"/>
  <c r="AR165"/>
  <c r="X165"/>
  <c r="Q165"/>
  <c r="J165"/>
  <c r="BA164"/>
  <c r="BG164"/>
  <c r="AS164"/>
  <c r="AR164"/>
  <c r="X164"/>
  <c r="Q164"/>
  <c r="J164"/>
  <c r="BA163"/>
  <c r="BG163"/>
  <c r="AS163"/>
  <c r="AR163"/>
  <c r="X163"/>
  <c r="Q163"/>
  <c r="J163"/>
  <c r="BA162"/>
  <c r="BG162"/>
  <c r="AS162"/>
  <c r="AR162"/>
  <c r="X162"/>
  <c r="Q162"/>
  <c r="J162"/>
  <c r="BA161"/>
  <c r="BG161"/>
  <c r="AS161"/>
  <c r="AR161"/>
  <c r="X161"/>
  <c r="Q161"/>
  <c r="J161"/>
  <c r="BA160"/>
  <c r="BG160"/>
  <c r="AS160"/>
  <c r="AR160"/>
  <c r="X160"/>
  <c r="Q160"/>
  <c r="J160"/>
  <c r="BA159"/>
  <c r="BG159"/>
  <c r="AS159"/>
  <c r="AR159"/>
  <c r="X159"/>
  <c r="Q159"/>
  <c r="J159"/>
  <c r="BA158"/>
  <c r="BG158"/>
  <c r="AS158"/>
  <c r="AR158"/>
  <c r="X158"/>
  <c r="Q158"/>
  <c r="J158"/>
  <c r="BA157"/>
  <c r="BG157"/>
  <c r="AS157"/>
  <c r="AR157"/>
  <c r="X157"/>
  <c r="Q157"/>
  <c r="J157"/>
  <c r="BA156"/>
  <c r="BG156"/>
  <c r="AS156"/>
  <c r="AR156"/>
  <c r="X156"/>
  <c r="Q156"/>
  <c r="J156"/>
  <c r="BA155"/>
  <c r="BG155"/>
  <c r="AS155"/>
  <c r="AR155"/>
  <c r="X155"/>
  <c r="Q155"/>
  <c r="J155"/>
  <c r="BA154"/>
  <c r="BG154"/>
  <c r="AS154"/>
  <c r="AR154"/>
  <c r="X154"/>
  <c r="Q154"/>
  <c r="J154"/>
  <c r="BA153"/>
  <c r="BG153"/>
  <c r="AS153"/>
  <c r="AR153"/>
  <c r="X153"/>
  <c r="Q153"/>
  <c r="J153"/>
  <c r="BA152"/>
  <c r="BG152"/>
  <c r="AS152"/>
  <c r="AR152"/>
  <c r="X152"/>
  <c r="Q152"/>
  <c r="J152"/>
  <c r="AV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W141"/>
  <c r="V141"/>
  <c r="U141"/>
  <c r="T141"/>
  <c r="S141"/>
  <c r="R141"/>
  <c r="P141"/>
  <c r="O141"/>
  <c r="N141"/>
  <c r="M141"/>
  <c r="L141"/>
  <c r="K141"/>
  <c r="I141"/>
  <c r="H141"/>
  <c r="G141"/>
  <c r="F141"/>
  <c r="E141"/>
  <c r="D141"/>
  <c r="BA140"/>
  <c r="BG140"/>
  <c r="AS140"/>
  <c r="AR140"/>
  <c r="X140"/>
  <c r="Q140"/>
  <c r="J140"/>
  <c r="BA139"/>
  <c r="BG139"/>
  <c r="AS139"/>
  <c r="AR139"/>
  <c r="X139"/>
  <c r="Q139"/>
  <c r="J139"/>
  <c r="BB139" s="1"/>
  <c r="BA138"/>
  <c r="BG138"/>
  <c r="AS138"/>
  <c r="AR138"/>
  <c r="X138"/>
  <c r="Q138"/>
  <c r="J138"/>
  <c r="BB138" s="1"/>
  <c r="BA137"/>
  <c r="BG137"/>
  <c r="AS137"/>
  <c r="AR137"/>
  <c r="X137"/>
  <c r="Q137"/>
  <c r="J137"/>
  <c r="BA136"/>
  <c r="BG136"/>
  <c r="AS136"/>
  <c r="AR136"/>
  <c r="X136"/>
  <c r="Q136"/>
  <c r="J136"/>
  <c r="BA135"/>
  <c r="BG135"/>
  <c r="AS135"/>
  <c r="AR135"/>
  <c r="X135"/>
  <c r="Q135"/>
  <c r="J135"/>
  <c r="BB135" s="1"/>
  <c r="BA134"/>
  <c r="BG134"/>
  <c r="AS134"/>
  <c r="AR134"/>
  <c r="X134"/>
  <c r="Q134"/>
  <c r="J134"/>
  <c r="BB134" s="1"/>
  <c r="BA133"/>
  <c r="BG133"/>
  <c r="AS133"/>
  <c r="AR133"/>
  <c r="X133"/>
  <c r="Q133"/>
  <c r="J133"/>
  <c r="BA132"/>
  <c r="BG132"/>
  <c r="AS132"/>
  <c r="AR132"/>
  <c r="X132"/>
  <c r="Q132"/>
  <c r="J132"/>
  <c r="BA131"/>
  <c r="BG131"/>
  <c r="AS131"/>
  <c r="AR131"/>
  <c r="X131"/>
  <c r="Q131"/>
  <c r="J131"/>
  <c r="BB131" s="1"/>
  <c r="BA130"/>
  <c r="BG130"/>
  <c r="AS130"/>
  <c r="AR130"/>
  <c r="X130"/>
  <c r="Q130"/>
  <c r="J130"/>
  <c r="BB130" s="1"/>
  <c r="BA129"/>
  <c r="BG129"/>
  <c r="AS129"/>
  <c r="AR129"/>
  <c r="X129"/>
  <c r="Q129"/>
  <c r="J129"/>
  <c r="BA128"/>
  <c r="BG128"/>
  <c r="AS128"/>
  <c r="AR128"/>
  <c r="X128"/>
  <c r="Q128"/>
  <c r="J128"/>
  <c r="BA127"/>
  <c r="BG127"/>
  <c r="AS127"/>
  <c r="AR127"/>
  <c r="X127"/>
  <c r="Q127"/>
  <c r="J127"/>
  <c r="BB127" s="1"/>
  <c r="BA126"/>
  <c r="BG126"/>
  <c r="AS126"/>
  <c r="AR126"/>
  <c r="X126"/>
  <c r="Q126"/>
  <c r="J126"/>
  <c r="BB126" s="1"/>
  <c r="BA125"/>
  <c r="BG125"/>
  <c r="AS125"/>
  <c r="AR125"/>
  <c r="X125"/>
  <c r="Q125"/>
  <c r="J125"/>
  <c r="BA124"/>
  <c r="BG124"/>
  <c r="AS124"/>
  <c r="AR124"/>
  <c r="X124"/>
  <c r="Q124"/>
  <c r="J124"/>
  <c r="BA123"/>
  <c r="BG123"/>
  <c r="AS123"/>
  <c r="AR123"/>
  <c r="X123"/>
  <c r="Q123"/>
  <c r="J123"/>
  <c r="BB123" s="1"/>
  <c r="BA122"/>
  <c r="BG122"/>
  <c r="AS122"/>
  <c r="AR122"/>
  <c r="X122"/>
  <c r="Q122"/>
  <c r="J122"/>
  <c r="BB122" s="1"/>
  <c r="BA121"/>
  <c r="BG121"/>
  <c r="AS121"/>
  <c r="AR121"/>
  <c r="X121"/>
  <c r="Q121"/>
  <c r="J121"/>
  <c r="BA120"/>
  <c r="BG120"/>
  <c r="AS120"/>
  <c r="AR120"/>
  <c r="X120"/>
  <c r="Q120"/>
  <c r="J120"/>
  <c r="BA119"/>
  <c r="BG119"/>
  <c r="AS119"/>
  <c r="AR119"/>
  <c r="X119"/>
  <c r="Q119"/>
  <c r="J119"/>
  <c r="BB119" s="1"/>
  <c r="BA118"/>
  <c r="BG118"/>
  <c r="AS118"/>
  <c r="AR118"/>
  <c r="X118"/>
  <c r="Q118"/>
  <c r="J118"/>
  <c r="BB118" s="1"/>
  <c r="BA117"/>
  <c r="BG117"/>
  <c r="AS117"/>
  <c r="AR117"/>
  <c r="X117"/>
  <c r="Q117"/>
  <c r="J117"/>
  <c r="BA116"/>
  <c r="BG116"/>
  <c r="AS116"/>
  <c r="AR116"/>
  <c r="X116"/>
  <c r="Q116"/>
  <c r="J116"/>
  <c r="BA115"/>
  <c r="BG115"/>
  <c r="AS115"/>
  <c r="AR115"/>
  <c r="X115"/>
  <c r="Q115"/>
  <c r="J115"/>
  <c r="BB115" s="1"/>
  <c r="BA114"/>
  <c r="BG114"/>
  <c r="AS114"/>
  <c r="AR114"/>
  <c r="X114"/>
  <c r="Q114"/>
  <c r="J114"/>
  <c r="BB114" s="1"/>
  <c r="BA113"/>
  <c r="BG113"/>
  <c r="AS113"/>
  <c r="AR113"/>
  <c r="X113"/>
  <c r="Q113"/>
  <c r="J113"/>
  <c r="BA112"/>
  <c r="BG112"/>
  <c r="AS112"/>
  <c r="AR112"/>
  <c r="X112"/>
  <c r="Q112"/>
  <c r="J112"/>
  <c r="BA111"/>
  <c r="BG111"/>
  <c r="AS111"/>
  <c r="AR111"/>
  <c r="X111"/>
  <c r="Q111"/>
  <c r="J111"/>
  <c r="BB111" s="1"/>
  <c r="BA110"/>
  <c r="BG110"/>
  <c r="AS110"/>
  <c r="AR110"/>
  <c r="X110"/>
  <c r="Q110"/>
  <c r="J110"/>
  <c r="BB110" s="1"/>
  <c r="BA109"/>
  <c r="BG109"/>
  <c r="AS109"/>
  <c r="AR109"/>
  <c r="X109"/>
  <c r="Q109"/>
  <c r="J109"/>
  <c r="BA108"/>
  <c r="BG108"/>
  <c r="AS108"/>
  <c r="AR108"/>
  <c r="X108"/>
  <c r="Q108"/>
  <c r="J108"/>
  <c r="BA107"/>
  <c r="BG107"/>
  <c r="AS107"/>
  <c r="AR107"/>
  <c r="X107"/>
  <c r="Q107"/>
  <c r="J107"/>
  <c r="BB107" s="1"/>
  <c r="BA106"/>
  <c r="BG106"/>
  <c r="AS106"/>
  <c r="AR106"/>
  <c r="X106"/>
  <c r="Q106"/>
  <c r="J106"/>
  <c r="BB106" s="1"/>
  <c r="BA105"/>
  <c r="BG105"/>
  <c r="AS105"/>
  <c r="AR105"/>
  <c r="X105"/>
  <c r="Q105"/>
  <c r="J105"/>
  <c r="AV93"/>
  <c r="AQ93"/>
  <c r="AP93"/>
  <c r="AO93"/>
  <c r="AN93"/>
  <c r="AM93"/>
  <c r="AL93"/>
  <c r="AK93"/>
  <c r="AJ93"/>
  <c r="AI93"/>
  <c r="AH93"/>
  <c r="AG93"/>
  <c r="AF93"/>
  <c r="AE93"/>
  <c r="AD93"/>
  <c r="AC93"/>
  <c r="AB93"/>
  <c r="W93"/>
  <c r="V93"/>
  <c r="U93"/>
  <c r="T93"/>
  <c r="S93"/>
  <c r="R93"/>
  <c r="P93"/>
  <c r="O93"/>
  <c r="N93"/>
  <c r="M93"/>
  <c r="L93"/>
  <c r="K93"/>
  <c r="I93"/>
  <c r="H93"/>
  <c r="G93"/>
  <c r="F93"/>
  <c r="E93"/>
  <c r="D93"/>
  <c r="BA92"/>
  <c r="BG92"/>
  <c r="AS92"/>
  <c r="AR92"/>
  <c r="J92"/>
  <c r="BB92" s="1"/>
  <c r="BA91"/>
  <c r="BG91"/>
  <c r="AS91"/>
  <c r="AR91"/>
  <c r="J91"/>
  <c r="BB91" s="1"/>
  <c r="BA90"/>
  <c r="BG90"/>
  <c r="AS90"/>
  <c r="AR90"/>
  <c r="J90"/>
  <c r="BB90" s="1"/>
  <c r="BA89"/>
  <c r="BG89"/>
  <c r="AS89"/>
  <c r="AR89"/>
  <c r="J89"/>
  <c r="BB89" s="1"/>
  <c r="BA88"/>
  <c r="BG88"/>
  <c r="AS88"/>
  <c r="AR88"/>
  <c r="J88"/>
  <c r="BB88" s="1"/>
  <c r="BA87"/>
  <c r="BG87"/>
  <c r="AS87"/>
  <c r="AR87"/>
  <c r="J87"/>
  <c r="BB87" s="1"/>
  <c r="BA86"/>
  <c r="BG86"/>
  <c r="AS86"/>
  <c r="AR86"/>
  <c r="J86"/>
  <c r="BB86" s="1"/>
  <c r="BA85"/>
  <c r="BG85"/>
  <c r="AS85"/>
  <c r="AR85"/>
  <c r="J85"/>
  <c r="BB85" s="1"/>
  <c r="BA84"/>
  <c r="BG84"/>
  <c r="AS84"/>
  <c r="AR84"/>
  <c r="J84"/>
  <c r="BB84" s="1"/>
  <c r="BA83"/>
  <c r="BG83"/>
  <c r="AS83"/>
  <c r="AR83"/>
  <c r="J83"/>
  <c r="BB83" s="1"/>
  <c r="BA82"/>
  <c r="BG82"/>
  <c r="AS82"/>
  <c r="AR82"/>
  <c r="J82"/>
  <c r="BB82" s="1"/>
  <c r="BA81"/>
  <c r="BG81"/>
  <c r="AS81"/>
  <c r="AR81"/>
  <c r="J81"/>
  <c r="BB81" s="1"/>
  <c r="BA80"/>
  <c r="BG80"/>
  <c r="AS80"/>
  <c r="AR80"/>
  <c r="J80"/>
  <c r="BB80" s="1"/>
  <c r="BA79"/>
  <c r="BG79"/>
  <c r="AS79"/>
  <c r="AR79"/>
  <c r="J79"/>
  <c r="BB79" s="1"/>
  <c r="BA78"/>
  <c r="BG78"/>
  <c r="AS78"/>
  <c r="AR78"/>
  <c r="J78"/>
  <c r="BB78" s="1"/>
  <c r="BA77"/>
  <c r="BG77"/>
  <c r="AS77"/>
  <c r="AR77"/>
  <c r="J77"/>
  <c r="BB77" s="1"/>
  <c r="BA76"/>
  <c r="BG76"/>
  <c r="AS76"/>
  <c r="AR76"/>
  <c r="J76"/>
  <c r="BB76" s="1"/>
  <c r="BA75"/>
  <c r="BG75"/>
  <c r="AS75"/>
  <c r="AR75"/>
  <c r="J75"/>
  <c r="BB75" s="1"/>
  <c r="BA74"/>
  <c r="BG74"/>
  <c r="AS74"/>
  <c r="AR74"/>
  <c r="J74"/>
  <c r="BB74" s="1"/>
  <c r="BA73"/>
  <c r="BG73"/>
  <c r="AS73"/>
  <c r="AR73"/>
  <c r="J73"/>
  <c r="BB73" s="1"/>
  <c r="BA72"/>
  <c r="BG72"/>
  <c r="AS72"/>
  <c r="AR72"/>
  <c r="J72"/>
  <c r="BB72" s="1"/>
  <c r="BA71"/>
  <c r="BG71"/>
  <c r="AS71"/>
  <c r="AR71"/>
  <c r="J71"/>
  <c r="BB71" s="1"/>
  <c r="BA70"/>
  <c r="BG70"/>
  <c r="AS70"/>
  <c r="AR70"/>
  <c r="J70"/>
  <c r="BB70" s="1"/>
  <c r="BA69"/>
  <c r="BG69"/>
  <c r="AS69"/>
  <c r="AR69"/>
  <c r="J69"/>
  <c r="BB69" s="1"/>
  <c r="BA68"/>
  <c r="BG68"/>
  <c r="AS68"/>
  <c r="AR68"/>
  <c r="J68"/>
  <c r="BB68" s="1"/>
  <c r="BA67"/>
  <c r="BG67"/>
  <c r="AS67"/>
  <c r="AR67"/>
  <c r="J67"/>
  <c r="BB67" s="1"/>
  <c r="BA66"/>
  <c r="BG66"/>
  <c r="AS66"/>
  <c r="AR66"/>
  <c r="J66"/>
  <c r="BB66" s="1"/>
  <c r="BA65"/>
  <c r="BG65"/>
  <c r="AS65"/>
  <c r="AR65"/>
  <c r="BB65"/>
  <c r="BA64"/>
  <c r="BG64"/>
  <c r="AS64"/>
  <c r="AR64"/>
  <c r="J64"/>
  <c r="BB64" s="1"/>
  <c r="BA63"/>
  <c r="BG63"/>
  <c r="AS63"/>
  <c r="AR63"/>
  <c r="J63"/>
  <c r="BB63" s="1"/>
  <c r="BA62"/>
  <c r="BG62"/>
  <c r="AS62"/>
  <c r="AR62"/>
  <c r="J62"/>
  <c r="BB62" s="1"/>
  <c r="BA61"/>
  <c r="BG61"/>
  <c r="AS61"/>
  <c r="AR61"/>
  <c r="J61"/>
  <c r="BB61" s="1"/>
  <c r="BA60"/>
  <c r="BG60"/>
  <c r="AS60"/>
  <c r="AR60"/>
  <c r="J60"/>
  <c r="BB60" s="1"/>
  <c r="BA59"/>
  <c r="BG59"/>
  <c r="AS59"/>
  <c r="AR59"/>
  <c r="J59"/>
  <c r="BB59" s="1"/>
  <c r="BA58"/>
  <c r="BG58"/>
  <c r="AS58"/>
  <c r="AR58"/>
  <c r="J58"/>
  <c r="BB58" s="1"/>
  <c r="BA57"/>
  <c r="BG57"/>
  <c r="AS57"/>
  <c r="AR57"/>
  <c r="X57"/>
  <c r="Q57"/>
  <c r="J57"/>
  <c r="BB57" s="1"/>
  <c r="BG41"/>
  <c r="BG42"/>
  <c r="BG43"/>
  <c r="BG44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10"/>
  <c r="BG11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Q41"/>
  <c r="Q42"/>
  <c r="Q43"/>
  <c r="Q44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10"/>
  <c r="Q11"/>
  <c r="J41"/>
  <c r="J42"/>
  <c r="J43"/>
  <c r="J44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10"/>
  <c r="J11"/>
  <c r="BB108" l="1"/>
  <c r="BB112"/>
  <c r="BB120"/>
  <c r="BB124"/>
  <c r="BB128"/>
  <c r="BB105"/>
  <c r="BB109"/>
  <c r="BB113"/>
  <c r="BB117"/>
  <c r="BB121"/>
  <c r="BB125"/>
  <c r="BB129"/>
  <c r="BB133"/>
  <c r="BB137"/>
  <c r="BB116"/>
  <c r="BB132"/>
  <c r="BB136"/>
  <c r="BB140"/>
  <c r="X93"/>
  <c r="Q93"/>
  <c r="AR209"/>
  <c r="AR208"/>
  <c r="AR207"/>
  <c r="AR206"/>
  <c r="AR205"/>
  <c r="AR204"/>
  <c r="AR238"/>
  <c r="AR237"/>
  <c r="AR236"/>
  <c r="AR235"/>
  <c r="AR234"/>
  <c r="AR233"/>
  <c r="AR232"/>
  <c r="AR231"/>
  <c r="AR229"/>
  <c r="AR228"/>
  <c r="AR227"/>
  <c r="AR226"/>
  <c r="AR225"/>
  <c r="AR223"/>
  <c r="AS209"/>
  <c r="AS208"/>
  <c r="AT208" s="1"/>
  <c r="AS207"/>
  <c r="AS206"/>
  <c r="AS205"/>
  <c r="AS204"/>
  <c r="AS237"/>
  <c r="AS236"/>
  <c r="AS235"/>
  <c r="AS234"/>
  <c r="AS230"/>
  <c r="AS229"/>
  <c r="AS228"/>
  <c r="AS227"/>
  <c r="AS226"/>
  <c r="AS225"/>
  <c r="AS224"/>
  <c r="AS222"/>
  <c r="AS220"/>
  <c r="AS218"/>
  <c r="AS216"/>
  <c r="AS215"/>
  <c r="AS214"/>
  <c r="AS213"/>
  <c r="AS212"/>
  <c r="AS211"/>
  <c r="AS210"/>
  <c r="AU141"/>
  <c r="BF141" s="1"/>
  <c r="AU93"/>
  <c r="BF93" s="1"/>
  <c r="Y43"/>
  <c r="AU205"/>
  <c r="BE205"/>
  <c r="BA205"/>
  <c r="AU236"/>
  <c r="BA236"/>
  <c r="BE236"/>
  <c r="AU232"/>
  <c r="BA232"/>
  <c r="BE232"/>
  <c r="AU228"/>
  <c r="BA228"/>
  <c r="BE228"/>
  <c r="AU224"/>
  <c r="BA224"/>
  <c r="BE224"/>
  <c r="AU220"/>
  <c r="BA220"/>
  <c r="BE220"/>
  <c r="AU216"/>
  <c r="BA216"/>
  <c r="BE216"/>
  <c r="AU212"/>
  <c r="BA212"/>
  <c r="BE212"/>
  <c r="BA208"/>
  <c r="BE208"/>
  <c r="AU206"/>
  <c r="BE206"/>
  <c r="BA206"/>
  <c r="AU237"/>
  <c r="BE237"/>
  <c r="BA237"/>
  <c r="AU233"/>
  <c r="BE233"/>
  <c r="BA233"/>
  <c r="AU229"/>
  <c r="BE229"/>
  <c r="BA229"/>
  <c r="AU225"/>
  <c r="BE225"/>
  <c r="BA225"/>
  <c r="AU221"/>
  <c r="BA221"/>
  <c r="BE221"/>
  <c r="AU217"/>
  <c r="BE217"/>
  <c r="BA217"/>
  <c r="AU213"/>
  <c r="BE213"/>
  <c r="BA213"/>
  <c r="AU209"/>
  <c r="BE209"/>
  <c r="BA209"/>
  <c r="AU207"/>
  <c r="BA207"/>
  <c r="BE207"/>
  <c r="AU238"/>
  <c r="BE238"/>
  <c r="BA238"/>
  <c r="AU234"/>
  <c r="BA234"/>
  <c r="BE234"/>
  <c r="AU230"/>
  <c r="BE230"/>
  <c r="BA230"/>
  <c r="AU226"/>
  <c r="BA226"/>
  <c r="BE226"/>
  <c r="BE222"/>
  <c r="BA222"/>
  <c r="AU218"/>
  <c r="BE218"/>
  <c r="BA218"/>
  <c r="AU214"/>
  <c r="BA214"/>
  <c r="BE214"/>
  <c r="AU210"/>
  <c r="BE210"/>
  <c r="BA210"/>
  <c r="AU203"/>
  <c r="BA203"/>
  <c r="BE203"/>
  <c r="BA204"/>
  <c r="BE204"/>
  <c r="AU235"/>
  <c r="BA235"/>
  <c r="BE235"/>
  <c r="AU231"/>
  <c r="BE231"/>
  <c r="BA231"/>
  <c r="AU227"/>
  <c r="BA227"/>
  <c r="BE227"/>
  <c r="AU223"/>
  <c r="BA223"/>
  <c r="BE223"/>
  <c r="AU219"/>
  <c r="BA219"/>
  <c r="BE219"/>
  <c r="AU215"/>
  <c r="BE215"/>
  <c r="BA215"/>
  <c r="AU211"/>
  <c r="BA211"/>
  <c r="BE211"/>
  <c r="AU208"/>
  <c r="J222"/>
  <c r="AU222"/>
  <c r="AU188"/>
  <c r="BF188" s="1"/>
  <c r="AU204"/>
  <c r="I239"/>
  <c r="AR230"/>
  <c r="AS238"/>
  <c r="AS233"/>
  <c r="AS223"/>
  <c r="AS219"/>
  <c r="AS217"/>
  <c r="AR224"/>
  <c r="AR222"/>
  <c r="AR221"/>
  <c r="AR220"/>
  <c r="AT220" s="1"/>
  <c r="AR219"/>
  <c r="AR218"/>
  <c r="AR217"/>
  <c r="AR216"/>
  <c r="AR215"/>
  <c r="AR214"/>
  <c r="AR213"/>
  <c r="AR212"/>
  <c r="AR211"/>
  <c r="AR210"/>
  <c r="AS232"/>
  <c r="G239"/>
  <c r="AS221"/>
  <c r="Y41"/>
  <c r="BD41" s="1"/>
  <c r="J207"/>
  <c r="AS231"/>
  <c r="BE141"/>
  <c r="Y11"/>
  <c r="BD11" s="1"/>
  <c r="AT43"/>
  <c r="AT41"/>
  <c r="AT39"/>
  <c r="AT37"/>
  <c r="AT35"/>
  <c r="AT33"/>
  <c r="AT31"/>
  <c r="AT29"/>
  <c r="AT27"/>
  <c r="AT25"/>
  <c r="AT23"/>
  <c r="AT21"/>
  <c r="AT19"/>
  <c r="AT17"/>
  <c r="AT15"/>
  <c r="AT13"/>
  <c r="AT11"/>
  <c r="BE188"/>
  <c r="BE93"/>
  <c r="J209"/>
  <c r="E239"/>
  <c r="BD43"/>
  <c r="K239"/>
  <c r="O239"/>
  <c r="M239"/>
  <c r="J214"/>
  <c r="J232"/>
  <c r="J224"/>
  <c r="J205"/>
  <c r="J238"/>
  <c r="J236"/>
  <c r="J234"/>
  <c r="D239"/>
  <c r="J230"/>
  <c r="J228"/>
  <c r="J226"/>
  <c r="J220"/>
  <c r="J218"/>
  <c r="J216"/>
  <c r="J212"/>
  <c r="J210"/>
  <c r="AT152"/>
  <c r="AT153"/>
  <c r="AT175"/>
  <c r="Y177"/>
  <c r="BD177" s="1"/>
  <c r="AT177"/>
  <c r="Q188"/>
  <c r="X188"/>
  <c r="J206"/>
  <c r="J204"/>
  <c r="J211"/>
  <c r="J213"/>
  <c r="J215"/>
  <c r="J217"/>
  <c r="J219"/>
  <c r="J223"/>
  <c r="J221"/>
  <c r="J237"/>
  <c r="J235"/>
  <c r="J233"/>
  <c r="J231"/>
  <c r="J229"/>
  <c r="J227"/>
  <c r="J225"/>
  <c r="J208"/>
  <c r="H239"/>
  <c r="F239"/>
  <c r="P239"/>
  <c r="N239"/>
  <c r="L239"/>
  <c r="Q209"/>
  <c r="Q208"/>
  <c r="Q207"/>
  <c r="Q206"/>
  <c r="Q205"/>
  <c r="Q204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BB213" s="1"/>
  <c r="Q212"/>
  <c r="Q211"/>
  <c r="Q210"/>
  <c r="X209"/>
  <c r="X208"/>
  <c r="X207"/>
  <c r="X206"/>
  <c r="X205"/>
  <c r="X204"/>
  <c r="X238"/>
  <c r="X237"/>
  <c r="X236"/>
  <c r="X235"/>
  <c r="X234"/>
  <c r="X233"/>
  <c r="X232"/>
  <c r="X231"/>
  <c r="X230"/>
  <c r="X229"/>
  <c r="X228"/>
  <c r="X227"/>
  <c r="X226"/>
  <c r="X225"/>
  <c r="X224"/>
  <c r="X223"/>
  <c r="X222"/>
  <c r="X221"/>
  <c r="X220"/>
  <c r="X219"/>
  <c r="X218"/>
  <c r="X217"/>
  <c r="X216"/>
  <c r="X215"/>
  <c r="X214"/>
  <c r="X213"/>
  <c r="X212"/>
  <c r="X211"/>
  <c r="X210"/>
  <c r="Y10"/>
  <c r="Y39"/>
  <c r="Y37"/>
  <c r="Y35"/>
  <c r="Y33"/>
  <c r="Y31"/>
  <c r="Y29"/>
  <c r="Y27"/>
  <c r="Y25"/>
  <c r="Y23"/>
  <c r="Y21"/>
  <c r="Y19"/>
  <c r="Y17"/>
  <c r="Y15"/>
  <c r="Y13"/>
  <c r="AT44"/>
  <c r="AT42"/>
  <c r="AT40"/>
  <c r="AT38"/>
  <c r="AT36"/>
  <c r="AT34"/>
  <c r="AT32"/>
  <c r="AT30"/>
  <c r="AT28"/>
  <c r="AT26"/>
  <c r="AT24"/>
  <c r="AT22"/>
  <c r="AT20"/>
  <c r="AT18"/>
  <c r="AT16"/>
  <c r="AT14"/>
  <c r="AT12"/>
  <c r="AT10"/>
  <c r="AT57"/>
  <c r="Y58"/>
  <c r="Y60"/>
  <c r="Y62"/>
  <c r="Y64"/>
  <c r="Y66"/>
  <c r="Y68"/>
  <c r="Y70"/>
  <c r="Y106"/>
  <c r="Y109"/>
  <c r="BD109" s="1"/>
  <c r="Y111"/>
  <c r="Y113"/>
  <c r="BD113" s="1"/>
  <c r="Y115"/>
  <c r="Y117"/>
  <c r="BD117" s="1"/>
  <c r="Y119"/>
  <c r="Y121"/>
  <c r="BD121" s="1"/>
  <c r="Y123"/>
  <c r="Y125"/>
  <c r="BD125" s="1"/>
  <c r="Y127"/>
  <c r="Y137"/>
  <c r="BD137" s="1"/>
  <c r="Y72"/>
  <c r="Y74"/>
  <c r="Y76"/>
  <c r="Y78"/>
  <c r="Y80"/>
  <c r="Y91"/>
  <c r="Y179"/>
  <c r="BD179" s="1"/>
  <c r="AT179"/>
  <c r="Y181"/>
  <c r="BD181" s="1"/>
  <c r="AT181"/>
  <c r="Y183"/>
  <c r="BD183" s="1"/>
  <c r="AT183"/>
  <c r="AT61"/>
  <c r="AT63"/>
  <c r="AT65"/>
  <c r="AT67"/>
  <c r="AT69"/>
  <c r="AT71"/>
  <c r="AT73"/>
  <c r="AT75"/>
  <c r="AT77"/>
  <c r="AT79"/>
  <c r="AT107"/>
  <c r="AT108"/>
  <c r="AT110"/>
  <c r="AT112"/>
  <c r="AT114"/>
  <c r="AT116"/>
  <c r="AT118"/>
  <c r="AT120"/>
  <c r="AT122"/>
  <c r="AT124"/>
  <c r="AT126"/>
  <c r="Y128"/>
  <c r="AT128"/>
  <c r="Y130"/>
  <c r="AT130"/>
  <c r="Y132"/>
  <c r="AT132"/>
  <c r="Y134"/>
  <c r="AT134"/>
  <c r="Y136"/>
  <c r="AT136"/>
  <c r="AT138"/>
  <c r="Y139"/>
  <c r="BD139" s="1"/>
  <c r="AT140"/>
  <c r="AT92"/>
  <c r="AT184"/>
  <c r="Y81"/>
  <c r="AT81"/>
  <c r="Y83"/>
  <c r="AT83"/>
  <c r="Y85"/>
  <c r="Y185"/>
  <c r="AT156"/>
  <c r="AT158"/>
  <c r="AT160"/>
  <c r="AT162"/>
  <c r="AT164"/>
  <c r="Y165"/>
  <c r="AT166"/>
  <c r="Y167"/>
  <c r="AT168"/>
  <c r="Y169"/>
  <c r="AT186"/>
  <c r="Y187"/>
  <c r="Y40"/>
  <c r="Y38"/>
  <c r="Y36"/>
  <c r="Y34"/>
  <c r="Y32"/>
  <c r="Y30"/>
  <c r="Y28"/>
  <c r="Y26"/>
  <c r="Y24"/>
  <c r="Y22"/>
  <c r="Y20"/>
  <c r="Y18"/>
  <c r="Y16"/>
  <c r="Y14"/>
  <c r="Y12"/>
  <c r="Y44"/>
  <c r="Y42"/>
  <c r="AT85"/>
  <c r="Y57"/>
  <c r="AT58"/>
  <c r="Y59"/>
  <c r="Y105"/>
  <c r="AT137"/>
  <c r="Y138"/>
  <c r="AT154"/>
  <c r="AT155"/>
  <c r="AT157"/>
  <c r="AT159"/>
  <c r="AT161"/>
  <c r="AT163"/>
  <c r="Y184"/>
  <c r="BD184" s="1"/>
  <c r="Y87"/>
  <c r="AT87"/>
  <c r="AT89"/>
  <c r="AT170"/>
  <c r="Y171"/>
  <c r="AT172"/>
  <c r="Y173"/>
  <c r="AT174"/>
  <c r="Y175"/>
  <c r="AT176"/>
  <c r="AT180"/>
  <c r="AT182"/>
  <c r="AT59"/>
  <c r="AT60"/>
  <c r="Y61"/>
  <c r="AT62"/>
  <c r="Y63"/>
  <c r="AT64"/>
  <c r="Y65"/>
  <c r="AT66"/>
  <c r="Y67"/>
  <c r="AT68"/>
  <c r="Y69"/>
  <c r="AT70"/>
  <c r="Y71"/>
  <c r="AT72"/>
  <c r="Y73"/>
  <c r="AT74"/>
  <c r="Y75"/>
  <c r="AT76"/>
  <c r="Y77"/>
  <c r="AT78"/>
  <c r="Y79"/>
  <c r="AT80"/>
  <c r="Y82"/>
  <c r="AT82"/>
  <c r="Y84"/>
  <c r="AT84"/>
  <c r="Y86"/>
  <c r="AT86"/>
  <c r="Y88"/>
  <c r="AT88"/>
  <c r="Y89"/>
  <c r="AT90"/>
  <c r="AT91"/>
  <c r="AS93"/>
  <c r="AT105"/>
  <c r="AT106"/>
  <c r="Y107"/>
  <c r="BD107" s="1"/>
  <c r="Y108"/>
  <c r="AT109"/>
  <c r="Y110"/>
  <c r="AT111"/>
  <c r="Y112"/>
  <c r="AT113"/>
  <c r="Y114"/>
  <c r="AT115"/>
  <c r="Y116"/>
  <c r="AT117"/>
  <c r="Y118"/>
  <c r="AT119"/>
  <c r="Y120"/>
  <c r="AT121"/>
  <c r="Y122"/>
  <c r="AT123"/>
  <c r="Y124"/>
  <c r="AT125"/>
  <c r="Y126"/>
  <c r="AT127"/>
  <c r="Y129"/>
  <c r="AT129"/>
  <c r="Y131"/>
  <c r="AT131"/>
  <c r="Y133"/>
  <c r="AT133"/>
  <c r="Y135"/>
  <c r="AT135"/>
  <c r="Q141"/>
  <c r="X141"/>
  <c r="AR141"/>
  <c r="Y153"/>
  <c r="BD153" s="1"/>
  <c r="Y155"/>
  <c r="Y156"/>
  <c r="BD156" s="1"/>
  <c r="Y157"/>
  <c r="Y158"/>
  <c r="BD158" s="1"/>
  <c r="Y159"/>
  <c r="Y160"/>
  <c r="BD160" s="1"/>
  <c r="Y161"/>
  <c r="Y162"/>
  <c r="BD162" s="1"/>
  <c r="Y163"/>
  <c r="Y164"/>
  <c r="BD164" s="1"/>
  <c r="AT165"/>
  <c r="Y166"/>
  <c r="BD166" s="1"/>
  <c r="AT167"/>
  <c r="Y168"/>
  <c r="BD168" s="1"/>
  <c r="AT169"/>
  <c r="Y170"/>
  <c r="BD170" s="1"/>
  <c r="AT171"/>
  <c r="Y172"/>
  <c r="BD172" s="1"/>
  <c r="AT173"/>
  <c r="Y174"/>
  <c r="BD174" s="1"/>
  <c r="AT185"/>
  <c r="Y186"/>
  <c r="BD186" s="1"/>
  <c r="AT187"/>
  <c r="AS188"/>
  <c r="AR93"/>
  <c r="AT139"/>
  <c r="Y140"/>
  <c r="AS141"/>
  <c r="Y176"/>
  <c r="Y178"/>
  <c r="BD178" s="1"/>
  <c r="AT178"/>
  <c r="Y180"/>
  <c r="BD180" s="1"/>
  <c r="Y182"/>
  <c r="AR188"/>
  <c r="Y152"/>
  <c r="BD152" s="1"/>
  <c r="Y154"/>
  <c r="BD154" s="1"/>
  <c r="J188"/>
  <c r="Y188" s="1"/>
  <c r="BD188" s="1"/>
  <c r="BG188"/>
  <c r="BA188"/>
  <c r="J141"/>
  <c r="BG141"/>
  <c r="BA141"/>
  <c r="J93"/>
  <c r="BG93"/>
  <c r="BA93"/>
  <c r="Y90"/>
  <c r="Y92"/>
  <c r="J203"/>
  <c r="AV239"/>
  <c r="BG239" s="1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W239"/>
  <c r="V239"/>
  <c r="U239"/>
  <c r="T239"/>
  <c r="S239"/>
  <c r="R239"/>
  <c r="AS203"/>
  <c r="AR203"/>
  <c r="X203"/>
  <c r="Q203"/>
  <c r="AV45"/>
  <c r="BA9"/>
  <c r="D45"/>
  <c r="AS9"/>
  <c r="AR9"/>
  <c r="X9"/>
  <c r="Q9"/>
  <c r="J9"/>
  <c r="AQ45"/>
  <c r="AP45"/>
  <c r="AO45"/>
  <c r="AN45"/>
  <c r="AM45"/>
  <c r="AL45"/>
  <c r="AK45"/>
  <c r="AJ45"/>
  <c r="AI45"/>
  <c r="AH45"/>
  <c r="AG45"/>
  <c r="AF45"/>
  <c r="AE45"/>
  <c r="AD45"/>
  <c r="AC45"/>
  <c r="AB45"/>
  <c r="W45"/>
  <c r="V45"/>
  <c r="U45"/>
  <c r="T45"/>
  <c r="S45"/>
  <c r="R45"/>
  <c r="P45"/>
  <c r="O45"/>
  <c r="N45"/>
  <c r="M45"/>
  <c r="L45"/>
  <c r="K45"/>
  <c r="I45"/>
  <c r="G45"/>
  <c r="F45"/>
  <c r="BB141" l="1"/>
  <c r="BC141"/>
  <c r="AT210"/>
  <c r="AT215"/>
  <c r="AT225"/>
  <c r="AT223"/>
  <c r="AT237"/>
  <c r="BB235"/>
  <c r="BB231"/>
  <c r="BB215"/>
  <c r="BC93"/>
  <c r="BF219"/>
  <c r="BC219"/>
  <c r="BF235"/>
  <c r="BC235"/>
  <c r="BF210"/>
  <c r="BC210"/>
  <c r="BF238"/>
  <c r="BC238"/>
  <c r="BF217"/>
  <c r="BC217"/>
  <c r="BF233"/>
  <c r="BC233"/>
  <c r="BF224"/>
  <c r="BC224"/>
  <c r="BF205"/>
  <c r="BC205"/>
  <c r="BF222"/>
  <c r="BC222"/>
  <c r="BF215"/>
  <c r="BC215"/>
  <c r="BF231"/>
  <c r="BC231"/>
  <c r="BF203"/>
  <c r="BC203"/>
  <c r="BF234"/>
  <c r="BC234"/>
  <c r="BF213"/>
  <c r="BC213"/>
  <c r="BF229"/>
  <c r="BC229"/>
  <c r="BF220"/>
  <c r="BC220"/>
  <c r="BF236"/>
  <c r="BC236"/>
  <c r="BF211"/>
  <c r="BC211"/>
  <c r="BF227"/>
  <c r="BC227"/>
  <c r="BF218"/>
  <c r="BC218"/>
  <c r="BF230"/>
  <c r="BC230"/>
  <c r="BF209"/>
  <c r="BC209"/>
  <c r="BF225"/>
  <c r="BC225"/>
  <c r="BF206"/>
  <c r="BC206"/>
  <c r="BF216"/>
  <c r="BC216"/>
  <c r="BF232"/>
  <c r="BC232"/>
  <c r="BF204"/>
  <c r="BC204"/>
  <c r="BF208"/>
  <c r="BC208"/>
  <c r="BF223"/>
  <c r="BC223"/>
  <c r="BF214"/>
  <c r="BC214"/>
  <c r="BF226"/>
  <c r="BC226"/>
  <c r="BF207"/>
  <c r="BC207"/>
  <c r="BF221"/>
  <c r="BC221"/>
  <c r="BF237"/>
  <c r="BC237"/>
  <c r="BF212"/>
  <c r="BC212"/>
  <c r="BF228"/>
  <c r="BC228"/>
  <c r="AT238"/>
  <c r="BB238"/>
  <c r="BD92"/>
  <c r="BB237"/>
  <c r="AT236"/>
  <c r="BB236"/>
  <c r="BD90"/>
  <c r="AT235"/>
  <c r="BD89"/>
  <c r="AT234"/>
  <c r="BB234"/>
  <c r="BD88"/>
  <c r="AT233"/>
  <c r="BB233"/>
  <c r="BB232"/>
  <c r="BD86"/>
  <c r="AT231"/>
  <c r="BD85"/>
  <c r="BB230"/>
  <c r="BD84"/>
  <c r="AT229"/>
  <c r="BB229"/>
  <c r="BD83"/>
  <c r="AT228"/>
  <c r="BB228"/>
  <c r="BD82"/>
  <c r="AT227"/>
  <c r="BB227"/>
  <c r="BD81"/>
  <c r="AT226"/>
  <c r="BB226"/>
  <c r="BD80"/>
  <c r="BB225"/>
  <c r="BD79"/>
  <c r="BB224"/>
  <c r="BB223"/>
  <c r="BD77"/>
  <c r="AT222"/>
  <c r="BB222"/>
  <c r="BD76"/>
  <c r="BB221"/>
  <c r="BD75"/>
  <c r="BB220"/>
  <c r="AT219"/>
  <c r="BB219"/>
  <c r="BD73"/>
  <c r="AT218"/>
  <c r="BB218"/>
  <c r="BD72"/>
  <c r="BB217"/>
  <c r="BD71"/>
  <c r="BB216"/>
  <c r="BD70"/>
  <c r="BD69"/>
  <c r="AT214"/>
  <c r="BB214"/>
  <c r="AT93"/>
  <c r="BB212"/>
  <c r="BD66"/>
  <c r="AT211"/>
  <c r="BB211"/>
  <c r="BB210"/>
  <c r="AT209"/>
  <c r="BB209"/>
  <c r="BB208"/>
  <c r="BD62"/>
  <c r="AT207"/>
  <c r="BB207"/>
  <c r="AT206"/>
  <c r="BB206"/>
  <c r="AT205"/>
  <c r="BB205"/>
  <c r="BD59"/>
  <c r="AT204"/>
  <c r="BB204"/>
  <c r="BD58"/>
  <c r="BB203"/>
  <c r="BB93"/>
  <c r="BD57"/>
  <c r="AT224"/>
  <c r="AT230"/>
  <c r="AT188"/>
  <c r="AT212"/>
  <c r="AT216"/>
  <c r="AT232"/>
  <c r="AT213"/>
  <c r="BA239"/>
  <c r="BE239"/>
  <c r="AT217"/>
  <c r="AU239"/>
  <c r="AT221"/>
  <c r="Y207"/>
  <c r="BD175"/>
  <c r="BD173"/>
  <c r="BD171"/>
  <c r="BD87"/>
  <c r="BD138"/>
  <c r="BD105"/>
  <c r="BD44"/>
  <c r="BD14"/>
  <c r="BD18"/>
  <c r="BD22"/>
  <c r="BD26"/>
  <c r="BD30"/>
  <c r="BD34"/>
  <c r="BD38"/>
  <c r="BD187"/>
  <c r="BD169"/>
  <c r="BD167"/>
  <c r="BD165"/>
  <c r="BD185"/>
  <c r="BD136"/>
  <c r="BD134"/>
  <c r="BD132"/>
  <c r="BD130"/>
  <c r="BD128"/>
  <c r="BD91"/>
  <c r="BD78"/>
  <c r="BD74"/>
  <c r="BD127"/>
  <c r="BD123"/>
  <c r="BD119"/>
  <c r="BD115"/>
  <c r="BD111"/>
  <c r="BD106"/>
  <c r="BD68"/>
  <c r="BD64"/>
  <c r="BD60"/>
  <c r="BD15"/>
  <c r="BD19"/>
  <c r="BD23"/>
  <c r="BD27"/>
  <c r="BD31"/>
  <c r="BD35"/>
  <c r="BD39"/>
  <c r="BD182"/>
  <c r="BD176"/>
  <c r="BD140"/>
  <c r="BD163"/>
  <c r="BD161"/>
  <c r="BD159"/>
  <c r="BD157"/>
  <c r="BD155"/>
  <c r="BD135"/>
  <c r="BD133"/>
  <c r="BD131"/>
  <c r="BD129"/>
  <c r="BD126"/>
  <c r="BD124"/>
  <c r="BD122"/>
  <c r="BD120"/>
  <c r="BD118"/>
  <c r="BD116"/>
  <c r="BD114"/>
  <c r="BD112"/>
  <c r="BD110"/>
  <c r="BD108"/>
  <c r="Y225"/>
  <c r="Y229"/>
  <c r="Y233"/>
  <c r="Y237"/>
  <c r="Y223"/>
  <c r="Y217"/>
  <c r="Y213"/>
  <c r="Y204"/>
  <c r="Y212"/>
  <c r="Y218"/>
  <c r="Y226"/>
  <c r="Y230"/>
  <c r="Y234"/>
  <c r="Y238"/>
  <c r="Y224"/>
  <c r="Y214"/>
  <c r="Y209"/>
  <c r="Y93"/>
  <c r="Y141"/>
  <c r="BD141" s="1"/>
  <c r="BD67"/>
  <c r="BD65"/>
  <c r="BD63"/>
  <c r="BD61"/>
  <c r="BD42"/>
  <c r="BD12"/>
  <c r="BD16"/>
  <c r="BD20"/>
  <c r="BD24"/>
  <c r="BD28"/>
  <c r="BD32"/>
  <c r="BD36"/>
  <c r="BD40"/>
  <c r="BD13"/>
  <c r="BD17"/>
  <c r="BD21"/>
  <c r="BD25"/>
  <c r="BD29"/>
  <c r="BD33"/>
  <c r="BD37"/>
  <c r="BD10"/>
  <c r="Y208"/>
  <c r="Y227"/>
  <c r="Y231"/>
  <c r="Y235"/>
  <c r="Y221"/>
  <c r="Y219"/>
  <c r="Y215"/>
  <c r="Y211"/>
  <c r="Y206"/>
  <c r="Y210"/>
  <c r="Y216"/>
  <c r="Y220"/>
  <c r="Y228"/>
  <c r="Y236"/>
  <c r="Y205"/>
  <c r="Y232"/>
  <c r="Y222"/>
  <c r="X239"/>
  <c r="AT141"/>
  <c r="Q45"/>
  <c r="AS45"/>
  <c r="X45"/>
  <c r="AR45"/>
  <c r="AT9"/>
  <c r="AR239"/>
  <c r="AS239"/>
  <c r="Q239"/>
  <c r="BG9"/>
  <c r="Y203"/>
  <c r="AT203"/>
  <c r="J239"/>
  <c r="E45"/>
  <c r="AU45" s="1"/>
  <c r="BF45" s="1"/>
  <c r="Y9"/>
  <c r="BD9" s="1"/>
  <c r="H45"/>
  <c r="BF239" l="1"/>
  <c r="BC239"/>
  <c r="BB239"/>
  <c r="BD93"/>
  <c r="BD203"/>
  <c r="BD205"/>
  <c r="BD216"/>
  <c r="BD215"/>
  <c r="BD232"/>
  <c r="BD236"/>
  <c r="BD220"/>
  <c r="BD210"/>
  <c r="BD211"/>
  <c r="BD219"/>
  <c r="BD235"/>
  <c r="BD227"/>
  <c r="BD209"/>
  <c r="BD224"/>
  <c r="BD234"/>
  <c r="BD226"/>
  <c r="BD212"/>
  <c r="BD213"/>
  <c r="BD223"/>
  <c r="BD233"/>
  <c r="BD225"/>
  <c r="BD222"/>
  <c r="BD228"/>
  <c r="BD206"/>
  <c r="BD221"/>
  <c r="BD231"/>
  <c r="BD208"/>
  <c r="BD214"/>
  <c r="BD238"/>
  <c r="BD230"/>
  <c r="BD218"/>
  <c r="BD204"/>
  <c r="BD217"/>
  <c r="BD237"/>
  <c r="BD229"/>
  <c r="BD207"/>
  <c r="BA45"/>
  <c r="BE45"/>
  <c r="J45"/>
  <c r="Y45" s="1"/>
  <c r="BG45"/>
  <c r="AT45"/>
  <c r="AT239"/>
  <c r="Y239"/>
  <c r="BD239" l="1"/>
  <c r="BD45"/>
</calcChain>
</file>

<file path=xl/sharedStrings.xml><?xml version="1.0" encoding="utf-8"?>
<sst xmlns="http://schemas.openxmlformats.org/spreadsheetml/2006/main" count="996" uniqueCount="107">
  <si>
    <t>BLOCK 1</t>
  </si>
  <si>
    <t xml:space="preserve">District </t>
  </si>
  <si>
    <t>DOTS Popn.</t>
  </si>
  <si>
    <t>♂</t>
  </si>
  <si>
    <t>♀</t>
  </si>
  <si>
    <t>Total</t>
  </si>
  <si>
    <t>BLOCK 2</t>
  </si>
  <si>
    <t xml:space="preserve">DISTRICT </t>
  </si>
  <si>
    <t>0-4</t>
  </si>
  <si>
    <t>5--14</t>
  </si>
  <si>
    <t>15-24</t>
  </si>
  <si>
    <t>25-34</t>
  </si>
  <si>
    <t>35-44</t>
  </si>
  <si>
    <t>45-54</t>
  </si>
  <si>
    <t>55-64</t>
  </si>
  <si>
    <t>65 OR &gt;</t>
  </si>
  <si>
    <t xml:space="preserve">GRAND </t>
  </si>
  <si>
    <t>TOTAL</t>
  </si>
  <si>
    <t>BLOCK 3</t>
  </si>
  <si>
    <t>BLOCK 4</t>
  </si>
  <si>
    <t xml:space="preserve">Laboratory diagnostic activity                          </t>
  </si>
  <si>
    <t xml:space="preserve">Pulmonary </t>
  </si>
  <si>
    <t>Extrapulmonary</t>
  </si>
  <si>
    <t>Bacteriologically confirmed AND/OR clinically diagnosed</t>
  </si>
  <si>
    <t>Bacterolgical positive (B+ve)</t>
  </si>
  <si>
    <t>GRAND TOTAL</t>
  </si>
  <si>
    <t>CODES</t>
  </si>
  <si>
    <t>%AGE</t>
  </si>
  <si>
    <t>CDR B+</t>
  </si>
  <si>
    <t>Clinically diagnosed (B-ve)</t>
  </si>
  <si>
    <t>CNR B+ve</t>
  </si>
  <si>
    <t>DISTRICT</t>
  </si>
  <si>
    <t>DOTS POPULATION</t>
  </si>
  <si>
    <t>CODE</t>
  </si>
  <si>
    <t>PULMONARY</t>
  </si>
  <si>
    <t>BACTERIOLOGICALLY POSITIVE (B+ve)</t>
  </si>
  <si>
    <t>EXTRA-PULMONARY</t>
  </si>
  <si>
    <t>BACTRIOLOGICALLY CONFIRMED AND/OR  CLINICALLY DIAGNOSED</t>
  </si>
  <si>
    <t>RELAPSE                                     (R)</t>
  </si>
  <si>
    <t>NEW                          (N)</t>
  </si>
  <si>
    <t>TREATMENT AFTER FAILURE (TAF)</t>
  </si>
  <si>
    <t>LOST TO FOLLOW UP (TAD)</t>
  </si>
  <si>
    <t>OTHERS B+</t>
  </si>
  <si>
    <t>PREVIOUSLY TREATED WITH UNKNOWN HISTORY</t>
  </si>
  <si>
    <t>PREVIOUSLY TREATED (EXCLUDING RELAPSE)</t>
  </si>
  <si>
    <t>CLINICALLY DIAGNOSED (B-ve)</t>
  </si>
  <si>
    <t>TB CASES ALL FORMS (NEW AND RELAPSE / B+ AND B-ve)</t>
  </si>
  <si>
    <t>LABORATORY DIAGOSTIC ACTIVITY</t>
  </si>
  <si>
    <t>PRESUMPTIVE TB CASES UNDERGOING BACTERIOLOGICAL EXAMINATIN</t>
  </si>
  <si>
    <t>PRESEUMPTIVE TB CASES WITH POSITIVE BACTERIOLOGICAL RESULT</t>
  </si>
  <si>
    <t>HH CONTACT MANAGEMENT</t>
  </si>
  <si>
    <t>CDR ALL FORMS</t>
  </si>
  <si>
    <t>CNR ALL FORMS</t>
  </si>
  <si>
    <t>SUSPECT POSITIVITY RATE</t>
  </si>
  <si>
    <t>PROP B+</t>
  </si>
  <si>
    <t xml:space="preserve">                                                                         Bacteriologically confirmed or clinically diagnosed </t>
  </si>
  <si>
    <t>OTHERS B-ve</t>
  </si>
  <si>
    <t xml:space="preserve">OTHERS </t>
  </si>
  <si>
    <t>Attock</t>
  </si>
  <si>
    <t>Bahawal Nagar</t>
  </si>
  <si>
    <t>Bahawal Pur</t>
  </si>
  <si>
    <t>Bhakkar</t>
  </si>
  <si>
    <t>Chakwal</t>
  </si>
  <si>
    <t>CHINIOT</t>
  </si>
  <si>
    <t>Dera Ghazi Khan</t>
  </si>
  <si>
    <t>Faisalabad</t>
  </si>
  <si>
    <t>Gujranwala</t>
  </si>
  <si>
    <t>Gujrat</t>
  </si>
  <si>
    <t>Hafizabad</t>
  </si>
  <si>
    <t>Jhang</t>
  </si>
  <si>
    <t>Jhelum</t>
  </si>
  <si>
    <t>Kasur</t>
  </si>
  <si>
    <t>Khanewal</t>
  </si>
  <si>
    <t>Khushab</t>
  </si>
  <si>
    <t>Lahore</t>
  </si>
  <si>
    <t>Layyah</t>
  </si>
  <si>
    <t>Lodhran</t>
  </si>
  <si>
    <t>Mandi Baha ud Din</t>
  </si>
  <si>
    <t>Mianwali</t>
  </si>
  <si>
    <t>Multan</t>
  </si>
  <si>
    <t>Muzaffar Garh</t>
  </si>
  <si>
    <t>NANKANA SAIB</t>
  </si>
  <si>
    <t>Narowal</t>
  </si>
  <si>
    <t>Okara</t>
  </si>
  <si>
    <t>Pak Pattan</t>
  </si>
  <si>
    <t>Rahim Yar Khan</t>
  </si>
  <si>
    <t>Rajan Pur</t>
  </si>
  <si>
    <t>Rawalpindi</t>
  </si>
  <si>
    <t>Sahiwal</t>
  </si>
  <si>
    <t>Sargodha</t>
  </si>
  <si>
    <t>Sheikhupura</t>
  </si>
  <si>
    <t>Sialkot</t>
  </si>
  <si>
    <t>Toba Tek Singh</t>
  </si>
  <si>
    <t>Vehari</t>
  </si>
  <si>
    <t>PUNJAB</t>
  </si>
  <si>
    <t>TOTAL HH CONTACTS</t>
  </si>
  <si>
    <t xml:space="preserve">HH CONTACTS SCREENED </t>
  </si>
  <si>
    <t>TB CASE DETECTED</t>
  </si>
  <si>
    <t>N+R</t>
  </si>
  <si>
    <t>Bahawal pur</t>
  </si>
  <si>
    <t>TB07-Q1 - 2015</t>
  </si>
  <si>
    <t>TB07-Q2 - 2015</t>
  </si>
  <si>
    <t>TB07-Q3 - 2015</t>
  </si>
  <si>
    <t>TB07-Q4 - 2015</t>
  </si>
  <si>
    <t>TB-07 CONSOLIDATED 2015</t>
  </si>
  <si>
    <t>Bahawalpur</t>
  </si>
  <si>
    <t>PREVIOUSLY TREATED CASES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</si>
</sst>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color rgb="FF000000"/>
      <name val="Arial,Bold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461">
    <xf numFmtId="0" fontId="0" fillId="0" borderId="0" xfId="0"/>
    <xf numFmtId="0" fontId="3" fillId="0" borderId="1" xfId="1" applyFont="1" applyFill="1" applyBorder="1" applyAlignment="1" applyProtection="1">
      <alignment horizontal="center" vertical="center"/>
    </xf>
    <xf numFmtId="0" fontId="3" fillId="0" borderId="3" xfId="1" applyFont="1" applyFill="1" applyBorder="1" applyAlignment="1" applyProtection="1">
      <alignment horizontal="center" vertical="center"/>
    </xf>
    <xf numFmtId="0" fontId="4" fillId="0" borderId="6" xfId="1" applyFont="1" applyFill="1" applyBorder="1" applyAlignment="1" applyProtection="1">
      <alignment horizontal="center" vertical="center"/>
      <protection locked="0"/>
    </xf>
    <xf numFmtId="0" fontId="6" fillId="0" borderId="1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11" fillId="0" borderId="1" xfId="1" applyFont="1" applyFill="1" applyBorder="1" applyAlignment="1" applyProtection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1" fontId="11" fillId="4" borderId="1" xfId="1" applyNumberFormat="1" applyFont="1" applyFill="1" applyBorder="1" applyAlignment="1" applyProtection="1">
      <alignment horizontal="center" vertical="center" wrapText="1"/>
    </xf>
    <xf numFmtId="164" fontId="11" fillId="4" borderId="1" xfId="1" applyNumberFormat="1" applyFont="1" applyFill="1" applyBorder="1" applyAlignment="1" applyProtection="1">
      <alignment horizontal="center" vertical="center" wrapText="1"/>
    </xf>
    <xf numFmtId="1" fontId="15" fillId="4" borderId="1" xfId="0" applyNumberFormat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3" fontId="0" fillId="0" borderId="5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2" fontId="11" fillId="4" borderId="1" xfId="1" applyNumberFormat="1" applyFont="1" applyFill="1" applyBorder="1" applyAlignment="1" applyProtection="1">
      <alignment horizontal="center" vertical="center" wrapText="1"/>
    </xf>
    <xf numFmtId="0" fontId="20" fillId="0" borderId="1" xfId="1" applyFont="1" applyFill="1" applyBorder="1" applyAlignment="1">
      <alignment horizontal="center" vertical="center" wrapText="1"/>
    </xf>
    <xf numFmtId="0" fontId="0" fillId="0" borderId="0" xfId="0" applyFill="1"/>
    <xf numFmtId="0" fontId="7" fillId="0" borderId="6" xfId="1" applyFont="1" applyFill="1" applyBorder="1" applyAlignment="1" applyProtection="1">
      <alignment horizontal="center" vertical="center"/>
      <protection locked="0"/>
    </xf>
    <xf numFmtId="0" fontId="12" fillId="6" borderId="1" xfId="1" applyFont="1" applyFill="1" applyBorder="1" applyAlignment="1" applyProtection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1" fontId="11" fillId="0" borderId="50" xfId="1" applyNumberFormat="1" applyFont="1" applyFill="1" applyBorder="1" applyAlignment="1" applyProtection="1">
      <alignment horizontal="center" vertical="center" wrapText="1"/>
    </xf>
    <xf numFmtId="0" fontId="11" fillId="0" borderId="18" xfId="1" applyFont="1" applyFill="1" applyBorder="1" applyAlignment="1" applyProtection="1">
      <alignment horizontal="center" vertical="center"/>
    </xf>
    <xf numFmtId="3" fontId="0" fillId="0" borderId="4" xfId="0" applyNumberFormat="1" applyFill="1" applyBorder="1" applyAlignment="1">
      <alignment horizontal="center"/>
    </xf>
    <xf numFmtId="0" fontId="11" fillId="0" borderId="4" xfId="0" applyFont="1" applyFill="1" applyBorder="1" applyAlignment="1" applyProtection="1">
      <alignment horizontal="left" vertical="center"/>
      <protection locked="0"/>
    </xf>
    <xf numFmtId="1" fontId="11" fillId="0" borderId="42" xfId="1" applyNumberFormat="1" applyFont="1" applyFill="1" applyBorder="1" applyAlignment="1" applyProtection="1">
      <alignment horizontal="center" vertical="center" wrapText="1"/>
    </xf>
    <xf numFmtId="0" fontId="11" fillId="0" borderId="40" xfId="1" applyFont="1" applyFill="1" applyBorder="1" applyAlignment="1" applyProtection="1">
      <alignment horizontal="center" vertical="center"/>
    </xf>
    <xf numFmtId="0" fontId="11" fillId="0" borderId="4" xfId="1" applyFont="1" applyFill="1" applyBorder="1" applyAlignment="1" applyProtection="1">
      <alignment horizontal="center" vertical="center"/>
    </xf>
    <xf numFmtId="0" fontId="11" fillId="0" borderId="4" xfId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 applyProtection="1">
      <alignment horizontal="center" vertical="center" wrapText="1"/>
    </xf>
    <xf numFmtId="1" fontId="11" fillId="4" borderId="4" xfId="1" applyNumberFormat="1" applyFont="1" applyFill="1" applyBorder="1" applyAlignment="1" applyProtection="1">
      <alignment horizontal="center" vertical="center" wrapText="1"/>
    </xf>
    <xf numFmtId="164" fontId="11" fillId="4" borderId="4" xfId="1" applyNumberFormat="1" applyFont="1" applyFill="1" applyBorder="1" applyAlignment="1" applyProtection="1">
      <alignment horizontal="center" vertical="center" wrapText="1"/>
    </xf>
    <xf numFmtId="1" fontId="15" fillId="4" borderId="4" xfId="0" applyNumberFormat="1" applyFont="1" applyFill="1" applyBorder="1" applyAlignment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</xf>
    <xf numFmtId="1" fontId="15" fillId="4" borderId="49" xfId="0" applyNumberFormat="1" applyFont="1" applyFill="1" applyBorder="1" applyAlignment="1">
      <alignment horizontal="center" vertical="center"/>
    </xf>
    <xf numFmtId="3" fontId="10" fillId="0" borderId="7" xfId="0" applyNumberFormat="1" applyFont="1" applyFill="1" applyBorder="1" applyAlignment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0" fontId="3" fillId="0" borderId="40" xfId="1" applyFont="1" applyFill="1" applyBorder="1" applyAlignment="1" applyProtection="1">
      <alignment horizontal="center" vertical="center"/>
    </xf>
    <xf numFmtId="0" fontId="3" fillId="0" borderId="11" xfId="1" applyFont="1" applyFill="1" applyBorder="1" applyAlignment="1" applyProtection="1">
      <alignment horizontal="center" vertical="center"/>
    </xf>
    <xf numFmtId="0" fontId="3" fillId="0" borderId="4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4" fillId="0" borderId="46" xfId="1" applyFont="1" applyFill="1" applyBorder="1" applyAlignment="1" applyProtection="1">
      <alignment horizontal="center" vertical="center"/>
    </xf>
    <xf numFmtId="0" fontId="4" fillId="0" borderId="51" xfId="1" applyFont="1" applyFill="1" applyBorder="1" applyAlignment="1" applyProtection="1">
      <alignment horizontal="center" vertical="center"/>
    </xf>
    <xf numFmtId="0" fontId="4" fillId="0" borderId="47" xfId="1" applyFont="1" applyFill="1" applyBorder="1" applyAlignment="1" applyProtection="1">
      <alignment horizontal="center" vertical="center"/>
    </xf>
    <xf numFmtId="1" fontId="4" fillId="3" borderId="47" xfId="1" applyNumberFormat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3" fontId="0" fillId="0" borderId="17" xfId="0" applyNumberFormat="1" applyFill="1" applyBorder="1" applyAlignment="1">
      <alignment horizontal="center"/>
    </xf>
    <xf numFmtId="3" fontId="0" fillId="0" borderId="3" xfId="0" applyNumberFormat="1" applyFill="1" applyBorder="1" applyAlignment="1">
      <alignment horizontal="center"/>
    </xf>
    <xf numFmtId="3" fontId="0" fillId="0" borderId="11" xfId="0" applyNumberFormat="1" applyFill="1" applyBorder="1" applyAlignment="1">
      <alignment horizontal="center"/>
    </xf>
    <xf numFmtId="0" fontId="11" fillId="7" borderId="1" xfId="1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left"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11" fillId="7" borderId="18" xfId="1" applyFont="1" applyFill="1" applyBorder="1" applyAlignment="1" applyProtection="1">
      <alignment horizontal="center" vertical="center"/>
    </xf>
    <xf numFmtId="0" fontId="8" fillId="7" borderId="1" xfId="1" applyFont="1" applyFill="1" applyBorder="1" applyAlignment="1" applyProtection="1">
      <alignment horizontal="center" vertical="center"/>
    </xf>
    <xf numFmtId="0" fontId="8" fillId="7" borderId="2" xfId="1" applyFont="1" applyFill="1" applyBorder="1" applyAlignment="1" applyProtection="1">
      <alignment horizontal="center" vertical="center"/>
    </xf>
    <xf numFmtId="0" fontId="8" fillId="7" borderId="18" xfId="1" applyFont="1" applyFill="1" applyBorder="1" applyAlignment="1" applyProtection="1">
      <alignment horizontal="center" vertical="center"/>
    </xf>
    <xf numFmtId="0" fontId="7" fillId="7" borderId="22" xfId="1" applyFont="1" applyFill="1" applyBorder="1" applyAlignment="1" applyProtection="1">
      <alignment horizontal="center" vertical="center"/>
    </xf>
    <xf numFmtId="0" fontId="11" fillId="8" borderId="1" xfId="1" applyFont="1" applyFill="1" applyBorder="1" applyAlignment="1" applyProtection="1">
      <alignment horizontal="center" vertical="center" wrapText="1"/>
      <protection locked="0"/>
    </xf>
    <xf numFmtId="0" fontId="16" fillId="8" borderId="18" xfId="0" applyFont="1" applyFill="1" applyBorder="1" applyAlignment="1">
      <alignment horizontal="center" vertical="center" wrapText="1"/>
    </xf>
    <xf numFmtId="0" fontId="11" fillId="8" borderId="22" xfId="1" applyFont="1" applyFill="1" applyBorder="1" applyAlignment="1" applyProtection="1">
      <alignment horizontal="center" vertical="center" wrapText="1"/>
      <protection locked="0"/>
    </xf>
    <xf numFmtId="0" fontId="3" fillId="0" borderId="18" xfId="1" applyFont="1" applyFill="1" applyBorder="1" applyAlignment="1">
      <alignment horizontal="center" vertical="center" wrapText="1"/>
    </xf>
    <xf numFmtId="0" fontId="20" fillId="0" borderId="22" xfId="1" applyFont="1" applyFill="1" applyBorder="1" applyAlignment="1">
      <alignment horizontal="center" vertical="center" wrapText="1"/>
    </xf>
    <xf numFmtId="0" fontId="11" fillId="0" borderId="18" xfId="1" applyFont="1" applyFill="1" applyBorder="1" applyAlignment="1">
      <alignment horizontal="center" vertical="center" wrapText="1"/>
    </xf>
    <xf numFmtId="0" fontId="11" fillId="0" borderId="40" xfId="1" applyFont="1" applyFill="1" applyBorder="1" applyAlignment="1">
      <alignment horizontal="center" vertical="center" wrapText="1"/>
    </xf>
    <xf numFmtId="0" fontId="20" fillId="0" borderId="45" xfId="1" applyFont="1" applyFill="1" applyBorder="1" applyAlignment="1">
      <alignment horizontal="center" vertical="center" wrapText="1"/>
    </xf>
    <xf numFmtId="1" fontId="11" fillId="4" borderId="3" xfId="1" applyNumberFormat="1" applyFont="1" applyFill="1" applyBorder="1" applyAlignment="1" applyProtection="1">
      <alignment horizontal="center" vertical="center" wrapText="1"/>
    </xf>
    <xf numFmtId="1" fontId="11" fillId="4" borderId="11" xfId="1" applyNumberFormat="1" applyFont="1" applyFill="1" applyBorder="1" applyAlignment="1" applyProtection="1">
      <alignment horizontal="center" vertical="center" wrapText="1"/>
    </xf>
    <xf numFmtId="0" fontId="2" fillId="8" borderId="28" xfId="1" applyFont="1" applyFill="1" applyBorder="1" applyAlignment="1" applyProtection="1">
      <alignment horizontal="center" vertical="center" wrapText="1"/>
      <protection locked="0"/>
    </xf>
    <xf numFmtId="0" fontId="2" fillId="8" borderId="36" xfId="1" applyFont="1" applyFill="1" applyBorder="1" applyAlignment="1" applyProtection="1">
      <alignment horizontal="center" vertical="center" wrapText="1"/>
      <protection locked="0"/>
    </xf>
    <xf numFmtId="0" fontId="6" fillId="0" borderId="22" xfId="1" applyFont="1" applyFill="1" applyBorder="1" applyAlignment="1">
      <alignment horizontal="center" vertical="center" wrapText="1"/>
    </xf>
    <xf numFmtId="0" fontId="3" fillId="0" borderId="40" xfId="1" applyFont="1" applyFill="1" applyBorder="1" applyAlignment="1">
      <alignment horizontal="center" vertical="center" wrapText="1"/>
    </xf>
    <xf numFmtId="0" fontId="6" fillId="0" borderId="45" xfId="1" applyFont="1" applyFill="1" applyBorder="1" applyAlignment="1">
      <alignment horizontal="center" vertical="center" wrapText="1"/>
    </xf>
    <xf numFmtId="0" fontId="11" fillId="0" borderId="56" xfId="1" applyFont="1" applyFill="1" applyBorder="1" applyAlignment="1" applyProtection="1">
      <alignment horizontal="center" vertical="center"/>
    </xf>
    <xf numFmtId="0" fontId="11" fillId="0" borderId="57" xfId="1" applyFont="1" applyFill="1" applyBorder="1" applyAlignment="1" applyProtection="1">
      <alignment horizontal="center" vertical="center"/>
    </xf>
    <xf numFmtId="0" fontId="11" fillId="0" borderId="2" xfId="1" applyFont="1" applyFill="1" applyBorder="1" applyAlignment="1" applyProtection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1" fillId="0" borderId="3" xfId="1" applyFont="1" applyFill="1" applyBorder="1" applyAlignment="1" applyProtection="1">
      <alignment horizontal="center" vertical="center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11" fillId="0" borderId="11" xfId="1" applyFont="1" applyFill="1" applyBorder="1" applyAlignment="1" applyProtection="1">
      <alignment horizontal="center" vertical="center"/>
    </xf>
    <xf numFmtId="0" fontId="12" fillId="0" borderId="47" xfId="1" applyFont="1" applyFill="1" applyBorder="1" applyAlignment="1">
      <alignment horizontal="center" vertical="center" wrapText="1"/>
    </xf>
    <xf numFmtId="0" fontId="12" fillId="0" borderId="49" xfId="1" applyFont="1" applyFill="1" applyBorder="1" applyAlignment="1">
      <alignment horizontal="center" vertical="center" wrapText="1"/>
    </xf>
    <xf numFmtId="3" fontId="15" fillId="0" borderId="48" xfId="0" applyNumberFormat="1" applyFont="1" applyFill="1" applyBorder="1" applyAlignment="1">
      <alignment horizontal="center" vertical="center"/>
    </xf>
    <xf numFmtId="0" fontId="11" fillId="0" borderId="18" xfId="1" applyFont="1" applyFill="1" applyBorder="1" applyAlignment="1" applyProtection="1">
      <alignment horizontal="center" vertical="center"/>
      <protection locked="0"/>
    </xf>
    <xf numFmtId="0" fontId="11" fillId="0" borderId="1" xfId="1" applyFont="1" applyFill="1" applyBorder="1" applyAlignment="1" applyProtection="1">
      <alignment horizontal="center" vertical="center"/>
      <protection locked="0"/>
    </xf>
    <xf numFmtId="0" fontId="11" fillId="0" borderId="40" xfId="1" applyFont="1" applyFill="1" applyBorder="1" applyAlignment="1" applyProtection="1">
      <alignment horizontal="center" vertical="center"/>
      <protection locked="0"/>
    </xf>
    <xf numFmtId="0" fontId="11" fillId="0" borderId="4" xfId="1" applyFont="1" applyFill="1" applyBorder="1" applyAlignment="1" applyProtection="1">
      <alignment horizontal="center" vertical="center"/>
      <protection locked="0"/>
    </xf>
    <xf numFmtId="0" fontId="3" fillId="0" borderId="18" xfId="1" applyFont="1" applyFill="1" applyBorder="1" applyAlignment="1" applyProtection="1">
      <alignment horizontal="center" vertical="center" wrapText="1"/>
      <protection locked="0"/>
    </xf>
    <xf numFmtId="0" fontId="20" fillId="0" borderId="1" xfId="1" applyFont="1" applyFill="1" applyBorder="1" applyAlignment="1" applyProtection="1">
      <alignment horizontal="center" vertical="center" wrapText="1"/>
      <protection locked="0"/>
    </xf>
    <xf numFmtId="0" fontId="20" fillId="0" borderId="22" xfId="1" applyFont="1" applyFill="1" applyBorder="1" applyAlignment="1" applyProtection="1">
      <alignment horizontal="center" vertical="center" wrapText="1"/>
      <protection locked="0"/>
    </xf>
    <xf numFmtId="0" fontId="11" fillId="0" borderId="18" xfId="1" applyFont="1" applyFill="1" applyBorder="1" applyAlignment="1" applyProtection="1">
      <alignment horizontal="center" vertical="center" wrapText="1"/>
      <protection locked="0"/>
    </xf>
    <xf numFmtId="0" fontId="11" fillId="0" borderId="40" xfId="1" applyFont="1" applyFill="1" applyBorder="1" applyAlignment="1" applyProtection="1">
      <alignment horizontal="center" vertical="center" wrapText="1"/>
      <protection locked="0"/>
    </xf>
    <xf numFmtId="0" fontId="20" fillId="0" borderId="4" xfId="1" applyFont="1" applyFill="1" applyBorder="1" applyAlignment="1" applyProtection="1">
      <alignment horizontal="center" vertical="center" wrapText="1"/>
      <protection locked="0"/>
    </xf>
    <xf numFmtId="0" fontId="20" fillId="0" borderId="45" xfId="1" applyFont="1" applyFill="1" applyBorder="1" applyAlignment="1" applyProtection="1">
      <alignment horizontal="center" vertical="center" wrapText="1"/>
      <protection locked="0"/>
    </xf>
    <xf numFmtId="0" fontId="13" fillId="0" borderId="10" xfId="1" applyFont="1" applyFill="1" applyBorder="1" applyAlignment="1" applyProtection="1">
      <alignment horizontal="center" vertical="center"/>
    </xf>
    <xf numFmtId="0" fontId="13" fillId="0" borderId="27" xfId="1" applyFont="1" applyFill="1" applyBorder="1" applyAlignment="1" applyProtection="1">
      <alignment horizontal="center" vertical="center"/>
    </xf>
    <xf numFmtId="0" fontId="12" fillId="7" borderId="44" xfId="1" applyFont="1" applyFill="1" applyBorder="1" applyAlignment="1" applyProtection="1">
      <alignment horizontal="center" vertical="center"/>
    </xf>
    <xf numFmtId="0" fontId="7" fillId="7" borderId="15" xfId="1" applyFont="1" applyFill="1" applyBorder="1" applyAlignment="1" applyProtection="1">
      <alignment horizontal="center" vertical="center"/>
    </xf>
    <xf numFmtId="0" fontId="7" fillId="7" borderId="0" xfId="1" applyFont="1" applyFill="1" applyBorder="1" applyAlignment="1" applyProtection="1">
      <alignment horizontal="center" vertical="center"/>
    </xf>
    <xf numFmtId="0" fontId="12" fillId="7" borderId="6" xfId="1" applyFont="1" applyFill="1" applyBorder="1" applyAlignment="1" applyProtection="1">
      <alignment horizontal="center" vertical="center"/>
    </xf>
    <xf numFmtId="0" fontId="12" fillId="0" borderId="51" xfId="1" applyFont="1" applyFill="1" applyBorder="1" applyAlignment="1" applyProtection="1">
      <alignment horizontal="center" vertical="center"/>
      <protection locked="0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14" fillId="5" borderId="2" xfId="0" applyFont="1" applyFill="1" applyBorder="1" applyAlignment="1">
      <alignment horizontal="center" vertical="center" wrapText="1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0" fontId="12" fillId="0" borderId="42" xfId="1" applyFont="1" applyFill="1" applyBorder="1" applyAlignment="1" applyProtection="1">
      <alignment horizontal="center" vertical="center"/>
    </xf>
    <xf numFmtId="0" fontId="13" fillId="0" borderId="15" xfId="1" applyFont="1" applyFill="1" applyBorder="1" applyAlignment="1" applyProtection="1">
      <alignment horizontal="center" vertical="center"/>
    </xf>
    <xf numFmtId="0" fontId="11" fillId="0" borderId="10" xfId="1" applyFont="1" applyFill="1" applyBorder="1" applyAlignment="1" applyProtection="1">
      <alignment horizontal="center" vertical="center"/>
    </xf>
    <xf numFmtId="0" fontId="12" fillId="7" borderId="0" xfId="1" applyFont="1" applyFill="1" applyBorder="1" applyAlignment="1" applyProtection="1">
      <alignment horizontal="center" vertical="center"/>
    </xf>
    <xf numFmtId="0" fontId="11" fillId="7" borderId="2" xfId="1" applyFont="1" applyFill="1" applyBorder="1" applyAlignment="1" applyProtection="1">
      <alignment horizontal="center" vertical="center"/>
    </xf>
    <xf numFmtId="0" fontId="11" fillId="7" borderId="9" xfId="1" applyFont="1" applyFill="1" applyBorder="1" applyAlignment="1" applyProtection="1">
      <alignment horizontal="center" vertical="center"/>
    </xf>
    <xf numFmtId="0" fontId="11" fillId="7" borderId="6" xfId="1" applyFont="1" applyFill="1" applyBorder="1" applyAlignment="1" applyProtection="1">
      <alignment horizontal="center" vertical="center"/>
    </xf>
    <xf numFmtId="0" fontId="11" fillId="0" borderId="2" xfId="1" applyFont="1" applyFill="1" applyBorder="1" applyAlignment="1" applyProtection="1">
      <alignment horizontal="center" vertical="center"/>
      <protection locked="0"/>
    </xf>
    <xf numFmtId="0" fontId="11" fillId="0" borderId="10" xfId="1" applyFont="1" applyFill="1" applyBorder="1" applyAlignment="1" applyProtection="1">
      <alignment horizontal="center" vertical="center"/>
      <protection locked="0"/>
    </xf>
    <xf numFmtId="1" fontId="12" fillId="4" borderId="51" xfId="1" applyNumberFormat="1" applyFont="1" applyFill="1" applyBorder="1" applyAlignment="1" applyProtection="1">
      <alignment horizontal="center" vertical="center" wrapText="1"/>
    </xf>
    <xf numFmtId="1" fontId="12" fillId="4" borderId="47" xfId="1" applyNumberFormat="1" applyFont="1" applyFill="1" applyBorder="1" applyAlignment="1" applyProtection="1">
      <alignment horizontal="center" vertical="center" wrapText="1"/>
    </xf>
    <xf numFmtId="164" fontId="12" fillId="4" borderId="47" xfId="1" applyNumberFormat="1" applyFont="1" applyFill="1" applyBorder="1" applyAlignment="1" applyProtection="1">
      <alignment horizontal="center" vertical="center" wrapText="1"/>
    </xf>
    <xf numFmtId="2" fontId="12" fillId="4" borderId="47" xfId="1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14" fillId="5" borderId="2" xfId="0" applyFont="1" applyFill="1" applyBorder="1" applyAlignment="1">
      <alignment horizontal="center" vertical="center" wrapText="1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0" fontId="12" fillId="0" borderId="10" xfId="1" applyFont="1" applyFill="1" applyBorder="1" applyAlignment="1" applyProtection="1">
      <alignment horizontal="center" vertical="center"/>
    </xf>
    <xf numFmtId="0" fontId="12" fillId="6" borderId="1" xfId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center" wrapText="1"/>
    </xf>
    <xf numFmtId="0" fontId="12" fillId="0" borderId="2" xfId="1" applyFont="1" applyFill="1" applyBorder="1" applyAlignment="1" applyProtection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</xf>
    <xf numFmtId="0" fontId="12" fillId="0" borderId="50" xfId="1" applyFont="1" applyFill="1" applyBorder="1" applyAlignment="1" applyProtection="1">
      <alignment horizontal="center" vertical="center"/>
    </xf>
    <xf numFmtId="0" fontId="20" fillId="0" borderId="0" xfId="0" applyFont="1" applyAlignment="1">
      <alignment vertical="center"/>
    </xf>
    <xf numFmtId="0" fontId="12" fillId="0" borderId="52" xfId="0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0" fontId="12" fillId="0" borderId="54" xfId="0" applyFont="1" applyFill="1" applyBorder="1" applyAlignment="1">
      <alignment horizontal="center" vertical="center"/>
    </xf>
    <xf numFmtId="0" fontId="20" fillId="0" borderId="0" xfId="0" applyFont="1" applyFill="1"/>
    <xf numFmtId="0" fontId="13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2" fillId="0" borderId="60" xfId="0" applyFont="1" applyFill="1" applyBorder="1" applyAlignment="1">
      <alignment horizontal="center" vertical="center"/>
    </xf>
    <xf numFmtId="0" fontId="12" fillId="0" borderId="59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45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0" fontId="12" fillId="0" borderId="22" xfId="1" applyFont="1" applyFill="1" applyBorder="1" applyAlignment="1" applyProtection="1">
      <alignment horizontal="center" vertical="center"/>
    </xf>
    <xf numFmtId="0" fontId="12" fillId="0" borderId="58" xfId="1" applyFont="1" applyFill="1" applyBorder="1" applyAlignment="1" applyProtection="1">
      <alignment horizontal="center" vertical="center"/>
    </xf>
    <xf numFmtId="0" fontId="12" fillId="0" borderId="8" xfId="1" applyFont="1" applyFill="1" applyBorder="1" applyAlignment="1" applyProtection="1">
      <alignment horizontal="center" vertical="center"/>
    </xf>
    <xf numFmtId="0" fontId="12" fillId="0" borderId="65" xfId="1" applyFont="1" applyFill="1" applyBorder="1" applyAlignment="1" applyProtection="1">
      <alignment horizontal="center" vertical="center"/>
    </xf>
    <xf numFmtId="0" fontId="12" fillId="0" borderId="26" xfId="1" applyFont="1" applyFill="1" applyBorder="1" applyAlignment="1" applyProtection="1">
      <alignment horizontal="center" vertical="center"/>
    </xf>
    <xf numFmtId="0" fontId="12" fillId="0" borderId="55" xfId="1" applyFont="1" applyFill="1" applyBorder="1" applyAlignment="1" applyProtection="1">
      <alignment horizontal="center" vertical="center"/>
    </xf>
    <xf numFmtId="0" fontId="12" fillId="0" borderId="44" xfId="1" applyFont="1" applyFill="1" applyBorder="1" applyAlignment="1" applyProtection="1">
      <alignment horizontal="center" vertical="center"/>
    </xf>
    <xf numFmtId="0" fontId="12" fillId="0" borderId="18" xfId="1" applyFont="1" applyFill="1" applyBorder="1" applyAlignment="1" applyProtection="1">
      <alignment horizontal="center" vertical="center"/>
    </xf>
    <xf numFmtId="0" fontId="12" fillId="0" borderId="63" xfId="1" applyFont="1" applyFill="1" applyBorder="1" applyAlignment="1" applyProtection="1">
      <alignment horizontal="center" vertical="center"/>
    </xf>
    <xf numFmtId="0" fontId="12" fillId="0" borderId="56" xfId="1" applyFont="1" applyFill="1" applyBorder="1" applyAlignment="1" applyProtection="1">
      <alignment horizontal="center" vertical="center"/>
    </xf>
    <xf numFmtId="0" fontId="12" fillId="0" borderId="64" xfId="1" applyFont="1" applyFill="1" applyBorder="1" applyAlignment="1" applyProtection="1">
      <alignment horizontal="center" vertical="center"/>
    </xf>
    <xf numFmtId="0" fontId="12" fillId="0" borderId="20" xfId="1" applyFont="1" applyFill="1" applyBorder="1" applyAlignment="1" applyProtection="1">
      <alignment horizontal="center" vertical="center"/>
    </xf>
    <xf numFmtId="0" fontId="12" fillId="0" borderId="23" xfId="1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left" vertical="center"/>
    </xf>
    <xf numFmtId="0" fontId="8" fillId="0" borderId="18" xfId="1" applyFont="1" applyFill="1" applyBorder="1" applyAlignment="1" applyProtection="1">
      <alignment horizontal="center" vertical="center"/>
    </xf>
    <xf numFmtId="0" fontId="8" fillId="0" borderId="1" xfId="1" applyFont="1" applyFill="1" applyBorder="1" applyAlignment="1" applyProtection="1">
      <alignment horizontal="center" vertical="center"/>
    </xf>
    <xf numFmtId="0" fontId="8" fillId="0" borderId="22" xfId="1" applyFont="1" applyFill="1" applyBorder="1" applyAlignment="1" applyProtection="1">
      <alignment horizontal="center" vertical="center"/>
    </xf>
    <xf numFmtId="0" fontId="8" fillId="0" borderId="50" xfId="1" applyFont="1" applyFill="1" applyBorder="1" applyAlignment="1" applyProtection="1">
      <alignment horizontal="center" vertical="center"/>
    </xf>
    <xf numFmtId="0" fontId="8" fillId="0" borderId="40" xfId="1" applyFont="1" applyFill="1" applyBorder="1" applyAlignment="1" applyProtection="1">
      <alignment horizontal="center" vertical="center"/>
    </xf>
    <xf numFmtId="0" fontId="8" fillId="0" borderId="4" xfId="1" applyFont="1" applyFill="1" applyBorder="1" applyAlignment="1" applyProtection="1">
      <alignment horizontal="center" vertical="center"/>
    </xf>
    <xf numFmtId="0" fontId="8" fillId="0" borderId="45" xfId="1" applyFont="1" applyFill="1" applyBorder="1" applyAlignment="1" applyProtection="1">
      <alignment horizontal="center" vertical="center"/>
    </xf>
    <xf numFmtId="0" fontId="8" fillId="0" borderId="42" xfId="1" applyFont="1" applyFill="1" applyBorder="1" applyAlignment="1" applyProtection="1">
      <alignment horizontal="center" vertical="center"/>
    </xf>
    <xf numFmtId="1" fontId="21" fillId="0" borderId="22" xfId="0" applyNumberFormat="1" applyFont="1" applyBorder="1" applyAlignment="1">
      <alignment horizontal="center" vertical="center"/>
    </xf>
    <xf numFmtId="1" fontId="21" fillId="0" borderId="45" xfId="0" applyNumberFormat="1" applyFont="1" applyBorder="1" applyAlignment="1">
      <alignment horizontal="center" vertical="center"/>
    </xf>
    <xf numFmtId="1" fontId="21" fillId="0" borderId="49" xfId="0" applyNumberFormat="1" applyFont="1" applyBorder="1" applyAlignment="1">
      <alignment horizontal="center" vertical="center"/>
    </xf>
    <xf numFmtId="1" fontId="4" fillId="3" borderId="18" xfId="1" applyNumberFormat="1" applyFont="1" applyFill="1" applyBorder="1" applyAlignment="1" applyProtection="1">
      <alignment horizontal="center" vertical="center" wrapText="1"/>
    </xf>
    <xf numFmtId="1" fontId="4" fillId="3" borderId="1" xfId="1" applyNumberFormat="1" applyFont="1" applyFill="1" applyBorder="1" applyAlignment="1" applyProtection="1">
      <alignment horizontal="center" vertical="center" wrapText="1"/>
    </xf>
    <xf numFmtId="1" fontId="4" fillId="3" borderId="2" xfId="1" applyNumberFormat="1" applyFont="1" applyFill="1" applyBorder="1" applyAlignment="1" applyProtection="1">
      <alignment horizontal="center" vertical="center" wrapText="1"/>
    </xf>
    <xf numFmtId="1" fontId="4" fillId="3" borderId="4" xfId="1" applyNumberFormat="1" applyFont="1" applyFill="1" applyBorder="1" applyAlignment="1" applyProtection="1">
      <alignment horizontal="center" vertical="center" wrapText="1"/>
    </xf>
    <xf numFmtId="0" fontId="12" fillId="0" borderId="67" xfId="1" applyFont="1" applyFill="1" applyBorder="1" applyAlignment="1" applyProtection="1">
      <alignment horizontal="center" vertical="center"/>
    </xf>
    <xf numFmtId="0" fontId="12" fillId="7" borderId="59" xfId="1" applyFont="1" applyFill="1" applyBorder="1" applyAlignment="1" applyProtection="1">
      <alignment horizontal="center" vertical="center"/>
    </xf>
    <xf numFmtId="0" fontId="12" fillId="0" borderId="53" xfId="1" applyFont="1" applyFill="1" applyBorder="1" applyAlignment="1" applyProtection="1">
      <alignment horizontal="center" vertical="center"/>
    </xf>
    <xf numFmtId="0" fontId="12" fillId="0" borderId="60" xfId="1" applyFont="1" applyFill="1" applyBorder="1" applyAlignment="1" applyProtection="1">
      <alignment horizontal="center" vertical="center"/>
    </xf>
    <xf numFmtId="0" fontId="12" fillId="0" borderId="6" xfId="1" applyFont="1" applyFill="1" applyBorder="1" applyAlignment="1" applyProtection="1">
      <alignment horizontal="center" vertical="center"/>
    </xf>
    <xf numFmtId="0" fontId="11" fillId="8" borderId="3" xfId="1" applyFont="1" applyFill="1" applyBorder="1" applyAlignment="1" applyProtection="1">
      <alignment horizontal="center" vertical="center" wrapText="1"/>
      <protection locked="0"/>
    </xf>
    <xf numFmtId="0" fontId="20" fillId="0" borderId="3" xfId="1" applyFont="1" applyFill="1" applyBorder="1" applyAlignment="1">
      <alignment horizontal="center" vertical="center" wrapText="1"/>
    </xf>
    <xf numFmtId="0" fontId="20" fillId="0" borderId="11" xfId="1" applyFont="1" applyFill="1" applyBorder="1" applyAlignment="1">
      <alignment horizontal="center" vertical="center" wrapText="1"/>
    </xf>
    <xf numFmtId="0" fontId="11" fillId="0" borderId="22" xfId="1" applyFont="1" applyFill="1" applyBorder="1" applyAlignment="1">
      <alignment horizontal="center" vertical="center" wrapText="1"/>
    </xf>
    <xf numFmtId="0" fontId="11" fillId="0" borderId="45" xfId="1" applyFont="1" applyFill="1" applyBorder="1" applyAlignment="1">
      <alignment horizontal="center" vertical="center" wrapText="1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54" xfId="1" applyFont="1" applyFill="1" applyBorder="1" applyAlignment="1" applyProtection="1">
      <alignment horizontal="center" vertical="center"/>
    </xf>
    <xf numFmtId="3" fontId="12" fillId="0" borderId="6" xfId="0" applyNumberFormat="1" applyFont="1" applyFill="1" applyBorder="1" applyAlignment="1">
      <alignment horizontal="center" vertical="center"/>
    </xf>
    <xf numFmtId="0" fontId="12" fillId="0" borderId="6" xfId="1" applyFont="1" applyFill="1" applyBorder="1" applyAlignment="1" applyProtection="1">
      <alignment horizontal="center" vertical="center"/>
      <protection locked="0"/>
    </xf>
    <xf numFmtId="0" fontId="11" fillId="0" borderId="6" xfId="1" applyFont="1" applyFill="1" applyBorder="1" applyAlignment="1">
      <alignment horizontal="center" vertical="center" wrapText="1"/>
    </xf>
    <xf numFmtId="1" fontId="12" fillId="4" borderId="6" xfId="0" applyNumberFormat="1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center"/>
    </xf>
    <xf numFmtId="0" fontId="11" fillId="7" borderId="40" xfId="1" applyFont="1" applyFill="1" applyBorder="1" applyAlignment="1" applyProtection="1">
      <alignment horizontal="center" vertical="center"/>
    </xf>
    <xf numFmtId="0" fontId="11" fillId="7" borderId="4" xfId="1" applyFont="1" applyFill="1" applyBorder="1" applyAlignment="1" applyProtection="1">
      <alignment horizontal="center" vertical="center"/>
    </xf>
    <xf numFmtId="0" fontId="11" fillId="0" borderId="20" xfId="1" applyFont="1" applyFill="1" applyBorder="1" applyAlignment="1" applyProtection="1">
      <alignment horizontal="center" vertical="center"/>
    </xf>
    <xf numFmtId="0" fontId="11" fillId="0" borderId="21" xfId="1" applyFont="1" applyFill="1" applyBorder="1" applyAlignment="1" applyProtection="1">
      <alignment horizontal="center" vertical="center"/>
    </xf>
    <xf numFmtId="0" fontId="11" fillId="0" borderId="23" xfId="1" applyFont="1" applyFill="1" applyBorder="1" applyAlignment="1" applyProtection="1">
      <alignment horizontal="center" vertical="center"/>
    </xf>
    <xf numFmtId="0" fontId="11" fillId="0" borderId="22" xfId="1" applyFont="1" applyFill="1" applyBorder="1" applyAlignment="1" applyProtection="1">
      <alignment horizontal="center" vertical="center"/>
    </xf>
    <xf numFmtId="0" fontId="11" fillId="0" borderId="58" xfId="1" applyFont="1" applyFill="1" applyBorder="1" applyAlignment="1" applyProtection="1">
      <alignment horizontal="center" vertical="center"/>
    </xf>
    <xf numFmtId="0" fontId="11" fillId="7" borderId="10" xfId="1" applyFont="1" applyFill="1" applyBorder="1" applyAlignment="1" applyProtection="1">
      <alignment horizontal="center" vertical="center"/>
    </xf>
    <xf numFmtId="0" fontId="12" fillId="7" borderId="34" xfId="1" applyFont="1" applyFill="1" applyBorder="1" applyAlignment="1" applyProtection="1">
      <alignment horizontal="center" vertical="center"/>
    </xf>
    <xf numFmtId="0" fontId="11" fillId="0" borderId="56" xfId="1" applyFont="1" applyFill="1" applyBorder="1" applyAlignment="1">
      <alignment horizontal="center" vertical="center" wrapText="1"/>
    </xf>
    <xf numFmtId="0" fontId="11" fillId="0" borderId="58" xfId="1" applyFont="1" applyFill="1" applyBorder="1" applyAlignment="1">
      <alignment horizontal="center" vertical="center" wrapText="1"/>
    </xf>
    <xf numFmtId="0" fontId="11" fillId="0" borderId="20" xfId="1" applyFont="1" applyFill="1" applyBorder="1" applyAlignment="1" applyProtection="1">
      <alignment horizontal="center" vertical="center"/>
      <protection locked="0"/>
    </xf>
    <xf numFmtId="0" fontId="11" fillId="0" borderId="21" xfId="1" applyFont="1" applyFill="1" applyBorder="1" applyAlignment="1" applyProtection="1">
      <alignment horizontal="center" vertical="center"/>
      <protection locked="0"/>
    </xf>
    <xf numFmtId="0" fontId="11" fillId="0" borderId="23" xfId="1" applyFont="1" applyFill="1" applyBorder="1" applyAlignment="1" applyProtection="1">
      <alignment horizontal="center" vertical="center"/>
      <protection locked="0"/>
    </xf>
    <xf numFmtId="0" fontId="11" fillId="0" borderId="22" xfId="1" applyFont="1" applyFill="1" applyBorder="1" applyAlignment="1" applyProtection="1">
      <alignment horizontal="center" vertical="center"/>
      <protection locked="0"/>
    </xf>
    <xf numFmtId="0" fontId="11" fillId="0" borderId="56" xfId="1" applyFont="1" applyFill="1" applyBorder="1" applyAlignment="1" applyProtection="1">
      <alignment horizontal="center" vertical="center"/>
      <protection locked="0"/>
    </xf>
    <xf numFmtId="0" fontId="11" fillId="0" borderId="57" xfId="1" applyFont="1" applyFill="1" applyBorder="1" applyAlignment="1" applyProtection="1">
      <alignment horizontal="center" vertical="center"/>
      <protection locked="0"/>
    </xf>
    <xf numFmtId="0" fontId="11" fillId="0" borderId="58" xfId="1" applyFont="1" applyFill="1" applyBorder="1" applyAlignment="1" applyProtection="1">
      <alignment horizontal="center" vertical="center"/>
      <protection locked="0"/>
    </xf>
    <xf numFmtId="0" fontId="20" fillId="0" borderId="3" xfId="1" applyFont="1" applyFill="1" applyBorder="1" applyAlignment="1" applyProtection="1">
      <alignment horizontal="center" vertical="center" wrapText="1"/>
      <protection locked="0"/>
    </xf>
    <xf numFmtId="0" fontId="20" fillId="0" borderId="11" xfId="1" applyFont="1" applyFill="1" applyBorder="1" applyAlignment="1" applyProtection="1">
      <alignment horizontal="center" vertical="center" wrapText="1"/>
      <protection locked="0"/>
    </xf>
    <xf numFmtId="0" fontId="11" fillId="0" borderId="22" xfId="1" applyFont="1" applyFill="1" applyBorder="1" applyAlignment="1" applyProtection="1">
      <alignment horizontal="center" vertical="center" wrapText="1"/>
      <protection locked="0"/>
    </xf>
    <xf numFmtId="0" fontId="11" fillId="0" borderId="45" xfId="1" applyFont="1" applyFill="1" applyBorder="1" applyAlignment="1" applyProtection="1">
      <alignment horizontal="center" vertical="center" wrapText="1"/>
      <protection locked="0"/>
    </xf>
    <xf numFmtId="0" fontId="12" fillId="0" borderId="51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2" fillId="0" borderId="50" xfId="1" applyFont="1" applyFill="1" applyBorder="1" applyAlignment="1" applyProtection="1">
      <alignment horizontal="center" vertical="center"/>
    </xf>
    <xf numFmtId="0" fontId="22" fillId="0" borderId="42" xfId="1" applyFont="1" applyFill="1" applyBorder="1" applyAlignment="1" applyProtection="1">
      <alignment horizontal="center" vertical="center"/>
    </xf>
    <xf numFmtId="0" fontId="22" fillId="0" borderId="6" xfId="1" applyFont="1" applyFill="1" applyBorder="1" applyAlignment="1" applyProtection="1">
      <alignment horizontal="center" vertical="center"/>
    </xf>
    <xf numFmtId="0" fontId="13" fillId="5" borderId="32" xfId="1" applyFont="1" applyFill="1" applyBorder="1" applyAlignment="1" applyProtection="1">
      <alignment horizontal="center" vertical="center"/>
      <protection locked="0"/>
    </xf>
    <xf numFmtId="0" fontId="12" fillId="0" borderId="2" xfId="1" applyFont="1" applyFill="1" applyBorder="1" applyAlignment="1" applyProtection="1">
      <alignment horizontal="center" vertical="center"/>
    </xf>
    <xf numFmtId="0" fontId="12" fillId="6" borderId="4" xfId="1" applyFont="1" applyFill="1" applyBorder="1" applyAlignment="1" applyProtection="1">
      <alignment horizontal="center" vertical="center"/>
    </xf>
    <xf numFmtId="0" fontId="14" fillId="6" borderId="45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 wrapText="1"/>
    </xf>
    <xf numFmtId="0" fontId="13" fillId="5" borderId="36" xfId="1" applyFont="1" applyFill="1" applyBorder="1" applyAlignment="1" applyProtection="1">
      <alignment horizontal="center" vertical="center"/>
      <protection locked="0"/>
    </xf>
    <xf numFmtId="0" fontId="12" fillId="6" borderId="29" xfId="1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 wrapText="1"/>
    </xf>
    <xf numFmtId="0" fontId="13" fillId="5" borderId="49" xfId="1" applyFont="1" applyFill="1" applyBorder="1" applyAlignment="1" applyProtection="1">
      <alignment horizontal="center" vertical="center"/>
      <protection locked="0"/>
    </xf>
    <xf numFmtId="0" fontId="13" fillId="6" borderId="8" xfId="1" applyFont="1" applyFill="1" applyBorder="1" applyAlignment="1" applyProtection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 wrapText="1"/>
    </xf>
    <xf numFmtId="0" fontId="13" fillId="5" borderId="8" xfId="1" applyFont="1" applyFill="1" applyBorder="1" applyAlignment="1" applyProtection="1">
      <alignment horizontal="center" vertical="center"/>
      <protection locked="0"/>
    </xf>
    <xf numFmtId="3" fontId="0" fillId="0" borderId="1" xfId="0" applyNumberFormat="1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0" fillId="0" borderId="0" xfId="0" applyFont="1" applyFill="1" applyAlignment="1">
      <alignment vertical="center"/>
    </xf>
    <xf numFmtId="0" fontId="12" fillId="0" borderId="35" xfId="0" applyFont="1" applyFill="1" applyBorder="1" applyAlignment="1">
      <alignment horizontal="center" vertical="center"/>
    </xf>
    <xf numFmtId="0" fontId="12" fillId="0" borderId="61" xfId="0" applyFont="1" applyFill="1" applyBorder="1" applyAlignment="1">
      <alignment horizontal="center" vertical="center"/>
    </xf>
    <xf numFmtId="0" fontId="12" fillId="0" borderId="6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21" fillId="0" borderId="52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1" fontId="12" fillId="4" borderId="3" xfId="1" applyNumberFormat="1" applyFont="1" applyFill="1" applyBorder="1" applyAlignment="1" applyProtection="1">
      <alignment horizontal="center" vertical="center" wrapText="1"/>
    </xf>
    <xf numFmtId="1" fontId="12" fillId="4" borderId="1" xfId="1" applyNumberFormat="1" applyFont="1" applyFill="1" applyBorder="1" applyAlignment="1" applyProtection="1">
      <alignment horizontal="center" vertical="center" wrapText="1"/>
    </xf>
    <xf numFmtId="1" fontId="12" fillId="4" borderId="11" xfId="1" applyNumberFormat="1" applyFont="1" applyFill="1" applyBorder="1" applyAlignment="1" applyProtection="1">
      <alignment horizontal="center" vertical="center" wrapText="1"/>
    </xf>
    <xf numFmtId="1" fontId="12" fillId="4" borderId="4" xfId="1" applyNumberFormat="1" applyFont="1" applyFill="1" applyBorder="1" applyAlignment="1" applyProtection="1">
      <alignment horizontal="center" vertical="center" wrapText="1"/>
    </xf>
    <xf numFmtId="1" fontId="12" fillId="4" borderId="6" xfId="1" applyNumberFormat="1" applyFont="1" applyFill="1" applyBorder="1" applyAlignment="1" applyProtection="1">
      <alignment horizontal="center" vertical="center" wrapText="1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0" fontId="11" fillId="8" borderId="2" xfId="1" applyFont="1" applyFill="1" applyBorder="1" applyAlignment="1" applyProtection="1">
      <alignment horizontal="center" vertical="center" wrapText="1"/>
      <protection locked="0"/>
    </xf>
    <xf numFmtId="1" fontId="12" fillId="4" borderId="18" xfId="1" applyNumberFormat="1" applyFont="1" applyFill="1" applyBorder="1" applyAlignment="1" applyProtection="1">
      <alignment horizontal="center" vertical="center" wrapText="1"/>
    </xf>
    <xf numFmtId="1" fontId="15" fillId="4" borderId="22" xfId="0" applyNumberFormat="1" applyFont="1" applyFill="1" applyBorder="1" applyAlignment="1">
      <alignment horizontal="center" vertical="center"/>
    </xf>
    <xf numFmtId="1" fontId="12" fillId="4" borderId="56" xfId="1" applyNumberFormat="1" applyFont="1" applyFill="1" applyBorder="1" applyAlignment="1" applyProtection="1">
      <alignment horizontal="center" vertical="center" wrapText="1"/>
    </xf>
    <xf numFmtId="1" fontId="12" fillId="4" borderId="57" xfId="1" applyNumberFormat="1" applyFont="1" applyFill="1" applyBorder="1" applyAlignment="1" applyProtection="1">
      <alignment horizontal="center" vertical="center" wrapText="1"/>
    </xf>
    <xf numFmtId="1" fontId="15" fillId="4" borderId="58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 applyProtection="1">
      <alignment horizontal="center" vertical="center"/>
      <protection locked="0"/>
    </xf>
    <xf numFmtId="1" fontId="23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0" borderId="3" xfId="1" applyFont="1" applyFill="1" applyBorder="1" applyAlignment="1" applyProtection="1">
      <alignment horizontal="center" vertical="center"/>
      <protection locked="0"/>
    </xf>
    <xf numFmtId="0" fontId="11" fillId="0" borderId="11" xfId="1" applyFont="1" applyFill="1" applyBorder="1" applyAlignment="1" applyProtection="1">
      <alignment horizontal="center" vertical="center"/>
      <protection locked="0"/>
    </xf>
    <xf numFmtId="0" fontId="22" fillId="0" borderId="63" xfId="1" applyFont="1" applyFill="1" applyBorder="1" applyAlignment="1" applyProtection="1">
      <alignment horizontal="center" vertical="center"/>
    </xf>
    <xf numFmtId="0" fontId="22" fillId="0" borderId="68" xfId="1" applyFont="1" applyFill="1" applyBorder="1" applyAlignment="1" applyProtection="1">
      <alignment horizontal="center" vertical="center"/>
    </xf>
    <xf numFmtId="0" fontId="22" fillId="0" borderId="8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20" fillId="0" borderId="18" xfId="1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49" xfId="1" applyFont="1" applyFill="1" applyBorder="1" applyAlignment="1" applyProtection="1">
      <alignment horizontal="center" vertical="center"/>
      <protection locked="0"/>
    </xf>
    <xf numFmtId="0" fontId="20" fillId="9" borderId="1" xfId="1" applyFont="1" applyFill="1" applyBorder="1" applyAlignment="1" applyProtection="1">
      <alignment horizontal="center" vertical="center" wrapText="1"/>
      <protection locked="0"/>
    </xf>
    <xf numFmtId="0" fontId="12" fillId="0" borderId="51" xfId="1" applyFont="1" applyFill="1" applyBorder="1" applyAlignment="1" applyProtection="1">
      <alignment horizontal="center" vertical="center"/>
      <protection locked="0"/>
    </xf>
    <xf numFmtId="0" fontId="12" fillId="0" borderId="48" xfId="1" applyFont="1" applyFill="1" applyBorder="1" applyAlignment="1" applyProtection="1">
      <alignment horizontal="center" vertical="center"/>
      <protection locked="0"/>
    </xf>
    <xf numFmtId="0" fontId="12" fillId="2" borderId="20" xfId="1" applyFont="1" applyFill="1" applyBorder="1" applyAlignment="1" applyProtection="1">
      <alignment horizontal="center" vertical="center" wrapText="1"/>
    </xf>
    <xf numFmtId="0" fontId="12" fillId="2" borderId="18" xfId="1" applyFont="1" applyFill="1" applyBorder="1" applyAlignment="1" applyProtection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4" fillId="5" borderId="29" xfId="0" applyFont="1" applyFill="1" applyBorder="1" applyAlignment="1">
      <alignment horizontal="center" vertical="center" wrapText="1"/>
    </xf>
    <xf numFmtId="0" fontId="19" fillId="6" borderId="0" xfId="1" applyFont="1" applyFill="1" applyBorder="1" applyAlignment="1" applyProtection="1">
      <alignment horizontal="center" vertical="center"/>
      <protection locked="0"/>
    </xf>
    <xf numFmtId="0" fontId="12" fillId="8" borderId="39" xfId="1" applyFont="1" applyFill="1" applyBorder="1" applyAlignment="1" applyProtection="1">
      <alignment horizontal="center" vertical="center" wrapText="1"/>
      <protection locked="0"/>
    </xf>
    <xf numFmtId="0" fontId="12" fillId="8" borderId="21" xfId="1" applyFont="1" applyFill="1" applyBorder="1" applyAlignment="1" applyProtection="1">
      <alignment horizontal="center" vertical="center" wrapText="1"/>
      <protection locked="0"/>
    </xf>
    <xf numFmtId="0" fontId="12" fillId="8" borderId="23" xfId="1" applyFont="1" applyFill="1" applyBorder="1" applyAlignment="1" applyProtection="1">
      <alignment horizontal="center" vertical="center" wrapText="1"/>
      <protection locked="0"/>
    </xf>
    <xf numFmtId="0" fontId="12" fillId="0" borderId="46" xfId="1" applyFont="1" applyFill="1" applyBorder="1" applyAlignment="1" applyProtection="1">
      <alignment horizontal="center" vertical="center"/>
      <protection locked="0"/>
    </xf>
    <xf numFmtId="0" fontId="12" fillId="0" borderId="47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center" vertical="center"/>
    </xf>
    <xf numFmtId="0" fontId="13" fillId="0" borderId="4" xfId="1" applyFont="1" applyFill="1" applyBorder="1" applyAlignment="1" applyProtection="1">
      <alignment horizontal="center" vertical="center"/>
    </xf>
    <xf numFmtId="0" fontId="12" fillId="0" borderId="24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12" fillId="0" borderId="19" xfId="1" applyFont="1" applyFill="1" applyBorder="1" applyAlignment="1" applyProtection="1">
      <alignment horizontal="center" vertical="center"/>
    </xf>
    <xf numFmtId="0" fontId="12" fillId="0" borderId="25" xfId="1" applyFont="1" applyFill="1" applyBorder="1" applyAlignment="1" applyProtection="1">
      <alignment horizontal="center" vertical="center"/>
    </xf>
    <xf numFmtId="0" fontId="12" fillId="0" borderId="12" xfId="1" applyFont="1" applyFill="1" applyBorder="1" applyAlignment="1" applyProtection="1">
      <alignment horizontal="center" vertical="center"/>
    </xf>
    <xf numFmtId="0" fontId="12" fillId="0" borderId="14" xfId="1" applyFont="1" applyFill="1" applyBorder="1" applyAlignment="1" applyProtection="1">
      <alignment horizontal="center" vertical="center"/>
    </xf>
    <xf numFmtId="0" fontId="12" fillId="0" borderId="15" xfId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0" borderId="13" xfId="1" applyFont="1" applyFill="1" applyBorder="1" applyAlignment="1" applyProtection="1">
      <alignment horizontal="center" vertical="center"/>
    </xf>
    <xf numFmtId="0" fontId="12" fillId="2" borderId="3" xfId="1" applyFont="1" applyFill="1" applyBorder="1" applyAlignment="1" applyProtection="1">
      <alignment horizontal="center" vertical="center" wrapText="1"/>
    </xf>
    <xf numFmtId="0" fontId="12" fillId="6" borderId="1" xfId="1" applyFont="1" applyFill="1" applyBorder="1" applyAlignment="1" applyProtection="1">
      <alignment horizontal="center" vertical="center"/>
    </xf>
    <xf numFmtId="0" fontId="12" fillId="6" borderId="2" xfId="1" applyFont="1" applyFill="1" applyBorder="1" applyAlignment="1" applyProtection="1">
      <alignment horizontal="center" vertical="center"/>
    </xf>
    <xf numFmtId="0" fontId="12" fillId="6" borderId="59" xfId="1" applyFont="1" applyFill="1" applyBorder="1" applyAlignment="1" applyProtection="1">
      <alignment horizontal="center" vertical="center"/>
    </xf>
    <xf numFmtId="0" fontId="12" fillId="6" borderId="60" xfId="1" applyFont="1" applyFill="1" applyBorder="1" applyAlignment="1" applyProtection="1">
      <alignment horizontal="center" vertical="center"/>
    </xf>
    <xf numFmtId="0" fontId="12" fillId="5" borderId="18" xfId="1" applyFont="1" applyFill="1" applyBorder="1" applyAlignment="1" applyProtection="1">
      <alignment horizontal="center" vertical="center" wrapText="1"/>
    </xf>
    <xf numFmtId="0" fontId="12" fillId="7" borderId="1" xfId="1" applyFont="1" applyFill="1" applyBorder="1" applyAlignment="1" applyProtection="1">
      <alignment horizontal="center" vertical="center"/>
    </xf>
    <xf numFmtId="0" fontId="12" fillId="7" borderId="4" xfId="1" applyFont="1" applyFill="1" applyBorder="1" applyAlignment="1" applyProtection="1">
      <alignment horizontal="center" vertical="center"/>
    </xf>
    <xf numFmtId="0" fontId="12" fillId="7" borderId="45" xfId="1" applyFont="1" applyFill="1" applyBorder="1" applyAlignment="1" applyProtection="1">
      <alignment horizontal="center" vertical="center"/>
    </xf>
    <xf numFmtId="0" fontId="14" fillId="8" borderId="20" xfId="0" applyFont="1" applyFill="1" applyBorder="1" applyAlignment="1">
      <alignment horizontal="center" vertical="center" wrapText="1"/>
    </xf>
    <xf numFmtId="0" fontId="14" fillId="8" borderId="23" xfId="0" applyFont="1" applyFill="1" applyBorder="1" applyAlignment="1">
      <alignment horizontal="center" vertical="center" wrapText="1"/>
    </xf>
    <xf numFmtId="0" fontId="12" fillId="0" borderId="4" xfId="1" applyFont="1" applyFill="1" applyBorder="1" applyAlignment="1" applyProtection="1">
      <alignment horizontal="center" vertical="center" wrapText="1"/>
    </xf>
    <xf numFmtId="0" fontId="12" fillId="0" borderId="5" xfId="1" applyFont="1" applyFill="1" applyBorder="1" applyAlignment="1" applyProtection="1">
      <alignment horizontal="center" vertical="center" wrapText="1"/>
    </xf>
    <xf numFmtId="0" fontId="13" fillId="0" borderId="24" xfId="1" applyFont="1" applyFill="1" applyBorder="1" applyAlignment="1" applyProtection="1">
      <alignment horizontal="center" vertical="center"/>
    </xf>
    <xf numFmtId="0" fontId="13" fillId="0" borderId="15" xfId="1" applyFont="1" applyFill="1" applyBorder="1" applyAlignment="1" applyProtection="1">
      <alignment horizontal="center" vertical="center"/>
    </xf>
    <xf numFmtId="0" fontId="13" fillId="0" borderId="19" xfId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0" borderId="12" xfId="1" applyFont="1" applyFill="1" applyBorder="1" applyAlignment="1" applyProtection="1">
      <alignment horizontal="center" vertical="center"/>
    </xf>
    <xf numFmtId="0" fontId="13" fillId="0" borderId="13" xfId="1" applyFont="1" applyFill="1" applyBorder="1" applyAlignment="1" applyProtection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13" fillId="0" borderId="8" xfId="1" applyFont="1" applyFill="1" applyBorder="1" applyAlignment="1" applyProtection="1">
      <alignment horizontal="center" vertical="center"/>
      <protection locked="0"/>
    </xf>
    <xf numFmtId="0" fontId="13" fillId="0" borderId="9" xfId="1" applyFont="1" applyFill="1" applyBorder="1" applyAlignment="1" applyProtection="1">
      <alignment horizontal="center" vertical="center"/>
      <protection locked="0"/>
    </xf>
    <xf numFmtId="0" fontId="4" fillId="0" borderId="31" xfId="1" applyFont="1" applyFill="1" applyBorder="1" applyAlignment="1" applyProtection="1">
      <alignment horizontal="center" vertical="center" wrapText="1"/>
    </xf>
    <xf numFmtId="0" fontId="4" fillId="0" borderId="41" xfId="1" applyFont="1" applyFill="1" applyBorder="1" applyAlignment="1" applyProtection="1">
      <alignment horizontal="center" vertical="center" wrapText="1"/>
    </xf>
    <xf numFmtId="0" fontId="4" fillId="0" borderId="38" xfId="1" applyFont="1" applyFill="1" applyBorder="1" applyAlignment="1" applyProtection="1">
      <alignment horizontal="center" vertical="center" wrapText="1"/>
    </xf>
    <xf numFmtId="0" fontId="17" fillId="0" borderId="7" xfId="1" applyFont="1" applyFill="1" applyBorder="1" applyAlignment="1" applyProtection="1">
      <alignment horizontal="center" vertical="center"/>
      <protection locked="0"/>
    </xf>
    <xf numFmtId="0" fontId="17" fillId="0" borderId="8" xfId="1" applyFont="1" applyFill="1" applyBorder="1" applyAlignment="1" applyProtection="1">
      <alignment horizontal="center" vertical="center"/>
      <protection locked="0"/>
    </xf>
    <xf numFmtId="0" fontId="17" fillId="0" borderId="9" xfId="1" applyFont="1" applyFill="1" applyBorder="1" applyAlignment="1" applyProtection="1">
      <alignment horizontal="center" vertical="center"/>
      <protection locked="0"/>
    </xf>
    <xf numFmtId="0" fontId="9" fillId="0" borderId="2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2" fillId="5" borderId="1" xfId="1" applyFont="1" applyFill="1" applyBorder="1" applyAlignment="1" applyProtection="1">
      <alignment horizontal="center" vertical="center"/>
    </xf>
    <xf numFmtId="0" fontId="13" fillId="5" borderId="7" xfId="1" applyFont="1" applyFill="1" applyBorder="1" applyAlignment="1" applyProtection="1">
      <alignment horizontal="center" vertical="center"/>
      <protection locked="0"/>
    </xf>
    <xf numFmtId="0" fontId="13" fillId="5" borderId="8" xfId="1" applyFont="1" applyFill="1" applyBorder="1" applyAlignment="1" applyProtection="1">
      <alignment horizontal="center" vertical="center"/>
      <protection locked="0"/>
    </xf>
    <xf numFmtId="0" fontId="13" fillId="5" borderId="9" xfId="1" applyFont="1" applyFill="1" applyBorder="1" applyAlignment="1" applyProtection="1">
      <alignment horizontal="center" vertical="center"/>
      <protection locked="0"/>
    </xf>
    <xf numFmtId="0" fontId="12" fillId="5" borderId="31" xfId="1" applyFont="1" applyFill="1" applyBorder="1" applyAlignment="1" applyProtection="1">
      <alignment horizontal="center" vertical="center" wrapText="1"/>
    </xf>
    <xf numFmtId="0" fontId="12" fillId="5" borderId="41" xfId="1" applyFont="1" applyFill="1" applyBorder="1" applyAlignment="1" applyProtection="1">
      <alignment horizontal="center" vertical="center" wrapText="1"/>
    </xf>
    <xf numFmtId="0" fontId="12" fillId="5" borderId="38" xfId="1" applyFont="1" applyFill="1" applyBorder="1" applyAlignment="1" applyProtection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3" fillId="0" borderId="7" xfId="1" applyFont="1" applyFill="1" applyBorder="1" applyAlignment="1" applyProtection="1">
      <alignment horizontal="center" vertical="center"/>
    </xf>
    <xf numFmtId="0" fontId="13" fillId="0" borderId="8" xfId="1" applyFont="1" applyFill="1" applyBorder="1" applyAlignment="1" applyProtection="1">
      <alignment horizontal="center" vertical="center"/>
    </xf>
    <xf numFmtId="0" fontId="13" fillId="0" borderId="9" xfId="1" applyFont="1" applyFill="1" applyBorder="1" applyAlignment="1" applyProtection="1">
      <alignment horizontal="center" vertical="center"/>
    </xf>
    <xf numFmtId="0" fontId="13" fillId="0" borderId="16" xfId="1" applyFont="1" applyFill="1" applyBorder="1" applyAlignment="1" applyProtection="1">
      <alignment horizontal="center" vertical="center"/>
    </xf>
    <xf numFmtId="0" fontId="13" fillId="0" borderId="25" xfId="1" applyFont="1" applyFill="1" applyBorder="1" applyAlignment="1" applyProtection="1">
      <alignment horizontal="center" vertical="center"/>
    </xf>
    <xf numFmtId="0" fontId="13" fillId="0" borderId="14" xfId="1" applyFont="1" applyFill="1" applyBorder="1" applyAlignment="1" applyProtection="1">
      <alignment horizontal="center" vertical="center"/>
    </xf>
    <xf numFmtId="0" fontId="12" fillId="6" borderId="1" xfId="1" applyFont="1" applyFill="1" applyBorder="1" applyAlignment="1" applyProtection="1">
      <alignment horizontal="center" vertical="center" wrapText="1"/>
    </xf>
    <xf numFmtId="0" fontId="6" fillId="7" borderId="32" xfId="1" applyFont="1" applyFill="1" applyBorder="1" applyAlignment="1" applyProtection="1">
      <alignment horizontal="center" vertical="center"/>
    </xf>
    <xf numFmtId="0" fontId="6" fillId="7" borderId="39" xfId="1" applyFont="1" applyFill="1" applyBorder="1" applyAlignment="1" applyProtection="1">
      <alignment horizontal="center" vertical="center"/>
    </xf>
    <xf numFmtId="0" fontId="7" fillId="5" borderId="29" xfId="1" applyFont="1" applyFill="1" applyBorder="1" applyAlignment="1" applyProtection="1">
      <alignment horizontal="center" vertical="center"/>
    </xf>
    <xf numFmtId="0" fontId="7" fillId="5" borderId="26" xfId="1" applyFont="1" applyFill="1" applyBorder="1" applyAlignment="1" applyProtection="1">
      <alignment horizontal="center" vertical="center"/>
    </xf>
    <xf numFmtId="0" fontId="4" fillId="0" borderId="24" xfId="1" applyFont="1" applyFill="1" applyBorder="1" applyAlignment="1" applyProtection="1">
      <alignment horizontal="center" vertical="center" wrapText="1"/>
    </xf>
    <xf numFmtId="0" fontId="4" fillId="0" borderId="19" xfId="1" applyFont="1" applyFill="1" applyBorder="1" applyAlignment="1" applyProtection="1">
      <alignment horizontal="center" vertical="center" wrapText="1"/>
    </xf>
    <xf numFmtId="0" fontId="4" fillId="0" borderId="12" xfId="1" applyFont="1" applyFill="1" applyBorder="1" applyAlignment="1" applyProtection="1">
      <alignment horizontal="center" vertical="center" wrapText="1"/>
    </xf>
    <xf numFmtId="0" fontId="13" fillId="6" borderId="7" xfId="1" applyFont="1" applyFill="1" applyBorder="1" applyAlignment="1" applyProtection="1">
      <alignment horizontal="center" vertical="center"/>
    </xf>
    <xf numFmtId="0" fontId="13" fillId="6" borderId="8" xfId="1" applyFont="1" applyFill="1" applyBorder="1" applyAlignment="1" applyProtection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4" fillId="0" borderId="7" xfId="1" applyFont="1" applyFill="1" applyBorder="1" applyAlignment="1" applyProtection="1">
      <alignment horizontal="center" vertical="center"/>
      <protection locked="0"/>
    </xf>
    <xf numFmtId="0" fontId="4" fillId="0" borderId="8" xfId="1" applyFont="1" applyFill="1" applyBorder="1" applyAlignment="1" applyProtection="1">
      <alignment horizontal="center" vertical="center"/>
      <protection locked="0"/>
    </xf>
    <xf numFmtId="0" fontId="3" fillId="2" borderId="29" xfId="1" applyFont="1" applyFill="1" applyBorder="1" applyAlignment="1" applyProtection="1">
      <alignment horizontal="center" vertical="center" wrapText="1"/>
      <protection locked="0"/>
    </xf>
    <xf numFmtId="0" fontId="3" fillId="2" borderId="30" xfId="1" applyFont="1" applyFill="1" applyBorder="1" applyAlignment="1" applyProtection="1">
      <alignment horizontal="center" vertical="center" wrapText="1"/>
      <protection locked="0"/>
    </xf>
    <xf numFmtId="0" fontId="3" fillId="2" borderId="20" xfId="1" applyFont="1" applyFill="1" applyBorder="1" applyAlignment="1" applyProtection="1">
      <alignment horizontal="center" vertical="center" wrapText="1"/>
    </xf>
    <xf numFmtId="0" fontId="3" fillId="2" borderId="18" xfId="1" applyFont="1" applyFill="1" applyBorder="1" applyAlignment="1" applyProtection="1">
      <alignment horizontal="center" vertical="center" wrapText="1"/>
    </xf>
    <xf numFmtId="0" fontId="3" fillId="2" borderId="21" xfId="1" applyFont="1" applyFill="1" applyBorder="1" applyAlignment="1" applyProtection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3" xfId="1" applyFont="1" applyFill="1" applyBorder="1" applyAlignment="1" applyProtection="1">
      <alignment horizontal="center" vertical="center" wrapText="1"/>
      <protection locked="0"/>
    </xf>
    <xf numFmtId="0" fontId="3" fillId="2" borderId="22" xfId="1" applyFont="1" applyFill="1" applyBorder="1" applyAlignment="1" applyProtection="1">
      <alignment horizontal="center" vertical="center" wrapText="1"/>
      <protection locked="0"/>
    </xf>
    <xf numFmtId="0" fontId="6" fillId="7" borderId="33" xfId="1" applyFont="1" applyFill="1" applyBorder="1" applyAlignment="1" applyProtection="1">
      <alignment horizontal="center" vertical="center"/>
    </xf>
    <xf numFmtId="0" fontId="7" fillId="7" borderId="35" xfId="1" applyFont="1" applyFill="1" applyBorder="1" applyAlignment="1" applyProtection="1">
      <alignment horizontal="center" vertical="center"/>
    </xf>
    <xf numFmtId="0" fontId="7" fillId="7" borderId="33" xfId="1" applyFont="1" applyFill="1" applyBorder="1" applyAlignment="1" applyProtection="1">
      <alignment horizontal="center" vertical="center"/>
    </xf>
    <xf numFmtId="0" fontId="7" fillId="7" borderId="34" xfId="1" applyFont="1" applyFill="1" applyBorder="1" applyAlignment="1" applyProtection="1">
      <alignment horizontal="center" vertical="center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7" fillId="8" borderId="35" xfId="1" applyFont="1" applyFill="1" applyBorder="1" applyAlignment="1" applyProtection="1">
      <alignment horizontal="center" vertical="center" wrapText="1"/>
      <protection locked="0"/>
    </xf>
    <xf numFmtId="0" fontId="7" fillId="8" borderId="33" xfId="1" applyFont="1" applyFill="1" applyBorder="1" applyAlignment="1" applyProtection="1">
      <alignment horizontal="center" vertical="center" wrapText="1"/>
      <protection locked="0"/>
    </xf>
    <xf numFmtId="0" fontId="7" fillId="8" borderId="34" xfId="1" applyFont="1" applyFill="1" applyBorder="1" applyAlignment="1" applyProtection="1">
      <alignment horizontal="center" vertical="center" wrapText="1"/>
      <protection locked="0"/>
    </xf>
    <xf numFmtId="0" fontId="6" fillId="7" borderId="35" xfId="1" applyFont="1" applyFill="1" applyBorder="1" applyAlignment="1" applyProtection="1">
      <alignment horizontal="center" vertic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9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left" vertical="center"/>
    </xf>
    <xf numFmtId="0" fontId="18" fillId="7" borderId="8" xfId="0" applyFont="1" applyFill="1" applyBorder="1" applyAlignment="1">
      <alignment horizontal="left" vertical="center"/>
    </xf>
    <xf numFmtId="0" fontId="18" fillId="7" borderId="9" xfId="0" applyFont="1" applyFill="1" applyBorder="1" applyAlignment="1">
      <alignment horizontal="left" vertical="center"/>
    </xf>
    <xf numFmtId="0" fontId="13" fillId="6" borderId="7" xfId="1" applyFont="1" applyFill="1" applyBorder="1" applyAlignment="1" applyProtection="1">
      <alignment horizontal="center" vertical="center"/>
      <protection locked="0"/>
    </xf>
    <xf numFmtId="0" fontId="13" fillId="6" borderId="8" xfId="1" applyFont="1" applyFill="1" applyBorder="1" applyAlignment="1" applyProtection="1">
      <alignment horizontal="center" vertical="center"/>
      <protection locked="0"/>
    </xf>
    <xf numFmtId="0" fontId="13" fillId="6" borderId="9" xfId="1" applyFont="1" applyFill="1" applyBorder="1" applyAlignment="1" applyProtection="1">
      <alignment horizontal="center" vertical="center"/>
      <protection locked="0"/>
    </xf>
    <xf numFmtId="0" fontId="12" fillId="6" borderId="22" xfId="1" applyFont="1" applyFill="1" applyBorder="1" applyAlignment="1" applyProtection="1">
      <alignment horizontal="center" vertical="center"/>
    </xf>
    <xf numFmtId="0" fontId="12" fillId="5" borderId="1" xfId="1" applyFont="1" applyFill="1" applyBorder="1" applyAlignment="1" applyProtection="1">
      <alignment horizontal="center" vertical="center" wrapText="1"/>
    </xf>
    <xf numFmtId="0" fontId="12" fillId="6" borderId="18" xfId="1" applyFont="1" applyFill="1" applyBorder="1" applyAlignment="1" applyProtection="1">
      <alignment horizontal="center" vertical="center" wrapText="1"/>
    </xf>
    <xf numFmtId="0" fontId="13" fillId="6" borderId="28" xfId="1" applyFont="1" applyFill="1" applyBorder="1" applyAlignment="1" applyProtection="1">
      <alignment horizontal="center" vertical="center"/>
      <protection locked="0"/>
    </xf>
    <xf numFmtId="0" fontId="13" fillId="6" borderId="66" xfId="1" applyFont="1" applyFill="1" applyBorder="1" applyAlignment="1" applyProtection="1">
      <alignment horizontal="center" vertical="center"/>
      <protection locked="0"/>
    </xf>
    <xf numFmtId="0" fontId="13" fillId="6" borderId="29" xfId="1" applyFont="1" applyFill="1" applyBorder="1" applyAlignment="1" applyProtection="1">
      <alignment horizontal="center" vertical="center"/>
      <protection locked="0"/>
    </xf>
    <xf numFmtId="0" fontId="12" fillId="6" borderId="20" xfId="1" applyFont="1" applyFill="1" applyBorder="1" applyAlignment="1" applyProtection="1">
      <alignment horizontal="center" vertical="center"/>
    </xf>
    <xf numFmtId="0" fontId="12" fillId="6" borderId="21" xfId="1" applyFont="1" applyFill="1" applyBorder="1" applyAlignment="1" applyProtection="1">
      <alignment horizontal="center" vertical="center"/>
    </xf>
    <xf numFmtId="0" fontId="12" fillId="6" borderId="29" xfId="1" applyFont="1" applyFill="1" applyBorder="1" applyAlignment="1" applyProtection="1">
      <alignment horizontal="center" vertical="center"/>
    </xf>
    <xf numFmtId="0" fontId="14" fillId="6" borderId="20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2" fillId="0" borderId="3" xfId="1" applyFont="1" applyFill="1" applyBorder="1" applyAlignment="1" applyProtection="1">
      <alignment horizontal="center" vertical="center"/>
    </xf>
    <xf numFmtId="0" fontId="12" fillId="5" borderId="59" xfId="1" applyFont="1" applyFill="1" applyBorder="1" applyAlignment="1" applyProtection="1">
      <alignment horizontal="center" vertical="center"/>
    </xf>
    <xf numFmtId="0" fontId="12" fillId="5" borderId="60" xfId="1" applyFont="1" applyFill="1" applyBorder="1" applyAlignment="1" applyProtection="1">
      <alignment horizontal="center" vertical="center"/>
    </xf>
    <xf numFmtId="0" fontId="13" fillId="5" borderId="28" xfId="1" applyFont="1" applyFill="1" applyBorder="1" applyAlignment="1" applyProtection="1">
      <alignment horizontal="center" vertical="center"/>
      <protection locked="0"/>
    </xf>
    <xf numFmtId="0" fontId="13" fillId="5" borderId="66" xfId="1" applyFont="1" applyFill="1" applyBorder="1" applyAlignment="1" applyProtection="1">
      <alignment horizontal="center" vertical="center"/>
      <protection locked="0"/>
    </xf>
    <xf numFmtId="0" fontId="13" fillId="5" borderId="36" xfId="1" applyFont="1" applyFill="1" applyBorder="1" applyAlignment="1" applyProtection="1">
      <alignment horizontal="center" vertical="center"/>
      <protection locked="0"/>
    </xf>
    <xf numFmtId="0" fontId="12" fillId="2" borderId="1" xfId="1" applyFont="1" applyFill="1" applyBorder="1" applyAlignment="1" applyProtection="1">
      <alignment horizontal="center" vertical="center" wrapText="1"/>
      <protection locked="0"/>
    </xf>
    <xf numFmtId="0" fontId="12" fillId="0" borderId="10" xfId="1" applyFont="1" applyFill="1" applyBorder="1" applyAlignment="1" applyProtection="1">
      <alignment horizontal="center" vertical="center"/>
    </xf>
    <xf numFmtId="0" fontId="12" fillId="0" borderId="11" xfId="1" applyFont="1" applyFill="1" applyBorder="1" applyAlignment="1" applyProtection="1">
      <alignment horizontal="center" vertical="center"/>
    </xf>
    <xf numFmtId="0" fontId="12" fillId="0" borderId="27" xfId="1" applyFont="1" applyFill="1" applyBorder="1" applyAlignment="1" applyProtection="1">
      <alignment horizontal="center" vertical="center"/>
    </xf>
    <xf numFmtId="0" fontId="12" fillId="0" borderId="43" xfId="1" applyFont="1" applyFill="1" applyBorder="1" applyAlignment="1" applyProtection="1">
      <alignment horizontal="center" vertical="center"/>
    </xf>
    <xf numFmtId="0" fontId="12" fillId="0" borderId="42" xfId="1" applyFont="1" applyFill="1" applyBorder="1" applyAlignment="1" applyProtection="1">
      <alignment horizontal="center" vertical="center"/>
    </xf>
    <xf numFmtId="0" fontId="12" fillId="2" borderId="1" xfId="1" applyFont="1" applyFill="1" applyBorder="1" applyAlignment="1" applyProtection="1">
      <alignment horizontal="center" vertical="center" wrapText="1"/>
    </xf>
    <xf numFmtId="0" fontId="12" fillId="5" borderId="2" xfId="1" applyFont="1" applyFill="1" applyBorder="1" applyAlignment="1" applyProtection="1">
      <alignment horizontal="center" vertical="center"/>
    </xf>
    <xf numFmtId="0" fontId="12" fillId="0" borderId="2" xfId="1" applyFont="1" applyFill="1" applyBorder="1" applyAlignment="1" applyProtection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/>
    </xf>
    <xf numFmtId="0" fontId="9" fillId="7" borderId="44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12" fillId="7" borderId="2" xfId="1" applyFont="1" applyFill="1" applyBorder="1" applyAlignment="1" applyProtection="1">
      <alignment horizontal="center" vertical="center"/>
    </xf>
    <xf numFmtId="0" fontId="12" fillId="7" borderId="20" xfId="1" applyFont="1" applyFill="1" applyBorder="1" applyAlignment="1" applyProtection="1">
      <alignment horizontal="center" vertical="center"/>
    </xf>
    <xf numFmtId="0" fontId="12" fillId="7" borderId="21" xfId="1" applyFont="1" applyFill="1" applyBorder="1" applyAlignment="1" applyProtection="1">
      <alignment horizontal="center" vertical="center"/>
    </xf>
    <xf numFmtId="0" fontId="12" fillId="7" borderId="29" xfId="1" applyFont="1" applyFill="1" applyBorder="1" applyAlignment="1" applyProtection="1">
      <alignment horizontal="center" vertical="center"/>
    </xf>
    <xf numFmtId="0" fontId="12" fillId="7" borderId="18" xfId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/>
      <protection locked="0"/>
    </xf>
    <xf numFmtId="0" fontId="12" fillId="6" borderId="53" xfId="1" applyFont="1" applyFill="1" applyBorder="1" applyAlignment="1" applyProtection="1">
      <alignment horizontal="center" vertical="center"/>
    </xf>
    <xf numFmtId="0" fontId="12" fillId="5" borderId="53" xfId="1" applyFont="1" applyFill="1" applyBorder="1" applyAlignment="1" applyProtection="1">
      <alignment horizontal="center" vertical="center"/>
    </xf>
    <xf numFmtId="0" fontId="12" fillId="2" borderId="21" xfId="1" applyFont="1" applyFill="1" applyBorder="1" applyAlignment="1" applyProtection="1">
      <alignment horizontal="center" vertical="center" wrapText="1"/>
    </xf>
    <xf numFmtId="0" fontId="12" fillId="2" borderId="21" xfId="1" applyFont="1" applyFill="1" applyBorder="1" applyAlignment="1" applyProtection="1">
      <alignment horizontal="center" vertical="center" wrapText="1"/>
      <protection locked="0"/>
    </xf>
    <xf numFmtId="0" fontId="12" fillId="2" borderId="23" xfId="1" applyFont="1" applyFill="1" applyBorder="1" applyAlignment="1" applyProtection="1">
      <alignment horizontal="center" vertical="center" wrapText="1"/>
      <protection locked="0"/>
    </xf>
    <xf numFmtId="0" fontId="12" fillId="2" borderId="22" xfId="1" applyFont="1" applyFill="1" applyBorder="1" applyAlignment="1" applyProtection="1">
      <alignment horizontal="center" vertical="center" wrapText="1"/>
      <protection locked="0"/>
    </xf>
    <xf numFmtId="0" fontId="13" fillId="5" borderId="46" xfId="1" applyFont="1" applyFill="1" applyBorder="1" applyAlignment="1" applyProtection="1">
      <alignment horizontal="center" vertical="center"/>
      <protection locked="0"/>
    </xf>
    <xf numFmtId="0" fontId="13" fillId="5" borderId="47" xfId="1" applyFont="1" applyFill="1" applyBorder="1" applyAlignment="1" applyProtection="1">
      <alignment horizontal="center" vertical="center"/>
      <protection locked="0"/>
    </xf>
    <xf numFmtId="0" fontId="13" fillId="5" borderId="49" xfId="1" applyFont="1" applyFill="1" applyBorder="1" applyAlignment="1" applyProtection="1">
      <alignment horizontal="center" vertical="center"/>
      <protection locked="0"/>
    </xf>
    <xf numFmtId="0" fontId="12" fillId="0" borderId="1" xfId="1" applyFont="1" applyFill="1" applyBorder="1" applyAlignment="1" applyProtection="1">
      <alignment horizontal="center" vertical="center" wrapText="1"/>
    </xf>
    <xf numFmtId="0" fontId="12" fillId="0" borderId="2" xfId="1" applyFont="1" applyFill="1" applyBorder="1" applyAlignment="1" applyProtection="1">
      <alignment horizontal="center" vertical="center" wrapText="1"/>
    </xf>
    <xf numFmtId="0" fontId="9" fillId="7" borderId="55" xfId="0" applyFont="1" applyFill="1" applyBorder="1" applyAlignment="1">
      <alignment horizontal="center" vertical="center"/>
    </xf>
    <xf numFmtId="0" fontId="13" fillId="0" borderId="42" xfId="1" applyFont="1" applyFill="1" applyBorder="1" applyAlignment="1" applyProtection="1">
      <alignment horizontal="center" vertical="center"/>
      <protection locked="0"/>
    </xf>
    <xf numFmtId="0" fontId="13" fillId="0" borderId="44" xfId="1" applyFont="1" applyFill="1" applyBorder="1" applyAlignment="1" applyProtection="1">
      <alignment horizontal="center" vertical="center"/>
      <protection locked="0"/>
    </xf>
    <xf numFmtId="0" fontId="13" fillId="6" borderId="20" xfId="1" applyFont="1" applyFill="1" applyBorder="1" applyAlignment="1" applyProtection="1">
      <alignment horizontal="center" vertical="center"/>
      <protection locked="0"/>
    </xf>
    <xf numFmtId="0" fontId="13" fillId="6" borderId="21" xfId="1" applyFont="1" applyFill="1" applyBorder="1" applyAlignment="1" applyProtection="1">
      <alignment horizontal="center" vertical="center"/>
      <protection locked="0"/>
    </xf>
    <xf numFmtId="0" fontId="13" fillId="6" borderId="23" xfId="1" applyFont="1" applyFill="1" applyBorder="1" applyAlignment="1" applyProtection="1">
      <alignment horizontal="center" vertical="center"/>
      <protection locked="0"/>
    </xf>
    <xf numFmtId="0" fontId="13" fillId="5" borderId="20" xfId="1" applyFont="1" applyFill="1" applyBorder="1" applyAlignment="1" applyProtection="1">
      <alignment horizontal="center" vertical="center"/>
      <protection locked="0"/>
    </xf>
    <xf numFmtId="0" fontId="13" fillId="5" borderId="21" xfId="1" applyFont="1" applyFill="1" applyBorder="1" applyAlignment="1" applyProtection="1">
      <alignment horizontal="center" vertical="center"/>
      <protection locked="0"/>
    </xf>
    <xf numFmtId="0" fontId="13" fillId="5" borderId="32" xfId="1" applyFont="1" applyFill="1" applyBorder="1" applyAlignment="1" applyProtection="1">
      <alignment horizontal="center" vertical="center"/>
      <protection locked="0"/>
    </xf>
    <xf numFmtId="0" fontId="12" fillId="6" borderId="18" xfId="1" applyFont="1" applyFill="1" applyBorder="1" applyAlignment="1" applyProtection="1">
      <alignment horizontal="center" vertical="center"/>
    </xf>
    <xf numFmtId="0" fontId="12" fillId="6" borderId="4" xfId="1" applyFont="1" applyFill="1" applyBorder="1" applyAlignment="1" applyProtection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45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2" fillId="6" borderId="3" xfId="1" applyFont="1" applyFill="1" applyBorder="1" applyAlignment="1" applyProtection="1">
      <alignment horizontal="center" vertical="center" wrapText="1"/>
    </xf>
    <xf numFmtId="0" fontId="12" fillId="8" borderId="32" xfId="1" applyFont="1" applyFill="1" applyBorder="1" applyAlignment="1" applyProtection="1">
      <alignment horizontal="center" vertical="center" wrapText="1"/>
      <protection locked="0"/>
    </xf>
    <xf numFmtId="0" fontId="12" fillId="0" borderId="6" xfId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3:BG239"/>
  <sheetViews>
    <sheetView tabSelected="1" topLeftCell="A97" zoomScale="90" zoomScaleNormal="90" workbookViewId="0">
      <selection activeCell="BC109" sqref="BC109"/>
    </sheetView>
  </sheetViews>
  <sheetFormatPr defaultRowHeight="15"/>
  <cols>
    <col min="1" max="1" width="9.42578125" style="18" customWidth="1"/>
    <col min="2" max="2" width="21.42578125" style="18" customWidth="1"/>
    <col min="3" max="3" width="17.7109375" style="18" customWidth="1"/>
    <col min="4" max="4" width="10.140625" style="18" customWidth="1"/>
    <col min="5" max="5" width="10" style="18" customWidth="1"/>
    <col min="6" max="6" width="16.7109375" style="18" customWidth="1"/>
    <col min="7" max="7" width="14.28515625" style="18" customWidth="1"/>
    <col min="8" max="8" width="12.28515625" style="18" customWidth="1"/>
    <col min="9" max="9" width="18.85546875" style="18" customWidth="1"/>
    <col min="10" max="10" width="11" style="138" customWidth="1"/>
    <col min="11" max="11" width="10.5703125" style="18" customWidth="1"/>
    <col min="12" max="12" width="10.7109375" style="18" customWidth="1"/>
    <col min="13" max="13" width="16" style="18" customWidth="1"/>
    <col min="14" max="14" width="14" style="18" customWidth="1"/>
    <col min="15" max="15" width="13.140625" style="18" customWidth="1"/>
    <col min="16" max="16" width="19.42578125" style="18" customWidth="1"/>
    <col min="17" max="17" width="10.7109375" style="138" customWidth="1"/>
    <col min="18" max="18" width="11" style="18" customWidth="1"/>
    <col min="19" max="19" width="11.28515625" style="18" customWidth="1"/>
    <col min="20" max="20" width="15.28515625" style="18" customWidth="1"/>
    <col min="21" max="21" width="14.7109375" style="18" customWidth="1"/>
    <col min="22" max="22" width="13.140625" style="18" customWidth="1"/>
    <col min="23" max="23" width="15.28515625" style="18" customWidth="1"/>
    <col min="24" max="24" width="9.7109375" style="237" customWidth="1"/>
    <col min="25" max="25" width="11.85546875" style="237" customWidth="1"/>
    <col min="26" max="26" width="9.140625" style="18"/>
    <col min="27" max="27" width="21.28515625" style="18" customWidth="1"/>
    <col min="28" max="43" width="9.140625" style="18"/>
    <col min="44" max="45" width="9.140625" style="138"/>
    <col min="46" max="47" width="11" style="138" customWidth="1"/>
    <col min="48" max="48" width="23" style="18" customWidth="1"/>
    <col min="49" max="49" width="21.7109375" style="18" customWidth="1"/>
    <col min="50" max="50" width="21.28515625" style="18" customWidth="1"/>
    <col min="51" max="52" width="22.85546875" style="18" customWidth="1"/>
    <col min="53" max="53" width="12.42578125" customWidth="1"/>
    <col min="54" max="54" width="12.28515625" customWidth="1"/>
    <col min="55" max="55" width="12.42578125" customWidth="1"/>
    <col min="56" max="56" width="12.7109375" customWidth="1"/>
    <col min="57" max="58" width="12.42578125" customWidth="1"/>
    <col min="59" max="59" width="12.7109375" customWidth="1"/>
  </cols>
  <sheetData>
    <row r="3" spans="1:59" ht="15.75" customHeight="1">
      <c r="A3" s="283" t="s">
        <v>94</v>
      </c>
      <c r="B3" s="283"/>
      <c r="C3" s="283"/>
      <c r="D3" s="284" t="s">
        <v>0</v>
      </c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 t="s">
        <v>6</v>
      </c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98"/>
      <c r="AV3" s="410" t="s">
        <v>18</v>
      </c>
      <c r="AW3" s="411"/>
      <c r="AX3" s="410" t="s">
        <v>19</v>
      </c>
      <c r="AY3" s="414"/>
      <c r="AZ3" s="414"/>
      <c r="BA3" s="415" t="s">
        <v>28</v>
      </c>
      <c r="BB3" s="415" t="s">
        <v>54</v>
      </c>
      <c r="BC3" s="415" t="s">
        <v>51</v>
      </c>
      <c r="BD3" s="409" t="s">
        <v>106</v>
      </c>
      <c r="BE3" s="409" t="s">
        <v>30</v>
      </c>
      <c r="BF3" s="409" t="s">
        <v>52</v>
      </c>
      <c r="BG3" s="409" t="s">
        <v>53</v>
      </c>
    </row>
    <row r="4" spans="1:59" ht="15.75" customHeight="1" thickBot="1">
      <c r="A4" s="283"/>
      <c r="B4" s="283"/>
      <c r="C4" s="283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4"/>
      <c r="AA4" s="284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5"/>
      <c r="AR4" s="285"/>
      <c r="AS4" s="285"/>
      <c r="AT4" s="285"/>
      <c r="AU4" s="99"/>
      <c r="AV4" s="412"/>
      <c r="AW4" s="413"/>
      <c r="AX4" s="412"/>
      <c r="AY4" s="293"/>
      <c r="AZ4" s="293"/>
      <c r="BA4" s="415"/>
      <c r="BB4" s="415"/>
      <c r="BC4" s="415"/>
      <c r="BD4" s="409"/>
      <c r="BE4" s="409"/>
      <c r="BF4" s="409"/>
      <c r="BG4" s="409"/>
    </row>
    <row r="5" spans="1:59" ht="24.75" customHeight="1" thickBot="1">
      <c r="A5" s="283" t="s">
        <v>100</v>
      </c>
      <c r="B5" s="283"/>
      <c r="C5" s="430"/>
      <c r="D5" s="394" t="s">
        <v>34</v>
      </c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6"/>
      <c r="R5" s="406" t="s">
        <v>36</v>
      </c>
      <c r="S5" s="407"/>
      <c r="T5" s="407"/>
      <c r="U5" s="407"/>
      <c r="V5" s="407"/>
      <c r="W5" s="407"/>
      <c r="X5" s="408"/>
      <c r="Y5" s="336" t="s">
        <v>25</v>
      </c>
      <c r="Z5" s="403" t="s">
        <v>26</v>
      </c>
      <c r="AA5" s="417" t="s">
        <v>7</v>
      </c>
      <c r="AB5" s="418" t="s">
        <v>46</v>
      </c>
      <c r="AC5" s="419"/>
      <c r="AD5" s="419"/>
      <c r="AE5" s="419"/>
      <c r="AF5" s="419"/>
      <c r="AG5" s="419"/>
      <c r="AH5" s="419"/>
      <c r="AI5" s="419"/>
      <c r="AJ5" s="419"/>
      <c r="AK5" s="419"/>
      <c r="AL5" s="419"/>
      <c r="AM5" s="419"/>
      <c r="AN5" s="419"/>
      <c r="AO5" s="419"/>
      <c r="AP5" s="419"/>
      <c r="AQ5" s="419"/>
      <c r="AR5" s="419"/>
      <c r="AS5" s="419"/>
      <c r="AT5" s="420"/>
      <c r="AU5" s="145"/>
      <c r="AV5" s="293"/>
      <c r="AW5" s="413"/>
      <c r="AX5" s="412"/>
      <c r="AY5" s="293"/>
      <c r="AZ5" s="293"/>
      <c r="BA5" s="415"/>
      <c r="BB5" s="415"/>
      <c r="BC5" s="415"/>
      <c r="BD5" s="409"/>
      <c r="BE5" s="409"/>
      <c r="BF5" s="409"/>
      <c r="BG5" s="409"/>
    </row>
    <row r="6" spans="1:59" ht="26.25" customHeight="1" thickBot="1">
      <c r="A6" s="283"/>
      <c r="B6" s="283"/>
      <c r="C6" s="430"/>
      <c r="D6" s="397" t="s">
        <v>35</v>
      </c>
      <c r="E6" s="398"/>
      <c r="F6" s="398"/>
      <c r="G6" s="398"/>
      <c r="H6" s="398"/>
      <c r="I6" s="398"/>
      <c r="J6" s="399"/>
      <c r="K6" s="400" t="s">
        <v>45</v>
      </c>
      <c r="L6" s="401"/>
      <c r="M6" s="401"/>
      <c r="N6" s="401"/>
      <c r="O6" s="401"/>
      <c r="P6" s="401"/>
      <c r="Q6" s="402"/>
      <c r="R6" s="274" t="s">
        <v>37</v>
      </c>
      <c r="S6" s="275"/>
      <c r="T6" s="275"/>
      <c r="U6" s="275"/>
      <c r="V6" s="275"/>
      <c r="W6" s="275"/>
      <c r="X6" s="276"/>
      <c r="Y6" s="337"/>
      <c r="Z6" s="403"/>
      <c r="AA6" s="417"/>
      <c r="AB6" s="421"/>
      <c r="AC6" s="422"/>
      <c r="AD6" s="422"/>
      <c r="AE6" s="422"/>
      <c r="AF6" s="422"/>
      <c r="AG6" s="422"/>
      <c r="AH6" s="422"/>
      <c r="AI6" s="422"/>
      <c r="AJ6" s="422"/>
      <c r="AK6" s="422"/>
      <c r="AL6" s="422"/>
      <c r="AM6" s="422"/>
      <c r="AN6" s="422"/>
      <c r="AO6" s="422"/>
      <c r="AP6" s="422"/>
      <c r="AQ6" s="422"/>
      <c r="AR6" s="423"/>
      <c r="AS6" s="423"/>
      <c r="AT6" s="424"/>
      <c r="AU6" s="145"/>
      <c r="AV6" s="293"/>
      <c r="AW6" s="413"/>
      <c r="AX6" s="412"/>
      <c r="AY6" s="293"/>
      <c r="AZ6" s="293"/>
      <c r="BA6" s="415"/>
      <c r="BB6" s="415"/>
      <c r="BC6" s="415"/>
      <c r="BD6" s="409"/>
      <c r="BE6" s="409"/>
      <c r="BF6" s="409"/>
      <c r="BG6" s="409"/>
    </row>
    <row r="7" spans="1:59" ht="27.75" customHeight="1" thickBot="1">
      <c r="A7" s="306" t="s">
        <v>33</v>
      </c>
      <c r="B7" s="440" t="s">
        <v>31</v>
      </c>
      <c r="C7" s="441" t="s">
        <v>32</v>
      </c>
      <c r="D7" s="393" t="s">
        <v>39</v>
      </c>
      <c r="E7" s="347" t="s">
        <v>38</v>
      </c>
      <c r="F7" s="296" t="s">
        <v>44</v>
      </c>
      <c r="G7" s="296"/>
      <c r="H7" s="296"/>
      <c r="I7" s="297"/>
      <c r="J7" s="298" t="s">
        <v>17</v>
      </c>
      <c r="K7" s="393" t="s">
        <v>39</v>
      </c>
      <c r="L7" s="347" t="s">
        <v>38</v>
      </c>
      <c r="M7" s="296" t="s">
        <v>44</v>
      </c>
      <c r="N7" s="296"/>
      <c r="O7" s="296"/>
      <c r="P7" s="297"/>
      <c r="Q7" s="298" t="s">
        <v>17</v>
      </c>
      <c r="R7" s="300" t="s">
        <v>39</v>
      </c>
      <c r="S7" s="392" t="s">
        <v>38</v>
      </c>
      <c r="T7" s="332" t="s">
        <v>44</v>
      </c>
      <c r="U7" s="332"/>
      <c r="V7" s="332"/>
      <c r="W7" s="416"/>
      <c r="X7" s="404" t="s">
        <v>17</v>
      </c>
      <c r="Y7" s="337"/>
      <c r="Z7" s="403"/>
      <c r="AA7" s="417"/>
      <c r="AB7" s="429" t="s">
        <v>8</v>
      </c>
      <c r="AC7" s="301"/>
      <c r="AD7" s="301" t="s">
        <v>9</v>
      </c>
      <c r="AE7" s="301"/>
      <c r="AF7" s="301" t="s">
        <v>10</v>
      </c>
      <c r="AG7" s="301"/>
      <c r="AH7" s="301" t="s">
        <v>11</v>
      </c>
      <c r="AI7" s="301"/>
      <c r="AJ7" s="301" t="s">
        <v>12</v>
      </c>
      <c r="AK7" s="301"/>
      <c r="AL7" s="301" t="s">
        <v>13</v>
      </c>
      <c r="AM7" s="301"/>
      <c r="AN7" s="301" t="s">
        <v>14</v>
      </c>
      <c r="AO7" s="301"/>
      <c r="AP7" s="301" t="s">
        <v>15</v>
      </c>
      <c r="AQ7" s="425"/>
      <c r="AR7" s="426" t="s">
        <v>16</v>
      </c>
      <c r="AS7" s="427"/>
      <c r="AT7" s="428"/>
      <c r="AU7" s="100"/>
      <c r="AV7" s="304" t="s">
        <v>47</v>
      </c>
      <c r="AW7" s="305"/>
      <c r="AX7" s="278" t="s">
        <v>50</v>
      </c>
      <c r="AY7" s="279"/>
      <c r="AZ7" s="280"/>
      <c r="BA7" s="295"/>
      <c r="BB7" s="415"/>
      <c r="BC7" s="415"/>
      <c r="BD7" s="409"/>
      <c r="BE7" s="409"/>
      <c r="BF7" s="409"/>
      <c r="BG7" s="409"/>
    </row>
    <row r="8" spans="1:59" ht="83.25" customHeight="1" thickBot="1">
      <c r="A8" s="307"/>
      <c r="B8" s="440"/>
      <c r="C8" s="441"/>
      <c r="D8" s="393"/>
      <c r="E8" s="347"/>
      <c r="F8" s="128" t="s">
        <v>40</v>
      </c>
      <c r="G8" s="128" t="s">
        <v>41</v>
      </c>
      <c r="H8" s="128" t="s">
        <v>42</v>
      </c>
      <c r="I8" s="80" t="s">
        <v>43</v>
      </c>
      <c r="J8" s="299"/>
      <c r="K8" s="393"/>
      <c r="L8" s="347"/>
      <c r="M8" s="128" t="s">
        <v>40</v>
      </c>
      <c r="N8" s="128" t="s">
        <v>41</v>
      </c>
      <c r="O8" s="128" t="s">
        <v>56</v>
      </c>
      <c r="P8" s="80" t="s">
        <v>43</v>
      </c>
      <c r="Q8" s="299"/>
      <c r="R8" s="300"/>
      <c r="S8" s="392"/>
      <c r="T8" s="129" t="s">
        <v>40</v>
      </c>
      <c r="U8" s="129" t="s">
        <v>41</v>
      </c>
      <c r="V8" s="129" t="s">
        <v>57</v>
      </c>
      <c r="W8" s="124" t="s">
        <v>43</v>
      </c>
      <c r="X8" s="405"/>
      <c r="Y8" s="338"/>
      <c r="Z8" s="403"/>
      <c r="AA8" s="417"/>
      <c r="AB8" s="57" t="s">
        <v>3</v>
      </c>
      <c r="AC8" s="54" t="s">
        <v>4</v>
      </c>
      <c r="AD8" s="54" t="s">
        <v>3</v>
      </c>
      <c r="AE8" s="54" t="s">
        <v>4</v>
      </c>
      <c r="AF8" s="54" t="s">
        <v>3</v>
      </c>
      <c r="AG8" s="54" t="s">
        <v>4</v>
      </c>
      <c r="AH8" s="54" t="s">
        <v>3</v>
      </c>
      <c r="AI8" s="54" t="s">
        <v>4</v>
      </c>
      <c r="AJ8" s="54" t="s">
        <v>3</v>
      </c>
      <c r="AK8" s="54" t="s">
        <v>4</v>
      </c>
      <c r="AL8" s="54" t="s">
        <v>3</v>
      </c>
      <c r="AM8" s="54" t="s">
        <v>4</v>
      </c>
      <c r="AN8" s="54" t="s">
        <v>3</v>
      </c>
      <c r="AO8" s="54" t="s">
        <v>4</v>
      </c>
      <c r="AP8" s="54" t="s">
        <v>3</v>
      </c>
      <c r="AQ8" s="113" t="s">
        <v>4</v>
      </c>
      <c r="AR8" s="57" t="s">
        <v>3</v>
      </c>
      <c r="AS8" s="113" t="s">
        <v>4</v>
      </c>
      <c r="AT8" s="177" t="s">
        <v>17</v>
      </c>
      <c r="AU8" s="103" t="s">
        <v>98</v>
      </c>
      <c r="AV8" s="63" t="s">
        <v>48</v>
      </c>
      <c r="AW8" s="64" t="s">
        <v>49</v>
      </c>
      <c r="AX8" s="181" t="s">
        <v>95</v>
      </c>
      <c r="AY8" s="62" t="s">
        <v>96</v>
      </c>
      <c r="AZ8" s="64" t="s">
        <v>97</v>
      </c>
      <c r="BA8" s="295"/>
      <c r="BB8" s="415"/>
      <c r="BC8" s="415"/>
      <c r="BD8" s="409"/>
      <c r="BE8" s="409"/>
      <c r="BF8" s="409"/>
      <c r="BG8" s="409"/>
    </row>
    <row r="9" spans="1:59" ht="15.75">
      <c r="A9" s="14">
        <v>1</v>
      </c>
      <c r="B9" s="13" t="s">
        <v>58</v>
      </c>
      <c r="C9" s="257">
        <v>1619642.2358940549</v>
      </c>
      <c r="D9" s="81">
        <v>249</v>
      </c>
      <c r="E9" s="7">
        <v>5</v>
      </c>
      <c r="F9" s="7">
        <v>0</v>
      </c>
      <c r="G9" s="7">
        <v>0</v>
      </c>
      <c r="H9" s="7">
        <v>0</v>
      </c>
      <c r="I9" s="79">
        <v>0</v>
      </c>
      <c r="J9" s="135">
        <f>D9+E9+F9+G9+H9+I9</f>
        <v>254</v>
      </c>
      <c r="K9" s="23">
        <v>250</v>
      </c>
      <c r="L9" s="7">
        <v>11</v>
      </c>
      <c r="M9" s="7">
        <v>0</v>
      </c>
      <c r="N9" s="7">
        <v>0</v>
      </c>
      <c r="O9" s="7">
        <v>0</v>
      </c>
      <c r="P9" s="79">
        <v>4</v>
      </c>
      <c r="Q9" s="135">
        <f>SUM(K9:P9)</f>
        <v>265</v>
      </c>
      <c r="R9" s="23">
        <v>70</v>
      </c>
      <c r="S9" s="7">
        <v>0</v>
      </c>
      <c r="T9" s="7">
        <v>0</v>
      </c>
      <c r="U9" s="7">
        <v>0</v>
      </c>
      <c r="V9" s="7">
        <v>0</v>
      </c>
      <c r="W9" s="79">
        <v>0</v>
      </c>
      <c r="X9" s="135">
        <f>SUM(R9:W9)</f>
        <v>70</v>
      </c>
      <c r="Y9" s="135">
        <f>J9+Q9+X9</f>
        <v>589</v>
      </c>
      <c r="Z9" s="51">
        <v>1</v>
      </c>
      <c r="AA9" s="55" t="s">
        <v>58</v>
      </c>
      <c r="AB9" s="23">
        <v>0</v>
      </c>
      <c r="AC9" s="7">
        <v>0</v>
      </c>
      <c r="AD9" s="7">
        <v>9</v>
      </c>
      <c r="AE9" s="7">
        <v>22</v>
      </c>
      <c r="AF9" s="7">
        <v>40</v>
      </c>
      <c r="AG9" s="7">
        <v>61</v>
      </c>
      <c r="AH9" s="7">
        <v>33</v>
      </c>
      <c r="AI9" s="7">
        <v>42</v>
      </c>
      <c r="AJ9" s="7">
        <v>42</v>
      </c>
      <c r="AK9" s="7">
        <v>38</v>
      </c>
      <c r="AL9" s="7">
        <v>41</v>
      </c>
      <c r="AM9" s="7">
        <v>45</v>
      </c>
      <c r="AN9" s="7">
        <v>46</v>
      </c>
      <c r="AO9" s="7">
        <v>50</v>
      </c>
      <c r="AP9" s="7">
        <v>71</v>
      </c>
      <c r="AQ9" s="79">
        <v>45</v>
      </c>
      <c r="AR9" s="153">
        <f>AP9+AN9+AL9+AJ9+AH9+AF9+AD9+AB9</f>
        <v>282</v>
      </c>
      <c r="AS9" s="130">
        <f>AQ9+AO9+AM9+AK9+AI9+AG9+AE9+AC9</f>
        <v>303</v>
      </c>
      <c r="AT9" s="178">
        <f>SUM(AR9:AS9)</f>
        <v>585</v>
      </c>
      <c r="AU9" s="217">
        <f>D9+E9+K9+L9+R9+S9</f>
        <v>585</v>
      </c>
      <c r="AV9" s="65">
        <v>2119</v>
      </c>
      <c r="AW9" s="184">
        <v>253</v>
      </c>
      <c r="AX9" s="182">
        <v>821</v>
      </c>
      <c r="AY9" s="66">
        <v>120</v>
      </c>
      <c r="AZ9" s="8">
        <v>4</v>
      </c>
      <c r="BA9" s="244">
        <f t="shared" ref="BA9:BA45" si="0">((D9+E9)*4)/(C9*0.00144)*100</f>
        <v>43.562432487819351</v>
      </c>
      <c r="BB9" s="245">
        <f>(D9+E9)/(J9+Q9)*100</f>
        <v>48.940269749518308</v>
      </c>
      <c r="BC9" s="245">
        <f>(4*AU9)/(C9*0.00272)*100</f>
        <v>53.116305476694968</v>
      </c>
      <c r="BD9" s="245">
        <f>(E9+F9+G9+H9+I9+L9+M9+N9+O9+P9+S9+T9+U9+V9+W9)/Y9*100</f>
        <v>3.3955857385398982</v>
      </c>
      <c r="BE9" s="245">
        <f>((D9+E9)*4)/(C9)*100000</f>
        <v>62.729902782459874</v>
      </c>
      <c r="BF9" s="245">
        <f>(AU9*4)/(C9)*100000</f>
        <v>144.47635089661034</v>
      </c>
      <c r="BG9" s="11">
        <f>AW9/AV9*100</f>
        <v>11.939594148183104</v>
      </c>
    </row>
    <row r="10" spans="1:59" ht="15.75">
      <c r="A10" s="15">
        <v>2</v>
      </c>
      <c r="B10" s="13" t="s">
        <v>105</v>
      </c>
      <c r="C10" s="257">
        <v>2711625.7845973652</v>
      </c>
      <c r="D10" s="81">
        <v>938</v>
      </c>
      <c r="E10" s="7">
        <v>28</v>
      </c>
      <c r="F10" s="7">
        <v>0</v>
      </c>
      <c r="G10" s="7">
        <v>10</v>
      </c>
      <c r="H10" s="7">
        <v>3</v>
      </c>
      <c r="I10" s="79">
        <v>1</v>
      </c>
      <c r="J10" s="136">
        <f t="shared" ref="J10:J45" si="1">D10+E10+F10+G10+H10+I10</f>
        <v>980</v>
      </c>
      <c r="K10" s="23">
        <v>723</v>
      </c>
      <c r="L10" s="7">
        <v>0</v>
      </c>
      <c r="M10" s="7">
        <v>0</v>
      </c>
      <c r="N10" s="7">
        <v>0</v>
      </c>
      <c r="O10" s="7">
        <v>0</v>
      </c>
      <c r="P10" s="79">
        <v>0</v>
      </c>
      <c r="Q10" s="136">
        <f t="shared" ref="Q10:Q45" si="2">SUM(K10:P10)</f>
        <v>723</v>
      </c>
      <c r="R10" s="23">
        <v>161</v>
      </c>
      <c r="S10" s="7">
        <v>0</v>
      </c>
      <c r="T10" s="7">
        <v>0</v>
      </c>
      <c r="U10" s="7">
        <v>0</v>
      </c>
      <c r="V10" s="7">
        <v>0</v>
      </c>
      <c r="W10" s="79">
        <v>4</v>
      </c>
      <c r="X10" s="136">
        <f t="shared" ref="X10:X45" si="3">SUM(R10:W10)</f>
        <v>165</v>
      </c>
      <c r="Y10" s="136">
        <f t="shared" ref="Y10:Y45" si="4">J10+Q10+X10</f>
        <v>1868</v>
      </c>
      <c r="Z10" s="52">
        <v>2</v>
      </c>
      <c r="AA10" s="55" t="s">
        <v>59</v>
      </c>
      <c r="AB10" s="23">
        <v>1</v>
      </c>
      <c r="AC10" s="7">
        <v>0</v>
      </c>
      <c r="AD10" s="7">
        <v>19</v>
      </c>
      <c r="AE10" s="7">
        <v>20</v>
      </c>
      <c r="AF10" s="7">
        <v>144</v>
      </c>
      <c r="AG10" s="7">
        <v>208</v>
      </c>
      <c r="AH10" s="7">
        <v>167</v>
      </c>
      <c r="AI10" s="7">
        <v>172</v>
      </c>
      <c r="AJ10" s="7">
        <v>175</v>
      </c>
      <c r="AK10" s="7">
        <v>156</v>
      </c>
      <c r="AL10" s="7">
        <v>182</v>
      </c>
      <c r="AM10" s="7">
        <v>134</v>
      </c>
      <c r="AN10" s="7">
        <v>124</v>
      </c>
      <c r="AO10" s="7">
        <v>136</v>
      </c>
      <c r="AP10" s="7">
        <v>117</v>
      </c>
      <c r="AQ10" s="79">
        <v>95</v>
      </c>
      <c r="AR10" s="153">
        <f t="shared" ref="AR10:AR45" si="5">AP10+AN10+AL10+AJ10+AH10+AF10+AD10+AB10</f>
        <v>929</v>
      </c>
      <c r="AS10" s="130">
        <f t="shared" ref="AS10:AS45" si="6">AQ10+AO10+AM10+AK10+AI10+AG10+AE10+AC10</f>
        <v>921</v>
      </c>
      <c r="AT10" s="178">
        <f t="shared" ref="AT10:AT45" si="7">SUM(AR10:AS10)</f>
        <v>1850</v>
      </c>
      <c r="AU10" s="217">
        <f t="shared" ref="AU10:AU45" si="8">D10+E10+K10+L10+R10+S10</f>
        <v>1850</v>
      </c>
      <c r="AV10" s="65">
        <v>7495</v>
      </c>
      <c r="AW10" s="184">
        <v>967</v>
      </c>
      <c r="AX10" s="182">
        <v>967</v>
      </c>
      <c r="AY10" s="66">
        <v>967</v>
      </c>
      <c r="AZ10" s="8">
        <v>2</v>
      </c>
      <c r="BA10" s="244">
        <f t="shared" si="0"/>
        <v>98.956624050975634</v>
      </c>
      <c r="BB10" s="245">
        <f t="shared" ref="BB10:BB44" si="9">(D10+E10)/(J10+Q10)*100</f>
        <v>56.723429242513213</v>
      </c>
      <c r="BC10" s="245">
        <f t="shared" ref="BC10:BC44" si="10">(4*AU10)/(C10*0.00272)*100</f>
        <v>100.33051945248717</v>
      </c>
      <c r="BD10" s="245">
        <f t="shared" ref="BD10:BD45" si="11">(E10+F10+G10+H10+I10+L10+M10+N10+O10+P10+S10+T10+U10+V10+W10)/Y10*100</f>
        <v>2.462526766595289</v>
      </c>
      <c r="BE10" s="245">
        <f t="shared" ref="BE10:BE45" si="12">((D10+E10)*4)/(C10)*100000</f>
        <v>142.49753863340493</v>
      </c>
      <c r="BF10" s="245">
        <f t="shared" ref="BF10:BF45" si="13">(AU10*4)/(C10)*100000</f>
        <v>272.89901291076512</v>
      </c>
      <c r="BG10" s="11">
        <f t="shared" ref="BG10:BG45" si="14">AW10/AV10*100</f>
        <v>12.901934623082054</v>
      </c>
    </row>
    <row r="11" spans="1:59" ht="15.75">
      <c r="A11" s="15">
        <v>3</v>
      </c>
      <c r="B11" s="13" t="s">
        <v>59</v>
      </c>
      <c r="C11" s="257">
        <v>3226639.3022482186</v>
      </c>
      <c r="D11" s="81">
        <v>604</v>
      </c>
      <c r="E11" s="7">
        <v>20</v>
      </c>
      <c r="F11" s="7">
        <v>0</v>
      </c>
      <c r="G11" s="7">
        <v>0</v>
      </c>
      <c r="H11" s="7">
        <v>0</v>
      </c>
      <c r="I11" s="79">
        <v>0</v>
      </c>
      <c r="J11" s="136">
        <f t="shared" si="1"/>
        <v>624</v>
      </c>
      <c r="K11" s="23">
        <v>528</v>
      </c>
      <c r="L11" s="7">
        <v>15</v>
      </c>
      <c r="M11" s="7">
        <v>0</v>
      </c>
      <c r="N11" s="7">
        <v>1</v>
      </c>
      <c r="O11" s="7">
        <v>0</v>
      </c>
      <c r="P11" s="79">
        <v>0</v>
      </c>
      <c r="Q11" s="136">
        <f t="shared" si="2"/>
        <v>544</v>
      </c>
      <c r="R11" s="23">
        <v>139</v>
      </c>
      <c r="S11" s="7">
        <v>1</v>
      </c>
      <c r="T11" s="7">
        <v>0</v>
      </c>
      <c r="U11" s="7">
        <v>0</v>
      </c>
      <c r="V11" s="7">
        <v>0</v>
      </c>
      <c r="W11" s="79">
        <v>0</v>
      </c>
      <c r="X11" s="136">
        <f t="shared" si="3"/>
        <v>140</v>
      </c>
      <c r="Y11" s="136">
        <f t="shared" si="4"/>
        <v>1308</v>
      </c>
      <c r="Z11" s="52">
        <v>3</v>
      </c>
      <c r="AA11" s="55" t="s">
        <v>60</v>
      </c>
      <c r="AB11" s="23">
        <v>1</v>
      </c>
      <c r="AC11" s="7">
        <v>1</v>
      </c>
      <c r="AD11" s="7">
        <v>7</v>
      </c>
      <c r="AE11" s="7">
        <v>28</v>
      </c>
      <c r="AF11" s="7">
        <v>91</v>
      </c>
      <c r="AG11" s="7">
        <v>98</v>
      </c>
      <c r="AH11" s="7">
        <v>105</v>
      </c>
      <c r="AI11" s="7">
        <v>95</v>
      </c>
      <c r="AJ11" s="7">
        <v>104</v>
      </c>
      <c r="AK11" s="7">
        <v>98</v>
      </c>
      <c r="AL11" s="7">
        <v>134</v>
      </c>
      <c r="AM11" s="7">
        <v>115</v>
      </c>
      <c r="AN11" s="7">
        <v>110</v>
      </c>
      <c r="AO11" s="7">
        <v>99</v>
      </c>
      <c r="AP11" s="7">
        <v>139</v>
      </c>
      <c r="AQ11" s="79">
        <v>82</v>
      </c>
      <c r="AR11" s="153">
        <f t="shared" si="5"/>
        <v>691</v>
      </c>
      <c r="AS11" s="130">
        <f t="shared" si="6"/>
        <v>616</v>
      </c>
      <c r="AT11" s="178">
        <f t="shared" si="7"/>
        <v>1307</v>
      </c>
      <c r="AU11" s="217">
        <f t="shared" si="8"/>
        <v>1307</v>
      </c>
      <c r="AV11" s="65">
        <v>2704</v>
      </c>
      <c r="AW11" s="184">
        <v>633</v>
      </c>
      <c r="AX11" s="182">
        <v>1558</v>
      </c>
      <c r="AY11" s="66">
        <v>279</v>
      </c>
      <c r="AZ11" s="8">
        <v>1</v>
      </c>
      <c r="BA11" s="244">
        <f t="shared" si="0"/>
        <v>53.719463843560156</v>
      </c>
      <c r="BB11" s="245">
        <f t="shared" si="9"/>
        <v>53.424657534246577</v>
      </c>
      <c r="BC11" s="245">
        <f t="shared" si="10"/>
        <v>59.568443928336926</v>
      </c>
      <c r="BD11" s="245">
        <f t="shared" si="11"/>
        <v>2.8287461773700304</v>
      </c>
      <c r="BE11" s="245">
        <f t="shared" si="12"/>
        <v>77.356027934726626</v>
      </c>
      <c r="BF11" s="245">
        <f t="shared" si="13"/>
        <v>162.02616748507643</v>
      </c>
      <c r="BG11" s="11">
        <f t="shared" si="14"/>
        <v>23.409763313609467</v>
      </c>
    </row>
    <row r="12" spans="1:59" ht="15.75">
      <c r="A12" s="15">
        <v>4</v>
      </c>
      <c r="B12" s="13" t="s">
        <v>61</v>
      </c>
      <c r="C12" s="257">
        <v>1309859.6688860231</v>
      </c>
      <c r="D12" s="81">
        <v>354</v>
      </c>
      <c r="E12" s="7">
        <v>25</v>
      </c>
      <c r="F12" s="7">
        <v>0</v>
      </c>
      <c r="G12" s="7">
        <v>1</v>
      </c>
      <c r="H12" s="7">
        <v>2</v>
      </c>
      <c r="I12" s="79">
        <v>0</v>
      </c>
      <c r="J12" s="136">
        <f t="shared" si="1"/>
        <v>382</v>
      </c>
      <c r="K12" s="23">
        <v>243</v>
      </c>
      <c r="L12" s="7">
        <v>1</v>
      </c>
      <c r="M12" s="7">
        <v>0</v>
      </c>
      <c r="N12" s="7">
        <v>0</v>
      </c>
      <c r="O12" s="7">
        <v>0</v>
      </c>
      <c r="P12" s="79">
        <v>0</v>
      </c>
      <c r="Q12" s="136">
        <f t="shared" si="2"/>
        <v>244</v>
      </c>
      <c r="R12" s="23">
        <v>111</v>
      </c>
      <c r="S12" s="7">
        <v>0</v>
      </c>
      <c r="T12" s="7">
        <v>0</v>
      </c>
      <c r="U12" s="7">
        <v>0</v>
      </c>
      <c r="V12" s="7">
        <v>0</v>
      </c>
      <c r="W12" s="79">
        <v>0</v>
      </c>
      <c r="X12" s="136">
        <f t="shared" si="3"/>
        <v>111</v>
      </c>
      <c r="Y12" s="136">
        <f t="shared" si="4"/>
        <v>737</v>
      </c>
      <c r="Z12" s="52">
        <v>4</v>
      </c>
      <c r="AA12" s="55" t="s">
        <v>61</v>
      </c>
      <c r="AB12" s="23">
        <v>1</v>
      </c>
      <c r="AC12" s="7">
        <v>0</v>
      </c>
      <c r="AD12" s="7">
        <v>10</v>
      </c>
      <c r="AE12" s="7">
        <v>11</v>
      </c>
      <c r="AF12" s="7">
        <v>45</v>
      </c>
      <c r="AG12" s="7">
        <v>101</v>
      </c>
      <c r="AH12" s="7">
        <v>54</v>
      </c>
      <c r="AI12" s="7">
        <v>87</v>
      </c>
      <c r="AJ12" s="7">
        <v>61</v>
      </c>
      <c r="AK12" s="7">
        <v>83</v>
      </c>
      <c r="AL12" s="7">
        <v>51</v>
      </c>
      <c r="AM12" s="7">
        <v>66</v>
      </c>
      <c r="AN12" s="7">
        <v>46</v>
      </c>
      <c r="AO12" s="7">
        <v>48</v>
      </c>
      <c r="AP12" s="7">
        <v>37</v>
      </c>
      <c r="AQ12" s="79">
        <v>33</v>
      </c>
      <c r="AR12" s="153">
        <f t="shared" si="5"/>
        <v>305</v>
      </c>
      <c r="AS12" s="130">
        <f t="shared" si="6"/>
        <v>429</v>
      </c>
      <c r="AT12" s="178">
        <f t="shared" si="7"/>
        <v>734</v>
      </c>
      <c r="AU12" s="217">
        <f t="shared" si="8"/>
        <v>734</v>
      </c>
      <c r="AV12" s="65">
        <v>2728</v>
      </c>
      <c r="AW12" s="184">
        <v>382</v>
      </c>
      <c r="AX12" s="182">
        <v>537</v>
      </c>
      <c r="AY12" s="66">
        <v>132</v>
      </c>
      <c r="AZ12" s="8">
        <v>11</v>
      </c>
      <c r="BA12" s="244">
        <f t="shared" si="0"/>
        <v>80.373325691684045</v>
      </c>
      <c r="BB12" s="245">
        <f t="shared" si="9"/>
        <v>60.543130990415342</v>
      </c>
      <c r="BC12" s="245">
        <f t="shared" si="10"/>
        <v>82.406672282983834</v>
      </c>
      <c r="BD12" s="245">
        <f t="shared" si="11"/>
        <v>3.9348710990502038</v>
      </c>
      <c r="BE12" s="245">
        <f t="shared" si="12"/>
        <v>115.73758899602504</v>
      </c>
      <c r="BF12" s="245">
        <f t="shared" si="13"/>
        <v>224.14614860971605</v>
      </c>
      <c r="BG12" s="11">
        <f t="shared" si="14"/>
        <v>14.002932551319647</v>
      </c>
    </row>
    <row r="13" spans="1:59" ht="15.75">
      <c r="A13" s="15">
        <v>5</v>
      </c>
      <c r="B13" s="13" t="s">
        <v>62</v>
      </c>
      <c r="C13" s="257">
        <v>1355036.2932413612</v>
      </c>
      <c r="D13" s="81">
        <v>178</v>
      </c>
      <c r="E13" s="7">
        <v>10</v>
      </c>
      <c r="F13" s="7">
        <v>0</v>
      </c>
      <c r="G13" s="7">
        <v>0</v>
      </c>
      <c r="H13" s="7">
        <v>0</v>
      </c>
      <c r="I13" s="79">
        <v>0</v>
      </c>
      <c r="J13" s="136">
        <f t="shared" si="1"/>
        <v>188</v>
      </c>
      <c r="K13" s="23">
        <v>223</v>
      </c>
      <c r="L13" s="7">
        <v>20</v>
      </c>
      <c r="M13" s="7">
        <v>0</v>
      </c>
      <c r="N13" s="7">
        <v>0</v>
      </c>
      <c r="O13" s="7">
        <v>0</v>
      </c>
      <c r="P13" s="79">
        <v>0</v>
      </c>
      <c r="Q13" s="136">
        <f t="shared" si="2"/>
        <v>243</v>
      </c>
      <c r="R13" s="23">
        <v>21</v>
      </c>
      <c r="S13" s="7">
        <v>0</v>
      </c>
      <c r="T13" s="7">
        <v>0</v>
      </c>
      <c r="U13" s="7">
        <v>0</v>
      </c>
      <c r="V13" s="7">
        <v>0</v>
      </c>
      <c r="W13" s="79">
        <v>0</v>
      </c>
      <c r="X13" s="136">
        <f t="shared" si="3"/>
        <v>21</v>
      </c>
      <c r="Y13" s="136">
        <f t="shared" si="4"/>
        <v>452</v>
      </c>
      <c r="Z13" s="52">
        <v>5</v>
      </c>
      <c r="AA13" s="55" t="s">
        <v>62</v>
      </c>
      <c r="AB13" s="23">
        <v>0</v>
      </c>
      <c r="AC13" s="7">
        <v>0</v>
      </c>
      <c r="AD13" s="7">
        <v>2</v>
      </c>
      <c r="AE13" s="7">
        <v>5</v>
      </c>
      <c r="AF13" s="7">
        <v>25</v>
      </c>
      <c r="AG13" s="7">
        <v>39</v>
      </c>
      <c r="AH13" s="7">
        <v>28</v>
      </c>
      <c r="AI13" s="7">
        <v>42</v>
      </c>
      <c r="AJ13" s="7">
        <v>34</v>
      </c>
      <c r="AK13" s="7">
        <v>47</v>
      </c>
      <c r="AL13" s="7">
        <v>50</v>
      </c>
      <c r="AM13" s="7">
        <v>35</v>
      </c>
      <c r="AN13" s="7">
        <v>44</v>
      </c>
      <c r="AO13" s="7">
        <v>22</v>
      </c>
      <c r="AP13" s="7">
        <v>50</v>
      </c>
      <c r="AQ13" s="79">
        <v>29</v>
      </c>
      <c r="AR13" s="153">
        <f t="shared" si="5"/>
        <v>233</v>
      </c>
      <c r="AS13" s="130">
        <f t="shared" si="6"/>
        <v>219</v>
      </c>
      <c r="AT13" s="178">
        <f t="shared" si="7"/>
        <v>452</v>
      </c>
      <c r="AU13" s="217">
        <f t="shared" si="8"/>
        <v>452</v>
      </c>
      <c r="AV13" s="65">
        <v>2321</v>
      </c>
      <c r="AW13" s="184">
        <v>195</v>
      </c>
      <c r="AX13" s="182">
        <v>864</v>
      </c>
      <c r="AY13" s="66">
        <v>629</v>
      </c>
      <c r="AZ13" s="8">
        <v>1</v>
      </c>
      <c r="BA13" s="244">
        <f t="shared" si="0"/>
        <v>38.539353139613894</v>
      </c>
      <c r="BB13" s="245">
        <f t="shared" si="9"/>
        <v>43.619489559164734</v>
      </c>
      <c r="BC13" s="245">
        <f t="shared" si="10"/>
        <v>49.054470767193145</v>
      </c>
      <c r="BD13" s="245">
        <f t="shared" si="11"/>
        <v>6.6371681415929213</v>
      </c>
      <c r="BE13" s="245">
        <f t="shared" si="12"/>
        <v>55.496668521044008</v>
      </c>
      <c r="BF13" s="245">
        <f t="shared" si="13"/>
        <v>133.42816048676536</v>
      </c>
      <c r="BG13" s="11">
        <f t="shared" si="14"/>
        <v>8.4015510555794908</v>
      </c>
    </row>
    <row r="14" spans="1:59" s="236" customFormat="1" ht="41.25" customHeight="1">
      <c r="A14" s="234">
        <v>6</v>
      </c>
      <c r="B14" s="13" t="s">
        <v>63</v>
      </c>
      <c r="C14" s="257">
        <v>948142.70835654158</v>
      </c>
      <c r="D14" s="81">
        <v>256</v>
      </c>
      <c r="E14" s="7">
        <v>9</v>
      </c>
      <c r="F14" s="7">
        <v>0</v>
      </c>
      <c r="G14" s="7">
        <v>1</v>
      </c>
      <c r="H14" s="7">
        <v>4</v>
      </c>
      <c r="I14" s="79">
        <v>0</v>
      </c>
      <c r="J14" s="136">
        <f t="shared" si="1"/>
        <v>270</v>
      </c>
      <c r="K14" s="23">
        <v>136</v>
      </c>
      <c r="L14" s="7">
        <v>1</v>
      </c>
      <c r="M14" s="7">
        <v>0</v>
      </c>
      <c r="N14" s="7">
        <v>0</v>
      </c>
      <c r="O14" s="7">
        <v>8</v>
      </c>
      <c r="P14" s="79">
        <v>0</v>
      </c>
      <c r="Q14" s="136">
        <f t="shared" si="2"/>
        <v>145</v>
      </c>
      <c r="R14" s="23">
        <v>55</v>
      </c>
      <c r="S14" s="7">
        <v>1</v>
      </c>
      <c r="T14" s="7">
        <v>0</v>
      </c>
      <c r="U14" s="7">
        <v>0</v>
      </c>
      <c r="V14" s="7">
        <v>1</v>
      </c>
      <c r="W14" s="79">
        <v>0</v>
      </c>
      <c r="X14" s="136">
        <f t="shared" si="3"/>
        <v>57</v>
      </c>
      <c r="Y14" s="136">
        <f t="shared" si="4"/>
        <v>472</v>
      </c>
      <c r="Z14" s="235">
        <v>6</v>
      </c>
      <c r="AA14" s="55" t="s">
        <v>63</v>
      </c>
      <c r="AB14" s="23">
        <v>0</v>
      </c>
      <c r="AC14" s="7">
        <v>1</v>
      </c>
      <c r="AD14" s="7">
        <v>4</v>
      </c>
      <c r="AE14" s="7">
        <v>15</v>
      </c>
      <c r="AF14" s="7">
        <v>49</v>
      </c>
      <c r="AG14" s="7">
        <v>45</v>
      </c>
      <c r="AH14" s="7">
        <v>38</v>
      </c>
      <c r="AI14" s="7">
        <v>32</v>
      </c>
      <c r="AJ14" s="7">
        <v>34</v>
      </c>
      <c r="AK14" s="7">
        <v>30</v>
      </c>
      <c r="AL14" s="7">
        <v>38</v>
      </c>
      <c r="AM14" s="7">
        <v>35</v>
      </c>
      <c r="AN14" s="7">
        <v>42</v>
      </c>
      <c r="AO14" s="7">
        <v>26</v>
      </c>
      <c r="AP14" s="7">
        <v>45</v>
      </c>
      <c r="AQ14" s="79">
        <v>24</v>
      </c>
      <c r="AR14" s="153">
        <f t="shared" si="5"/>
        <v>250</v>
      </c>
      <c r="AS14" s="221">
        <f t="shared" si="6"/>
        <v>208</v>
      </c>
      <c r="AT14" s="178">
        <f t="shared" si="7"/>
        <v>458</v>
      </c>
      <c r="AU14" s="217">
        <f t="shared" si="8"/>
        <v>458</v>
      </c>
      <c r="AV14" s="65">
        <v>2252</v>
      </c>
      <c r="AW14" s="184">
        <v>284</v>
      </c>
      <c r="AX14" s="182">
        <v>141</v>
      </c>
      <c r="AY14" s="66">
        <v>67</v>
      </c>
      <c r="AZ14" s="8">
        <v>3</v>
      </c>
      <c r="BA14" s="244">
        <f t="shared" si="0"/>
        <v>77.637164176165584</v>
      </c>
      <c r="BB14" s="245">
        <f t="shared" si="9"/>
        <v>63.855421686746979</v>
      </c>
      <c r="BC14" s="245">
        <f t="shared" si="10"/>
        <v>71.036712704584801</v>
      </c>
      <c r="BD14" s="245">
        <f t="shared" si="11"/>
        <v>5.2966101694915251</v>
      </c>
      <c r="BE14" s="245">
        <f t="shared" si="12"/>
        <v>111.79751641367845</v>
      </c>
      <c r="BF14" s="245">
        <f t="shared" si="13"/>
        <v>193.21985855647068</v>
      </c>
      <c r="BG14" s="11">
        <f t="shared" si="14"/>
        <v>12.61101243339254</v>
      </c>
    </row>
    <row r="15" spans="1:59" ht="15.75">
      <c r="A15" s="15">
        <v>7</v>
      </c>
      <c r="B15" s="13" t="s">
        <v>64</v>
      </c>
      <c r="C15" s="257">
        <v>2130783.4714573072</v>
      </c>
      <c r="D15" s="81">
        <v>573</v>
      </c>
      <c r="E15" s="7">
        <v>19</v>
      </c>
      <c r="F15" s="7">
        <v>1</v>
      </c>
      <c r="G15" s="7">
        <v>12</v>
      </c>
      <c r="H15" s="7">
        <v>8</v>
      </c>
      <c r="I15" s="79">
        <v>0</v>
      </c>
      <c r="J15" s="136">
        <f t="shared" si="1"/>
        <v>613</v>
      </c>
      <c r="K15" s="23">
        <v>621</v>
      </c>
      <c r="L15" s="7">
        <v>0</v>
      </c>
      <c r="M15" s="7">
        <v>0</v>
      </c>
      <c r="N15" s="7">
        <v>0</v>
      </c>
      <c r="O15" s="7">
        <v>4</v>
      </c>
      <c r="P15" s="79">
        <v>0</v>
      </c>
      <c r="Q15" s="136">
        <f t="shared" si="2"/>
        <v>625</v>
      </c>
      <c r="R15" s="23">
        <v>117</v>
      </c>
      <c r="S15" s="7">
        <v>0</v>
      </c>
      <c r="T15" s="7">
        <v>0</v>
      </c>
      <c r="U15" s="7">
        <v>0</v>
      </c>
      <c r="V15" s="7">
        <v>12</v>
      </c>
      <c r="W15" s="79">
        <v>0</v>
      </c>
      <c r="X15" s="136">
        <f t="shared" si="3"/>
        <v>129</v>
      </c>
      <c r="Y15" s="136">
        <f t="shared" si="4"/>
        <v>1367</v>
      </c>
      <c r="Z15" s="52">
        <v>7</v>
      </c>
      <c r="AA15" s="55" t="s">
        <v>64</v>
      </c>
      <c r="AB15" s="23">
        <v>0</v>
      </c>
      <c r="AC15" s="7">
        <v>1</v>
      </c>
      <c r="AD15" s="7">
        <v>4</v>
      </c>
      <c r="AE15" s="7">
        <v>3</v>
      </c>
      <c r="AF15" s="7">
        <v>48</v>
      </c>
      <c r="AG15" s="7">
        <v>66</v>
      </c>
      <c r="AH15" s="7">
        <v>105</v>
      </c>
      <c r="AI15" s="7">
        <v>123</v>
      </c>
      <c r="AJ15" s="7">
        <v>139</v>
      </c>
      <c r="AK15" s="7">
        <v>150</v>
      </c>
      <c r="AL15" s="7">
        <v>154</v>
      </c>
      <c r="AM15" s="7">
        <v>140</v>
      </c>
      <c r="AN15" s="7">
        <v>117</v>
      </c>
      <c r="AO15" s="7">
        <v>105</v>
      </c>
      <c r="AP15" s="7">
        <v>97</v>
      </c>
      <c r="AQ15" s="79">
        <v>78</v>
      </c>
      <c r="AR15" s="153">
        <f t="shared" si="5"/>
        <v>664</v>
      </c>
      <c r="AS15" s="130">
        <f t="shared" si="6"/>
        <v>666</v>
      </c>
      <c r="AT15" s="178">
        <f t="shared" si="7"/>
        <v>1330</v>
      </c>
      <c r="AU15" s="217">
        <f t="shared" si="8"/>
        <v>1330</v>
      </c>
      <c r="AV15" s="65">
        <v>3840</v>
      </c>
      <c r="AW15" s="184">
        <v>593</v>
      </c>
      <c r="AX15" s="182">
        <v>40</v>
      </c>
      <c r="AY15" s="66">
        <v>14</v>
      </c>
      <c r="AZ15" s="8">
        <v>0</v>
      </c>
      <c r="BA15" s="244">
        <f t="shared" si="0"/>
        <v>77.175577268757351</v>
      </c>
      <c r="BB15" s="245">
        <f t="shared" si="9"/>
        <v>47.819063004846527</v>
      </c>
      <c r="BC15" s="245">
        <f t="shared" si="10"/>
        <v>91.791699116357847</v>
      </c>
      <c r="BD15" s="245">
        <f t="shared" si="11"/>
        <v>4.0965618141916602</v>
      </c>
      <c r="BE15" s="245">
        <f t="shared" si="12"/>
        <v>111.13283126701059</v>
      </c>
      <c r="BF15" s="245">
        <f t="shared" si="13"/>
        <v>249.6734215964934</v>
      </c>
      <c r="BG15" s="11">
        <f t="shared" si="14"/>
        <v>15.442708333333332</v>
      </c>
    </row>
    <row r="16" spans="1:59" ht="15.75">
      <c r="A16" s="15">
        <v>8</v>
      </c>
      <c r="B16" s="13" t="s">
        <v>65</v>
      </c>
      <c r="C16" s="258">
        <v>6998506</v>
      </c>
      <c r="D16" s="81">
        <v>1278</v>
      </c>
      <c r="E16" s="7">
        <v>86</v>
      </c>
      <c r="F16" s="7">
        <v>3</v>
      </c>
      <c r="G16" s="7">
        <v>13</v>
      </c>
      <c r="H16" s="7">
        <v>0</v>
      </c>
      <c r="I16" s="79">
        <v>0</v>
      </c>
      <c r="J16" s="136">
        <f t="shared" si="1"/>
        <v>1380</v>
      </c>
      <c r="K16" s="23">
        <v>1577</v>
      </c>
      <c r="L16" s="7">
        <v>20</v>
      </c>
      <c r="M16" s="7">
        <v>0</v>
      </c>
      <c r="N16" s="7">
        <v>4</v>
      </c>
      <c r="O16" s="7">
        <v>10</v>
      </c>
      <c r="P16" s="79">
        <v>0</v>
      </c>
      <c r="Q16" s="136">
        <f t="shared" si="2"/>
        <v>1611</v>
      </c>
      <c r="R16" s="23">
        <v>585</v>
      </c>
      <c r="S16" s="7">
        <v>9</v>
      </c>
      <c r="T16" s="7">
        <v>0</v>
      </c>
      <c r="U16" s="7">
        <v>2</v>
      </c>
      <c r="V16" s="7">
        <v>15</v>
      </c>
      <c r="W16" s="79">
        <v>0</v>
      </c>
      <c r="X16" s="136">
        <f t="shared" si="3"/>
        <v>611</v>
      </c>
      <c r="Y16" s="136">
        <f t="shared" si="4"/>
        <v>3602</v>
      </c>
      <c r="Z16" s="52">
        <v>8</v>
      </c>
      <c r="AA16" s="55" t="s">
        <v>65</v>
      </c>
      <c r="AB16" s="23">
        <v>2</v>
      </c>
      <c r="AC16" s="7">
        <v>4</v>
      </c>
      <c r="AD16" s="7">
        <v>46</v>
      </c>
      <c r="AE16" s="7">
        <v>108</v>
      </c>
      <c r="AF16" s="7">
        <v>420</v>
      </c>
      <c r="AG16" s="7">
        <v>499</v>
      </c>
      <c r="AH16" s="7">
        <v>362</v>
      </c>
      <c r="AI16" s="7">
        <v>396</v>
      </c>
      <c r="AJ16" s="7">
        <v>287</v>
      </c>
      <c r="AK16" s="7">
        <v>251</v>
      </c>
      <c r="AL16" s="7">
        <v>273</v>
      </c>
      <c r="AM16" s="7">
        <v>233</v>
      </c>
      <c r="AN16" s="7">
        <v>258</v>
      </c>
      <c r="AO16" s="7">
        <v>136</v>
      </c>
      <c r="AP16" s="7">
        <v>167</v>
      </c>
      <c r="AQ16" s="79">
        <v>113</v>
      </c>
      <c r="AR16" s="153">
        <f t="shared" si="5"/>
        <v>1815</v>
      </c>
      <c r="AS16" s="130">
        <f t="shared" si="6"/>
        <v>1740</v>
      </c>
      <c r="AT16" s="178">
        <f t="shared" si="7"/>
        <v>3555</v>
      </c>
      <c r="AU16" s="217">
        <f t="shared" si="8"/>
        <v>3555</v>
      </c>
      <c r="AV16" s="65">
        <v>8200</v>
      </c>
      <c r="AW16" s="184">
        <v>1368</v>
      </c>
      <c r="AX16" s="182">
        <v>5319</v>
      </c>
      <c r="AY16" s="66">
        <v>2538</v>
      </c>
      <c r="AZ16" s="8">
        <v>73</v>
      </c>
      <c r="BA16" s="244">
        <f t="shared" si="0"/>
        <v>54.138538837987547</v>
      </c>
      <c r="BB16" s="245">
        <f t="shared" si="9"/>
        <v>45.60347709796055</v>
      </c>
      <c r="BC16" s="245">
        <f t="shared" si="10"/>
        <v>74.700817238287541</v>
      </c>
      <c r="BD16" s="245">
        <f t="shared" si="11"/>
        <v>4.4975013881177128</v>
      </c>
      <c r="BE16" s="245">
        <f t="shared" si="12"/>
        <v>77.959495926702076</v>
      </c>
      <c r="BF16" s="245">
        <f t="shared" si="13"/>
        <v>203.18622288814214</v>
      </c>
      <c r="BG16" s="11">
        <f t="shared" si="14"/>
        <v>16.682926829268293</v>
      </c>
    </row>
    <row r="17" spans="1:59" ht="15.75">
      <c r="A17" s="15">
        <v>9</v>
      </c>
      <c r="B17" s="13" t="s">
        <v>66</v>
      </c>
      <c r="C17" s="257">
        <v>4569030.425949689</v>
      </c>
      <c r="D17" s="81">
        <v>701</v>
      </c>
      <c r="E17" s="7">
        <v>67</v>
      </c>
      <c r="F17" s="7">
        <v>0</v>
      </c>
      <c r="G17" s="7">
        <v>4</v>
      </c>
      <c r="H17" s="7">
        <v>0</v>
      </c>
      <c r="I17" s="79">
        <v>0</v>
      </c>
      <c r="J17" s="136">
        <f t="shared" si="1"/>
        <v>772</v>
      </c>
      <c r="K17" s="23">
        <v>1290</v>
      </c>
      <c r="L17" s="7">
        <v>5</v>
      </c>
      <c r="M17" s="7">
        <v>0</v>
      </c>
      <c r="N17" s="7">
        <v>0</v>
      </c>
      <c r="O17" s="7">
        <v>7</v>
      </c>
      <c r="P17" s="79">
        <v>0</v>
      </c>
      <c r="Q17" s="136">
        <f t="shared" si="2"/>
        <v>1302</v>
      </c>
      <c r="R17" s="23">
        <v>845</v>
      </c>
      <c r="S17" s="7">
        <v>0</v>
      </c>
      <c r="T17" s="7">
        <v>0</v>
      </c>
      <c r="U17" s="7">
        <v>0</v>
      </c>
      <c r="V17" s="7">
        <v>0</v>
      </c>
      <c r="W17" s="79">
        <v>3</v>
      </c>
      <c r="X17" s="136">
        <f t="shared" si="3"/>
        <v>848</v>
      </c>
      <c r="Y17" s="136">
        <f t="shared" si="4"/>
        <v>2922</v>
      </c>
      <c r="Z17" s="52">
        <v>9</v>
      </c>
      <c r="AA17" s="55" t="s">
        <v>66</v>
      </c>
      <c r="AB17" s="23">
        <v>0</v>
      </c>
      <c r="AC17" s="7">
        <v>1</v>
      </c>
      <c r="AD17" s="7">
        <v>12</v>
      </c>
      <c r="AE17" s="7">
        <v>24</v>
      </c>
      <c r="AF17" s="7">
        <v>242</v>
      </c>
      <c r="AG17" s="7">
        <v>330</v>
      </c>
      <c r="AH17" s="7">
        <v>240</v>
      </c>
      <c r="AI17" s="7">
        <v>170</v>
      </c>
      <c r="AJ17" s="7">
        <v>121</v>
      </c>
      <c r="AK17" s="7">
        <v>178</v>
      </c>
      <c r="AL17" s="7">
        <v>336</v>
      </c>
      <c r="AM17" s="7">
        <v>272</v>
      </c>
      <c r="AN17" s="7">
        <v>282</v>
      </c>
      <c r="AO17" s="7">
        <v>255</v>
      </c>
      <c r="AP17" s="7">
        <v>280</v>
      </c>
      <c r="AQ17" s="79">
        <v>165</v>
      </c>
      <c r="AR17" s="153">
        <f t="shared" si="5"/>
        <v>1513</v>
      </c>
      <c r="AS17" s="130">
        <f t="shared" si="6"/>
        <v>1395</v>
      </c>
      <c r="AT17" s="178">
        <f t="shared" si="7"/>
        <v>2908</v>
      </c>
      <c r="AU17" s="217">
        <f t="shared" si="8"/>
        <v>2908</v>
      </c>
      <c r="AV17" s="65">
        <v>7568</v>
      </c>
      <c r="AW17" s="184">
        <v>772</v>
      </c>
      <c r="AX17" s="182">
        <v>1214</v>
      </c>
      <c r="AY17" s="66">
        <v>1214</v>
      </c>
      <c r="AZ17" s="8">
        <v>14</v>
      </c>
      <c r="BA17" s="244">
        <f t="shared" si="0"/>
        <v>46.691160584467163</v>
      </c>
      <c r="BB17" s="245">
        <f t="shared" si="9"/>
        <v>37.029893924783032</v>
      </c>
      <c r="BC17" s="245">
        <f t="shared" si="10"/>
        <v>93.596894517208526</v>
      </c>
      <c r="BD17" s="245">
        <f t="shared" si="11"/>
        <v>2.9431895961670089</v>
      </c>
      <c r="BE17" s="245">
        <f t="shared" si="12"/>
        <v>67.235271241632717</v>
      </c>
      <c r="BF17" s="245">
        <f t="shared" si="13"/>
        <v>254.5835530868072</v>
      </c>
      <c r="BG17" s="11">
        <f t="shared" si="14"/>
        <v>10.200845665961946</v>
      </c>
    </row>
    <row r="18" spans="1:59" ht="15.75">
      <c r="A18" s="15">
        <v>10</v>
      </c>
      <c r="B18" s="13" t="s">
        <v>67</v>
      </c>
      <c r="C18" s="257">
        <v>2692264.3741593631</v>
      </c>
      <c r="D18" s="81">
        <v>352</v>
      </c>
      <c r="E18" s="7">
        <v>11</v>
      </c>
      <c r="F18" s="7">
        <v>1</v>
      </c>
      <c r="G18" s="7">
        <v>0</v>
      </c>
      <c r="H18" s="7">
        <v>1</v>
      </c>
      <c r="I18" s="79">
        <v>0</v>
      </c>
      <c r="J18" s="136">
        <f t="shared" si="1"/>
        <v>365</v>
      </c>
      <c r="K18" s="23">
        <v>413</v>
      </c>
      <c r="L18" s="7">
        <v>0</v>
      </c>
      <c r="M18" s="7">
        <v>0</v>
      </c>
      <c r="N18" s="7">
        <v>0</v>
      </c>
      <c r="O18" s="7">
        <v>3</v>
      </c>
      <c r="P18" s="79">
        <v>1</v>
      </c>
      <c r="Q18" s="136">
        <f t="shared" si="2"/>
        <v>417</v>
      </c>
      <c r="R18" s="23">
        <v>98</v>
      </c>
      <c r="S18" s="7">
        <v>0</v>
      </c>
      <c r="T18" s="7">
        <v>2</v>
      </c>
      <c r="U18" s="7">
        <v>0</v>
      </c>
      <c r="V18" s="7">
        <v>3</v>
      </c>
      <c r="W18" s="79">
        <v>0</v>
      </c>
      <c r="X18" s="136">
        <f t="shared" si="3"/>
        <v>103</v>
      </c>
      <c r="Y18" s="136">
        <f t="shared" si="4"/>
        <v>885</v>
      </c>
      <c r="Z18" s="52">
        <v>10</v>
      </c>
      <c r="AA18" s="55" t="s">
        <v>67</v>
      </c>
      <c r="AB18" s="23">
        <v>0</v>
      </c>
      <c r="AC18" s="7">
        <v>1</v>
      </c>
      <c r="AD18" s="7">
        <v>9</v>
      </c>
      <c r="AE18" s="7">
        <v>35</v>
      </c>
      <c r="AF18" s="7">
        <v>68</v>
      </c>
      <c r="AG18" s="7">
        <v>127</v>
      </c>
      <c r="AH18" s="7">
        <v>86</v>
      </c>
      <c r="AI18" s="7">
        <v>71</v>
      </c>
      <c r="AJ18" s="7">
        <v>66</v>
      </c>
      <c r="AK18" s="7">
        <v>82</v>
      </c>
      <c r="AL18" s="7">
        <v>59</v>
      </c>
      <c r="AM18" s="7">
        <v>67</v>
      </c>
      <c r="AN18" s="7">
        <v>53</v>
      </c>
      <c r="AO18" s="7">
        <v>45</v>
      </c>
      <c r="AP18" s="7">
        <v>66</v>
      </c>
      <c r="AQ18" s="79">
        <v>39</v>
      </c>
      <c r="AR18" s="153">
        <f t="shared" si="5"/>
        <v>407</v>
      </c>
      <c r="AS18" s="130">
        <f t="shared" si="6"/>
        <v>467</v>
      </c>
      <c r="AT18" s="178">
        <f t="shared" si="7"/>
        <v>874</v>
      </c>
      <c r="AU18" s="217">
        <f t="shared" si="8"/>
        <v>874</v>
      </c>
      <c r="AV18" s="65">
        <v>2829</v>
      </c>
      <c r="AW18" s="184">
        <v>365</v>
      </c>
      <c r="AX18" s="182">
        <v>1302</v>
      </c>
      <c r="AY18" s="66">
        <v>133</v>
      </c>
      <c r="AZ18" s="8">
        <v>6</v>
      </c>
      <c r="BA18" s="244">
        <f t="shared" si="0"/>
        <v>37.452983555828425</v>
      </c>
      <c r="BB18" s="245">
        <f t="shared" si="9"/>
        <v>46.419437340153451</v>
      </c>
      <c r="BC18" s="245">
        <f t="shared" si="10"/>
        <v>47.740263919971859</v>
      </c>
      <c r="BD18" s="245">
        <f t="shared" si="11"/>
        <v>2.4858757062146895</v>
      </c>
      <c r="BE18" s="245">
        <f t="shared" si="12"/>
        <v>53.932296320392936</v>
      </c>
      <c r="BF18" s="245">
        <f t="shared" si="13"/>
        <v>129.85351786232349</v>
      </c>
      <c r="BG18" s="11">
        <f t="shared" si="14"/>
        <v>12.902085542594557</v>
      </c>
    </row>
    <row r="19" spans="1:59" ht="45.75" customHeight="1">
      <c r="A19" s="15">
        <v>11</v>
      </c>
      <c r="B19" s="13" t="s">
        <v>68</v>
      </c>
      <c r="C19" s="257">
        <v>1006530.9053573259</v>
      </c>
      <c r="D19" s="81">
        <v>200</v>
      </c>
      <c r="E19" s="7">
        <v>6</v>
      </c>
      <c r="F19" s="7">
        <v>0</v>
      </c>
      <c r="G19" s="7">
        <v>0</v>
      </c>
      <c r="H19" s="7">
        <v>0</v>
      </c>
      <c r="I19" s="79">
        <v>0</v>
      </c>
      <c r="J19" s="136">
        <f t="shared" si="1"/>
        <v>206</v>
      </c>
      <c r="K19" s="23">
        <v>173</v>
      </c>
      <c r="L19" s="7">
        <v>11</v>
      </c>
      <c r="M19" s="7">
        <v>0</v>
      </c>
      <c r="N19" s="7">
        <v>0</v>
      </c>
      <c r="O19" s="7">
        <v>0</v>
      </c>
      <c r="P19" s="79">
        <v>0</v>
      </c>
      <c r="Q19" s="136">
        <f t="shared" si="2"/>
        <v>184</v>
      </c>
      <c r="R19" s="23">
        <v>30</v>
      </c>
      <c r="S19" s="7">
        <v>2</v>
      </c>
      <c r="T19" s="7">
        <v>0</v>
      </c>
      <c r="U19" s="7">
        <v>0</v>
      </c>
      <c r="V19" s="7">
        <v>0</v>
      </c>
      <c r="W19" s="79">
        <v>0</v>
      </c>
      <c r="X19" s="136">
        <f t="shared" si="3"/>
        <v>32</v>
      </c>
      <c r="Y19" s="136">
        <f t="shared" si="4"/>
        <v>422</v>
      </c>
      <c r="Z19" s="52">
        <v>11</v>
      </c>
      <c r="AA19" s="55" t="s">
        <v>68</v>
      </c>
      <c r="AB19" s="23">
        <v>0</v>
      </c>
      <c r="AC19" s="7">
        <v>0</v>
      </c>
      <c r="AD19" s="7">
        <v>10</v>
      </c>
      <c r="AE19" s="7">
        <v>8</v>
      </c>
      <c r="AF19" s="7">
        <v>36</v>
      </c>
      <c r="AG19" s="7">
        <v>47</v>
      </c>
      <c r="AH19" s="7">
        <v>29</v>
      </c>
      <c r="AI19" s="7">
        <v>31</v>
      </c>
      <c r="AJ19" s="7">
        <v>35</v>
      </c>
      <c r="AK19" s="7">
        <v>33</v>
      </c>
      <c r="AL19" s="7">
        <v>38</v>
      </c>
      <c r="AM19" s="7">
        <v>31</v>
      </c>
      <c r="AN19" s="7">
        <v>33</v>
      </c>
      <c r="AO19" s="7">
        <v>23</v>
      </c>
      <c r="AP19" s="7">
        <v>43</v>
      </c>
      <c r="AQ19" s="79">
        <v>25</v>
      </c>
      <c r="AR19" s="153">
        <f t="shared" si="5"/>
        <v>224</v>
      </c>
      <c r="AS19" s="130">
        <f t="shared" si="6"/>
        <v>198</v>
      </c>
      <c r="AT19" s="178">
        <f t="shared" si="7"/>
        <v>422</v>
      </c>
      <c r="AU19" s="217">
        <f t="shared" si="8"/>
        <v>422</v>
      </c>
      <c r="AV19" s="65">
        <v>1890</v>
      </c>
      <c r="AW19" s="184">
        <v>212</v>
      </c>
      <c r="AX19" s="182">
        <v>588</v>
      </c>
      <c r="AY19" s="66">
        <v>100</v>
      </c>
      <c r="AZ19" s="8">
        <v>1</v>
      </c>
      <c r="BA19" s="244">
        <f t="shared" si="0"/>
        <v>56.850934151801233</v>
      </c>
      <c r="BB19" s="245">
        <f t="shared" si="9"/>
        <v>52.820512820512825</v>
      </c>
      <c r="BC19" s="245">
        <f t="shared" si="10"/>
        <v>61.656153029280723</v>
      </c>
      <c r="BD19" s="245">
        <f t="shared" si="11"/>
        <v>4.5023696682464456</v>
      </c>
      <c r="BE19" s="245">
        <f t="shared" si="12"/>
        <v>81.865345178593785</v>
      </c>
      <c r="BF19" s="245">
        <f t="shared" si="13"/>
        <v>167.70473623964358</v>
      </c>
      <c r="BG19" s="11">
        <f t="shared" si="14"/>
        <v>11.216931216931217</v>
      </c>
    </row>
    <row r="20" spans="1:59" ht="15.75">
      <c r="A20" s="15">
        <v>12</v>
      </c>
      <c r="B20" s="13" t="s">
        <v>69</v>
      </c>
      <c r="C20" s="258">
        <v>3036086</v>
      </c>
      <c r="D20" s="81">
        <v>828</v>
      </c>
      <c r="E20" s="7">
        <v>1</v>
      </c>
      <c r="F20" s="7">
        <v>3</v>
      </c>
      <c r="G20" s="7">
        <v>6</v>
      </c>
      <c r="H20" s="7">
        <v>7</v>
      </c>
      <c r="I20" s="79">
        <v>14</v>
      </c>
      <c r="J20" s="136">
        <f t="shared" si="1"/>
        <v>859</v>
      </c>
      <c r="K20" s="23">
        <v>516</v>
      </c>
      <c r="L20" s="7">
        <v>2</v>
      </c>
      <c r="M20" s="7">
        <v>0</v>
      </c>
      <c r="N20" s="7">
        <v>3</v>
      </c>
      <c r="O20" s="7">
        <v>2</v>
      </c>
      <c r="P20" s="79">
        <v>5</v>
      </c>
      <c r="Q20" s="136">
        <f t="shared" si="2"/>
        <v>528</v>
      </c>
      <c r="R20" s="23">
        <v>325</v>
      </c>
      <c r="S20" s="7">
        <v>0</v>
      </c>
      <c r="T20" s="7">
        <v>0</v>
      </c>
      <c r="U20" s="7">
        <v>0</v>
      </c>
      <c r="V20" s="7">
        <v>2</v>
      </c>
      <c r="W20" s="79">
        <v>3</v>
      </c>
      <c r="X20" s="136">
        <f t="shared" si="3"/>
        <v>330</v>
      </c>
      <c r="Y20" s="136">
        <f t="shared" si="4"/>
        <v>1717</v>
      </c>
      <c r="Z20" s="52">
        <v>12</v>
      </c>
      <c r="AA20" s="55" t="s">
        <v>69</v>
      </c>
      <c r="AB20" s="23">
        <v>0</v>
      </c>
      <c r="AC20" s="7">
        <v>0</v>
      </c>
      <c r="AD20" s="7">
        <v>6</v>
      </c>
      <c r="AE20" s="7">
        <v>9</v>
      </c>
      <c r="AF20" s="7">
        <v>99</v>
      </c>
      <c r="AG20" s="7">
        <v>138</v>
      </c>
      <c r="AH20" s="7">
        <v>212</v>
      </c>
      <c r="AI20" s="7">
        <v>294</v>
      </c>
      <c r="AJ20" s="7">
        <v>326</v>
      </c>
      <c r="AK20" s="7">
        <v>419</v>
      </c>
      <c r="AL20" s="7">
        <v>55</v>
      </c>
      <c r="AM20" s="7">
        <v>64</v>
      </c>
      <c r="AN20" s="7">
        <v>23</v>
      </c>
      <c r="AO20" s="7">
        <v>12</v>
      </c>
      <c r="AP20" s="7">
        <v>11</v>
      </c>
      <c r="AQ20" s="79">
        <v>4</v>
      </c>
      <c r="AR20" s="153">
        <f t="shared" si="5"/>
        <v>732</v>
      </c>
      <c r="AS20" s="130">
        <f t="shared" si="6"/>
        <v>940</v>
      </c>
      <c r="AT20" s="178">
        <f t="shared" si="7"/>
        <v>1672</v>
      </c>
      <c r="AU20" s="217">
        <f t="shared" si="8"/>
        <v>1672</v>
      </c>
      <c r="AV20" s="65">
        <v>8844</v>
      </c>
      <c r="AW20" s="184">
        <v>631</v>
      </c>
      <c r="AX20" s="182">
        <v>831</v>
      </c>
      <c r="AY20" s="66">
        <v>556</v>
      </c>
      <c r="AZ20" s="8">
        <v>8</v>
      </c>
      <c r="BA20" s="244">
        <f t="shared" si="0"/>
        <v>75.846921917817127</v>
      </c>
      <c r="BB20" s="245">
        <f t="shared" si="9"/>
        <v>59.769286229271813</v>
      </c>
      <c r="BC20" s="245">
        <f t="shared" si="10"/>
        <v>80.986623218570372</v>
      </c>
      <c r="BD20" s="245">
        <f t="shared" si="11"/>
        <v>2.7955736750145603</v>
      </c>
      <c r="BE20" s="245">
        <f t="shared" si="12"/>
        <v>109.21956756165669</v>
      </c>
      <c r="BF20" s="245">
        <f t="shared" si="13"/>
        <v>220.28361515451144</v>
      </c>
      <c r="BG20" s="11">
        <f t="shared" si="14"/>
        <v>7.134780642243328</v>
      </c>
    </row>
    <row r="21" spans="1:59" ht="15.75">
      <c r="A21" s="15">
        <v>13</v>
      </c>
      <c r="B21" s="13" t="s">
        <v>70</v>
      </c>
      <c r="C21" s="257">
        <v>1151096.103294407</v>
      </c>
      <c r="D21" s="81">
        <v>332</v>
      </c>
      <c r="E21" s="7">
        <v>17</v>
      </c>
      <c r="F21" s="7">
        <v>4</v>
      </c>
      <c r="G21" s="7">
        <v>2</v>
      </c>
      <c r="H21" s="7">
        <v>1</v>
      </c>
      <c r="I21" s="79">
        <v>0</v>
      </c>
      <c r="J21" s="136">
        <f t="shared" si="1"/>
        <v>356</v>
      </c>
      <c r="K21" s="23">
        <v>223</v>
      </c>
      <c r="L21" s="7">
        <v>1</v>
      </c>
      <c r="M21" s="7">
        <v>0</v>
      </c>
      <c r="N21" s="7">
        <v>0</v>
      </c>
      <c r="O21" s="7">
        <v>0</v>
      </c>
      <c r="P21" s="79">
        <v>0</v>
      </c>
      <c r="Q21" s="136">
        <f t="shared" si="2"/>
        <v>224</v>
      </c>
      <c r="R21" s="23">
        <v>68</v>
      </c>
      <c r="S21" s="7">
        <v>2</v>
      </c>
      <c r="T21" s="7">
        <v>2</v>
      </c>
      <c r="U21" s="7">
        <v>1</v>
      </c>
      <c r="V21" s="7">
        <v>0</v>
      </c>
      <c r="W21" s="79">
        <v>0</v>
      </c>
      <c r="X21" s="136">
        <f t="shared" si="3"/>
        <v>73</v>
      </c>
      <c r="Y21" s="136">
        <f t="shared" si="4"/>
        <v>653</v>
      </c>
      <c r="Z21" s="52">
        <v>13</v>
      </c>
      <c r="AA21" s="55" t="s">
        <v>70</v>
      </c>
      <c r="AB21" s="23">
        <v>0</v>
      </c>
      <c r="AC21" s="7">
        <v>0</v>
      </c>
      <c r="AD21" s="7">
        <v>14</v>
      </c>
      <c r="AE21" s="7">
        <v>13</v>
      </c>
      <c r="AF21" s="7">
        <v>63</v>
      </c>
      <c r="AG21" s="7">
        <v>92</v>
      </c>
      <c r="AH21" s="7">
        <v>36</v>
      </c>
      <c r="AI21" s="7">
        <v>52</v>
      </c>
      <c r="AJ21" s="7">
        <v>37</v>
      </c>
      <c r="AK21" s="7">
        <v>49</v>
      </c>
      <c r="AL21" s="7">
        <v>61</v>
      </c>
      <c r="AM21" s="7">
        <v>50</v>
      </c>
      <c r="AN21" s="7">
        <v>48</v>
      </c>
      <c r="AO21" s="7">
        <v>39</v>
      </c>
      <c r="AP21" s="7">
        <v>67</v>
      </c>
      <c r="AQ21" s="79">
        <v>22</v>
      </c>
      <c r="AR21" s="153">
        <f t="shared" si="5"/>
        <v>326</v>
      </c>
      <c r="AS21" s="130">
        <f t="shared" si="6"/>
        <v>317</v>
      </c>
      <c r="AT21" s="178">
        <f t="shared" si="7"/>
        <v>643</v>
      </c>
      <c r="AU21" s="217">
        <f t="shared" si="8"/>
        <v>643</v>
      </c>
      <c r="AV21" s="65">
        <v>2493</v>
      </c>
      <c r="AW21" s="184">
        <v>356</v>
      </c>
      <c r="AX21" s="182">
        <v>2136</v>
      </c>
      <c r="AY21" s="66">
        <v>542</v>
      </c>
      <c r="AZ21" s="8">
        <v>10</v>
      </c>
      <c r="BA21" s="244">
        <f t="shared" si="0"/>
        <v>84.219244741591922</v>
      </c>
      <c r="BB21" s="245">
        <f t="shared" si="9"/>
        <v>60.172413793103452</v>
      </c>
      <c r="BC21" s="245">
        <f t="shared" si="10"/>
        <v>82.146767119432411</v>
      </c>
      <c r="BD21" s="245">
        <f t="shared" si="11"/>
        <v>4.5941807044410412</v>
      </c>
      <c r="BE21" s="245">
        <f t="shared" si="12"/>
        <v>121.27571242789239</v>
      </c>
      <c r="BF21" s="245">
        <f t="shared" si="13"/>
        <v>223.43920656485616</v>
      </c>
      <c r="BG21" s="11">
        <f t="shared" si="14"/>
        <v>14.279983955074208</v>
      </c>
    </row>
    <row r="22" spans="1:59" ht="15.75">
      <c r="A22" s="15">
        <v>14</v>
      </c>
      <c r="B22" s="13" t="s">
        <v>71</v>
      </c>
      <c r="C22" s="257">
        <v>3146612.1391044767</v>
      </c>
      <c r="D22" s="81">
        <v>706</v>
      </c>
      <c r="E22" s="7">
        <v>15</v>
      </c>
      <c r="F22" s="7">
        <v>5</v>
      </c>
      <c r="G22" s="7">
        <v>1</v>
      </c>
      <c r="H22" s="7">
        <v>1</v>
      </c>
      <c r="I22" s="79">
        <v>0</v>
      </c>
      <c r="J22" s="136">
        <f t="shared" si="1"/>
        <v>728</v>
      </c>
      <c r="K22" s="23">
        <v>660</v>
      </c>
      <c r="L22" s="7">
        <v>5</v>
      </c>
      <c r="M22" s="7">
        <v>0</v>
      </c>
      <c r="N22" s="7">
        <v>0</v>
      </c>
      <c r="O22" s="7">
        <v>0</v>
      </c>
      <c r="P22" s="79">
        <v>0</v>
      </c>
      <c r="Q22" s="136">
        <f t="shared" si="2"/>
        <v>665</v>
      </c>
      <c r="R22" s="23">
        <v>193</v>
      </c>
      <c r="S22" s="7">
        <v>1</v>
      </c>
      <c r="T22" s="7">
        <v>0</v>
      </c>
      <c r="U22" s="7">
        <v>0</v>
      </c>
      <c r="V22" s="7">
        <v>0</v>
      </c>
      <c r="W22" s="79">
        <v>0</v>
      </c>
      <c r="X22" s="136">
        <f t="shared" si="3"/>
        <v>194</v>
      </c>
      <c r="Y22" s="136">
        <f t="shared" si="4"/>
        <v>1587</v>
      </c>
      <c r="Z22" s="52">
        <v>14</v>
      </c>
      <c r="AA22" s="55" t="s">
        <v>71</v>
      </c>
      <c r="AB22" s="23">
        <v>2</v>
      </c>
      <c r="AC22" s="7">
        <v>2</v>
      </c>
      <c r="AD22" s="7">
        <v>7</v>
      </c>
      <c r="AE22" s="7">
        <v>24</v>
      </c>
      <c r="AF22" s="7">
        <v>174</v>
      </c>
      <c r="AG22" s="7">
        <v>214</v>
      </c>
      <c r="AH22" s="7">
        <v>162</v>
      </c>
      <c r="AI22" s="7">
        <v>153</v>
      </c>
      <c r="AJ22" s="7">
        <v>119</v>
      </c>
      <c r="AK22" s="7">
        <v>111</v>
      </c>
      <c r="AL22" s="7">
        <v>138</v>
      </c>
      <c r="AM22" s="7">
        <v>122</v>
      </c>
      <c r="AN22" s="7">
        <v>107</v>
      </c>
      <c r="AO22" s="7">
        <v>79</v>
      </c>
      <c r="AP22" s="7">
        <v>101</v>
      </c>
      <c r="AQ22" s="79">
        <v>65</v>
      </c>
      <c r="AR22" s="153">
        <f t="shared" si="5"/>
        <v>810</v>
      </c>
      <c r="AS22" s="130">
        <f t="shared" si="6"/>
        <v>770</v>
      </c>
      <c r="AT22" s="178">
        <f t="shared" si="7"/>
        <v>1580</v>
      </c>
      <c r="AU22" s="217">
        <f t="shared" si="8"/>
        <v>1580</v>
      </c>
      <c r="AV22" s="65">
        <v>4858</v>
      </c>
      <c r="AW22" s="184">
        <v>578</v>
      </c>
      <c r="AX22" s="182">
        <v>447</v>
      </c>
      <c r="AY22" s="66">
        <v>445</v>
      </c>
      <c r="AZ22" s="8">
        <v>2</v>
      </c>
      <c r="BA22" s="244">
        <f t="shared" si="0"/>
        <v>63.648701817687851</v>
      </c>
      <c r="BB22" s="245">
        <f t="shared" si="9"/>
        <v>51.758793969849251</v>
      </c>
      <c r="BC22" s="245">
        <f t="shared" si="10"/>
        <v>73.842256657218016</v>
      </c>
      <c r="BD22" s="245">
        <f t="shared" si="11"/>
        <v>1.7643352236925016</v>
      </c>
      <c r="BE22" s="245">
        <f t="shared" si="12"/>
        <v>91.654130617470514</v>
      </c>
      <c r="BF22" s="245">
        <f t="shared" si="13"/>
        <v>200.850938107633</v>
      </c>
      <c r="BG22" s="11">
        <f t="shared" si="14"/>
        <v>11.897900370522848</v>
      </c>
    </row>
    <row r="23" spans="1:59" ht="42.75" customHeight="1">
      <c r="A23" s="15">
        <v>15</v>
      </c>
      <c r="B23" s="13" t="s">
        <v>72</v>
      </c>
      <c r="C23" s="257">
        <v>2720661.1094684335</v>
      </c>
      <c r="D23" s="81">
        <v>501</v>
      </c>
      <c r="E23" s="7">
        <v>31</v>
      </c>
      <c r="F23" s="7">
        <v>3</v>
      </c>
      <c r="G23" s="7">
        <v>0</v>
      </c>
      <c r="H23" s="7">
        <v>0</v>
      </c>
      <c r="I23" s="79">
        <v>0</v>
      </c>
      <c r="J23" s="136">
        <f t="shared" si="1"/>
        <v>535</v>
      </c>
      <c r="K23" s="23">
        <v>677</v>
      </c>
      <c r="L23" s="7">
        <v>3</v>
      </c>
      <c r="M23" s="7">
        <v>0</v>
      </c>
      <c r="N23" s="7">
        <v>0</v>
      </c>
      <c r="O23" s="7">
        <v>0</v>
      </c>
      <c r="P23" s="79">
        <v>0</v>
      </c>
      <c r="Q23" s="136">
        <f t="shared" si="2"/>
        <v>680</v>
      </c>
      <c r="R23" s="23">
        <v>56</v>
      </c>
      <c r="S23" s="7">
        <v>0</v>
      </c>
      <c r="T23" s="7">
        <v>0</v>
      </c>
      <c r="U23" s="7">
        <v>0</v>
      </c>
      <c r="V23" s="7">
        <v>0</v>
      </c>
      <c r="W23" s="79">
        <v>0</v>
      </c>
      <c r="X23" s="136">
        <f t="shared" si="3"/>
        <v>56</v>
      </c>
      <c r="Y23" s="136">
        <f t="shared" si="4"/>
        <v>1271</v>
      </c>
      <c r="Z23" s="52">
        <v>15</v>
      </c>
      <c r="AA23" s="55" t="s">
        <v>72</v>
      </c>
      <c r="AB23" s="23">
        <v>0</v>
      </c>
      <c r="AC23" s="7">
        <v>0</v>
      </c>
      <c r="AD23" s="7">
        <v>24</v>
      </c>
      <c r="AE23" s="7">
        <v>35</v>
      </c>
      <c r="AF23" s="7">
        <v>109</v>
      </c>
      <c r="AG23" s="7">
        <v>135</v>
      </c>
      <c r="AH23" s="7">
        <v>107</v>
      </c>
      <c r="AI23" s="7">
        <v>102</v>
      </c>
      <c r="AJ23" s="7">
        <v>121</v>
      </c>
      <c r="AK23" s="7">
        <v>137</v>
      </c>
      <c r="AL23" s="7">
        <v>111</v>
      </c>
      <c r="AM23" s="7">
        <v>79</v>
      </c>
      <c r="AN23" s="7">
        <v>97</v>
      </c>
      <c r="AO23" s="7">
        <v>70</v>
      </c>
      <c r="AP23" s="7">
        <v>89</v>
      </c>
      <c r="AQ23" s="79">
        <v>52</v>
      </c>
      <c r="AR23" s="153">
        <f t="shared" si="5"/>
        <v>658</v>
      </c>
      <c r="AS23" s="130">
        <f t="shared" si="6"/>
        <v>610</v>
      </c>
      <c r="AT23" s="178">
        <f t="shared" si="7"/>
        <v>1268</v>
      </c>
      <c r="AU23" s="217">
        <f t="shared" si="8"/>
        <v>1268</v>
      </c>
      <c r="AV23" s="65">
        <v>4658</v>
      </c>
      <c r="AW23" s="184">
        <v>546</v>
      </c>
      <c r="AX23" s="182">
        <v>1761</v>
      </c>
      <c r="AY23" s="66">
        <v>545</v>
      </c>
      <c r="AZ23" s="8">
        <v>20</v>
      </c>
      <c r="BA23" s="244">
        <f t="shared" si="0"/>
        <v>54.316863376876356</v>
      </c>
      <c r="BB23" s="245">
        <f t="shared" si="9"/>
        <v>43.78600823045268</v>
      </c>
      <c r="BC23" s="245">
        <f t="shared" si="10"/>
        <v>68.538704650255752</v>
      </c>
      <c r="BD23" s="245">
        <f t="shared" si="11"/>
        <v>2.9110936270653029</v>
      </c>
      <c r="BE23" s="245">
        <f t="shared" si="12"/>
        <v>78.216283262701964</v>
      </c>
      <c r="BF23" s="245">
        <f t="shared" si="13"/>
        <v>186.42527664869567</v>
      </c>
      <c r="BG23" s="11">
        <f t="shared" si="14"/>
        <v>11.721768999570632</v>
      </c>
    </row>
    <row r="24" spans="1:59" ht="15.75">
      <c r="A24" s="15">
        <v>16</v>
      </c>
      <c r="B24" s="13" t="s">
        <v>73</v>
      </c>
      <c r="C24" s="257">
        <v>1108501.0003308023</v>
      </c>
      <c r="D24" s="81">
        <v>288</v>
      </c>
      <c r="E24" s="7">
        <v>0</v>
      </c>
      <c r="F24" s="7">
        <v>0</v>
      </c>
      <c r="G24" s="7">
        <v>0</v>
      </c>
      <c r="H24" s="7">
        <v>0</v>
      </c>
      <c r="I24" s="79">
        <v>0</v>
      </c>
      <c r="J24" s="136">
        <f t="shared" si="1"/>
        <v>288</v>
      </c>
      <c r="K24" s="23">
        <v>233</v>
      </c>
      <c r="L24" s="7">
        <v>0</v>
      </c>
      <c r="M24" s="7">
        <v>0</v>
      </c>
      <c r="N24" s="7">
        <v>0</v>
      </c>
      <c r="O24" s="7">
        <v>0</v>
      </c>
      <c r="P24" s="79">
        <v>0</v>
      </c>
      <c r="Q24" s="136">
        <f t="shared" si="2"/>
        <v>233</v>
      </c>
      <c r="R24" s="23">
        <v>73</v>
      </c>
      <c r="S24" s="7">
        <v>0</v>
      </c>
      <c r="T24" s="7">
        <v>0</v>
      </c>
      <c r="U24" s="7">
        <v>0</v>
      </c>
      <c r="V24" s="7">
        <v>0</v>
      </c>
      <c r="W24" s="79">
        <v>0</v>
      </c>
      <c r="X24" s="136">
        <f t="shared" si="3"/>
        <v>73</v>
      </c>
      <c r="Y24" s="136">
        <f t="shared" si="4"/>
        <v>594</v>
      </c>
      <c r="Z24" s="52">
        <v>16</v>
      </c>
      <c r="AA24" s="55" t="s">
        <v>73</v>
      </c>
      <c r="AB24" s="23">
        <v>0</v>
      </c>
      <c r="AC24" s="7">
        <v>0</v>
      </c>
      <c r="AD24" s="7">
        <v>9</v>
      </c>
      <c r="AE24" s="7">
        <v>12</v>
      </c>
      <c r="AF24" s="7">
        <v>48</v>
      </c>
      <c r="AG24" s="7">
        <v>46</v>
      </c>
      <c r="AH24" s="7">
        <v>52</v>
      </c>
      <c r="AI24" s="7">
        <v>67</v>
      </c>
      <c r="AJ24" s="7">
        <v>78</v>
      </c>
      <c r="AK24" s="7">
        <v>59</v>
      </c>
      <c r="AL24" s="7">
        <v>39</v>
      </c>
      <c r="AM24" s="7">
        <v>61</v>
      </c>
      <c r="AN24" s="7">
        <v>41</v>
      </c>
      <c r="AO24" s="7">
        <v>25</v>
      </c>
      <c r="AP24" s="7">
        <v>33</v>
      </c>
      <c r="AQ24" s="79">
        <v>24</v>
      </c>
      <c r="AR24" s="153">
        <f t="shared" si="5"/>
        <v>300</v>
      </c>
      <c r="AS24" s="130">
        <f t="shared" si="6"/>
        <v>294</v>
      </c>
      <c r="AT24" s="178">
        <f t="shared" si="7"/>
        <v>594</v>
      </c>
      <c r="AU24" s="217">
        <f t="shared" si="8"/>
        <v>594</v>
      </c>
      <c r="AV24" s="65">
        <v>2274</v>
      </c>
      <c r="AW24" s="184">
        <v>293</v>
      </c>
      <c r="AX24" s="182">
        <v>1100</v>
      </c>
      <c r="AY24" s="66">
        <v>339</v>
      </c>
      <c r="AZ24" s="8">
        <v>4</v>
      </c>
      <c r="BA24" s="244">
        <f t="shared" si="0"/>
        <v>72.169533429492759</v>
      </c>
      <c r="BB24" s="245">
        <f t="shared" si="9"/>
        <v>55.27831094049904</v>
      </c>
      <c r="BC24" s="245">
        <f t="shared" si="10"/>
        <v>78.802762604997596</v>
      </c>
      <c r="BD24" s="245">
        <f t="shared" si="11"/>
        <v>0</v>
      </c>
      <c r="BE24" s="245">
        <f t="shared" si="12"/>
        <v>103.92412813846957</v>
      </c>
      <c r="BF24" s="245">
        <f t="shared" si="13"/>
        <v>214.3435142855935</v>
      </c>
      <c r="BG24" s="11">
        <f t="shared" si="14"/>
        <v>12.884784520668427</v>
      </c>
    </row>
    <row r="25" spans="1:59" ht="15.75">
      <c r="A25" s="15">
        <v>17</v>
      </c>
      <c r="B25" s="13" t="s">
        <v>74</v>
      </c>
      <c r="C25" s="257">
        <v>8616855.9681879673</v>
      </c>
      <c r="D25" s="81">
        <v>1457</v>
      </c>
      <c r="E25" s="7">
        <v>110</v>
      </c>
      <c r="F25" s="7">
        <v>8</v>
      </c>
      <c r="G25" s="7">
        <v>37</v>
      </c>
      <c r="H25" s="7">
        <v>53</v>
      </c>
      <c r="I25" s="79">
        <v>0</v>
      </c>
      <c r="J25" s="136">
        <f t="shared" si="1"/>
        <v>1665</v>
      </c>
      <c r="K25" s="23">
        <v>2101</v>
      </c>
      <c r="L25" s="7">
        <v>13</v>
      </c>
      <c r="M25" s="7">
        <v>0</v>
      </c>
      <c r="N25" s="7">
        <v>12</v>
      </c>
      <c r="O25" s="7">
        <v>39</v>
      </c>
      <c r="P25" s="79">
        <v>0</v>
      </c>
      <c r="Q25" s="136">
        <f t="shared" si="2"/>
        <v>2165</v>
      </c>
      <c r="R25" s="23">
        <v>1238</v>
      </c>
      <c r="S25" s="7">
        <v>26</v>
      </c>
      <c r="T25" s="7">
        <v>3</v>
      </c>
      <c r="U25" s="7">
        <v>2</v>
      </c>
      <c r="V25" s="7">
        <v>6</v>
      </c>
      <c r="W25" s="79">
        <v>0</v>
      </c>
      <c r="X25" s="136">
        <f t="shared" si="3"/>
        <v>1275</v>
      </c>
      <c r="Y25" s="136">
        <f t="shared" si="4"/>
        <v>5105</v>
      </c>
      <c r="Z25" s="52">
        <v>17</v>
      </c>
      <c r="AA25" s="55" t="s">
        <v>74</v>
      </c>
      <c r="AB25" s="23">
        <v>36</v>
      </c>
      <c r="AC25" s="7">
        <v>37</v>
      </c>
      <c r="AD25" s="7">
        <v>144</v>
      </c>
      <c r="AE25" s="7">
        <v>286</v>
      </c>
      <c r="AF25" s="7">
        <v>694</v>
      </c>
      <c r="AG25" s="7">
        <v>946</v>
      </c>
      <c r="AH25" s="7">
        <v>452</v>
      </c>
      <c r="AI25" s="7">
        <v>442</v>
      </c>
      <c r="AJ25" s="7">
        <v>296</v>
      </c>
      <c r="AK25" s="7">
        <v>286</v>
      </c>
      <c r="AL25" s="7">
        <v>312</v>
      </c>
      <c r="AM25" s="7">
        <v>249</v>
      </c>
      <c r="AN25" s="7">
        <v>251</v>
      </c>
      <c r="AO25" s="7">
        <v>192</v>
      </c>
      <c r="AP25" s="7">
        <v>218</v>
      </c>
      <c r="AQ25" s="79">
        <v>104</v>
      </c>
      <c r="AR25" s="153">
        <f t="shared" si="5"/>
        <v>2403</v>
      </c>
      <c r="AS25" s="130">
        <f t="shared" si="6"/>
        <v>2542</v>
      </c>
      <c r="AT25" s="178">
        <f t="shared" si="7"/>
        <v>4945</v>
      </c>
      <c r="AU25" s="217">
        <f t="shared" si="8"/>
        <v>4945</v>
      </c>
      <c r="AV25" s="65">
        <v>12112</v>
      </c>
      <c r="AW25" s="184">
        <v>2438</v>
      </c>
      <c r="AX25" s="182">
        <v>1399</v>
      </c>
      <c r="AY25" s="66">
        <v>324</v>
      </c>
      <c r="AZ25" s="8">
        <v>11</v>
      </c>
      <c r="BA25" s="244">
        <f t="shared" si="0"/>
        <v>50.514686491772942</v>
      </c>
      <c r="BB25" s="245">
        <f t="shared" si="9"/>
        <v>40.913838120104437</v>
      </c>
      <c r="BC25" s="245">
        <f t="shared" si="10"/>
        <v>84.393412752594116</v>
      </c>
      <c r="BD25" s="245">
        <f t="shared" si="11"/>
        <v>6.0528893241919688</v>
      </c>
      <c r="BE25" s="245">
        <f t="shared" si="12"/>
        <v>72.741148548153035</v>
      </c>
      <c r="BF25" s="245">
        <f t="shared" si="13"/>
        <v>229.550082687056</v>
      </c>
      <c r="BG25" s="11">
        <f t="shared" si="14"/>
        <v>20.128797886393659</v>
      </c>
    </row>
    <row r="26" spans="1:59" ht="15.75">
      <c r="A26" s="15">
        <v>18</v>
      </c>
      <c r="B26" s="13" t="s">
        <v>75</v>
      </c>
      <c r="C26" s="257">
        <v>1406666.7210760328</v>
      </c>
      <c r="D26" s="81">
        <v>268</v>
      </c>
      <c r="E26" s="7">
        <v>9</v>
      </c>
      <c r="F26" s="7">
        <v>2</v>
      </c>
      <c r="G26" s="7">
        <v>2</v>
      </c>
      <c r="H26" s="7">
        <v>0</v>
      </c>
      <c r="I26" s="79">
        <v>0</v>
      </c>
      <c r="J26" s="136">
        <f t="shared" si="1"/>
        <v>281</v>
      </c>
      <c r="K26" s="23">
        <v>265</v>
      </c>
      <c r="L26" s="7">
        <v>0</v>
      </c>
      <c r="M26" s="7">
        <v>0</v>
      </c>
      <c r="N26" s="7">
        <v>0</v>
      </c>
      <c r="O26" s="7">
        <v>0</v>
      </c>
      <c r="P26" s="79">
        <v>0</v>
      </c>
      <c r="Q26" s="136">
        <f t="shared" si="2"/>
        <v>265</v>
      </c>
      <c r="R26" s="23">
        <v>121</v>
      </c>
      <c r="S26" s="7">
        <v>0</v>
      </c>
      <c r="T26" s="7">
        <v>0</v>
      </c>
      <c r="U26" s="7">
        <v>0</v>
      </c>
      <c r="V26" s="7">
        <v>0</v>
      </c>
      <c r="W26" s="79">
        <v>0</v>
      </c>
      <c r="X26" s="136">
        <f t="shared" si="3"/>
        <v>121</v>
      </c>
      <c r="Y26" s="136">
        <f t="shared" si="4"/>
        <v>667</v>
      </c>
      <c r="Z26" s="52">
        <v>18</v>
      </c>
      <c r="AA26" s="55" t="s">
        <v>75</v>
      </c>
      <c r="AB26" s="23">
        <v>0</v>
      </c>
      <c r="AC26" s="7">
        <v>0</v>
      </c>
      <c r="AD26" s="7">
        <v>0</v>
      </c>
      <c r="AE26" s="7">
        <v>0</v>
      </c>
      <c r="AF26" s="7">
        <v>28</v>
      </c>
      <c r="AG26" s="7">
        <v>34</v>
      </c>
      <c r="AH26" s="7">
        <v>60</v>
      </c>
      <c r="AI26" s="7">
        <v>72</v>
      </c>
      <c r="AJ26" s="7">
        <v>74</v>
      </c>
      <c r="AK26" s="7">
        <v>68</v>
      </c>
      <c r="AL26" s="7">
        <v>72</v>
      </c>
      <c r="AM26" s="7">
        <v>64</v>
      </c>
      <c r="AN26" s="7">
        <v>61</v>
      </c>
      <c r="AO26" s="7">
        <v>59</v>
      </c>
      <c r="AP26" s="7">
        <v>38</v>
      </c>
      <c r="AQ26" s="79">
        <v>33</v>
      </c>
      <c r="AR26" s="153">
        <f t="shared" si="5"/>
        <v>333</v>
      </c>
      <c r="AS26" s="130">
        <f t="shared" si="6"/>
        <v>330</v>
      </c>
      <c r="AT26" s="178">
        <f t="shared" si="7"/>
        <v>663</v>
      </c>
      <c r="AU26" s="217">
        <f t="shared" si="8"/>
        <v>663</v>
      </c>
      <c r="AV26" s="65">
        <v>2887</v>
      </c>
      <c r="AW26" s="184">
        <v>281</v>
      </c>
      <c r="AX26" s="182">
        <v>1049</v>
      </c>
      <c r="AY26" s="66">
        <v>68</v>
      </c>
      <c r="AZ26" s="8">
        <v>0</v>
      </c>
      <c r="BA26" s="244">
        <f t="shared" si="0"/>
        <v>54.699839906346561</v>
      </c>
      <c r="BB26" s="245">
        <f t="shared" si="9"/>
        <v>50.73260073260073</v>
      </c>
      <c r="BC26" s="245">
        <f t="shared" si="10"/>
        <v>69.312793527536613</v>
      </c>
      <c r="BD26" s="245">
        <f t="shared" si="11"/>
        <v>1.9490254872563717</v>
      </c>
      <c r="BE26" s="245">
        <f t="shared" si="12"/>
        <v>78.76776946513904</v>
      </c>
      <c r="BF26" s="245">
        <f t="shared" si="13"/>
        <v>188.53079839489959</v>
      </c>
      <c r="BG26" s="11">
        <f t="shared" si="14"/>
        <v>9.7332871492899216</v>
      </c>
    </row>
    <row r="27" spans="1:59" ht="15.75">
      <c r="A27" s="15">
        <v>19</v>
      </c>
      <c r="B27" s="13" t="s">
        <v>76</v>
      </c>
      <c r="C27" s="257">
        <v>1476367.7986528403</v>
      </c>
      <c r="D27" s="81">
        <v>309</v>
      </c>
      <c r="E27" s="7">
        <v>17</v>
      </c>
      <c r="F27" s="7">
        <v>0</v>
      </c>
      <c r="G27" s="7">
        <v>1</v>
      </c>
      <c r="H27" s="7">
        <v>0</v>
      </c>
      <c r="I27" s="79">
        <v>0</v>
      </c>
      <c r="J27" s="136">
        <f t="shared" si="1"/>
        <v>327</v>
      </c>
      <c r="K27" s="23">
        <v>331</v>
      </c>
      <c r="L27" s="7">
        <v>2</v>
      </c>
      <c r="M27" s="7">
        <v>0</v>
      </c>
      <c r="N27" s="7">
        <v>0</v>
      </c>
      <c r="O27" s="7">
        <v>3</v>
      </c>
      <c r="P27" s="79">
        <v>0</v>
      </c>
      <c r="Q27" s="136">
        <f t="shared" si="2"/>
        <v>336</v>
      </c>
      <c r="R27" s="23">
        <v>108</v>
      </c>
      <c r="S27" s="7">
        <v>0</v>
      </c>
      <c r="T27" s="7">
        <v>0</v>
      </c>
      <c r="U27" s="7">
        <v>0</v>
      </c>
      <c r="V27" s="7">
        <v>0</v>
      </c>
      <c r="W27" s="79">
        <v>0</v>
      </c>
      <c r="X27" s="136">
        <f t="shared" si="3"/>
        <v>108</v>
      </c>
      <c r="Y27" s="136">
        <f t="shared" si="4"/>
        <v>771</v>
      </c>
      <c r="Z27" s="52">
        <v>19</v>
      </c>
      <c r="AA27" s="55" t="s">
        <v>76</v>
      </c>
      <c r="AB27" s="23">
        <v>0</v>
      </c>
      <c r="AC27" s="7">
        <v>0</v>
      </c>
      <c r="AD27" s="7">
        <v>27</v>
      </c>
      <c r="AE27" s="7">
        <v>20</v>
      </c>
      <c r="AF27" s="7">
        <v>64</v>
      </c>
      <c r="AG27" s="7">
        <v>78</v>
      </c>
      <c r="AH27" s="7">
        <v>35</v>
      </c>
      <c r="AI27" s="7">
        <v>75</v>
      </c>
      <c r="AJ27" s="7">
        <v>58</v>
      </c>
      <c r="AK27" s="7">
        <v>57</v>
      </c>
      <c r="AL27" s="7">
        <v>67</v>
      </c>
      <c r="AM27" s="7">
        <v>65</v>
      </c>
      <c r="AN27" s="7">
        <v>55</v>
      </c>
      <c r="AO27" s="7">
        <v>63</v>
      </c>
      <c r="AP27" s="7">
        <v>58</v>
      </c>
      <c r="AQ27" s="79">
        <v>45</v>
      </c>
      <c r="AR27" s="153">
        <f t="shared" si="5"/>
        <v>364</v>
      </c>
      <c r="AS27" s="130">
        <f t="shared" si="6"/>
        <v>403</v>
      </c>
      <c r="AT27" s="178">
        <f t="shared" si="7"/>
        <v>767</v>
      </c>
      <c r="AU27" s="217">
        <f t="shared" si="8"/>
        <v>767</v>
      </c>
      <c r="AV27" s="65">
        <v>2575</v>
      </c>
      <c r="AW27" s="184">
        <v>332</v>
      </c>
      <c r="AX27" s="182">
        <v>0</v>
      </c>
      <c r="AY27" s="66">
        <v>0</v>
      </c>
      <c r="AZ27" s="8">
        <v>0</v>
      </c>
      <c r="BA27" s="244">
        <f t="shared" si="0"/>
        <v>61.336718152607972</v>
      </c>
      <c r="BB27" s="245">
        <f t="shared" si="9"/>
        <v>49.170437405731519</v>
      </c>
      <c r="BC27" s="245">
        <f t="shared" si="10"/>
        <v>76.399741141727333</v>
      </c>
      <c r="BD27" s="245">
        <f t="shared" si="11"/>
        <v>2.9831387808041505</v>
      </c>
      <c r="BE27" s="245">
        <f t="shared" si="12"/>
        <v>88.324874139755494</v>
      </c>
      <c r="BF27" s="245">
        <f t="shared" si="13"/>
        <v>207.80729590549836</v>
      </c>
      <c r="BG27" s="11">
        <f t="shared" si="14"/>
        <v>12.893203883495147</v>
      </c>
    </row>
    <row r="28" spans="1:59" ht="15.75">
      <c r="A28" s="15">
        <v>20</v>
      </c>
      <c r="B28" s="13" t="s">
        <v>77</v>
      </c>
      <c r="C28" s="257">
        <v>1460878.6703024385</v>
      </c>
      <c r="D28" s="81">
        <v>348</v>
      </c>
      <c r="E28" s="7">
        <v>8</v>
      </c>
      <c r="F28" s="7">
        <v>0</v>
      </c>
      <c r="G28" s="7">
        <v>0</v>
      </c>
      <c r="H28" s="7">
        <v>0</v>
      </c>
      <c r="I28" s="79">
        <v>0</v>
      </c>
      <c r="J28" s="136">
        <f t="shared" si="1"/>
        <v>356</v>
      </c>
      <c r="K28" s="23">
        <v>417</v>
      </c>
      <c r="L28" s="7">
        <v>6</v>
      </c>
      <c r="M28" s="7">
        <v>0</v>
      </c>
      <c r="N28" s="7">
        <v>0</v>
      </c>
      <c r="O28" s="7">
        <v>0</v>
      </c>
      <c r="P28" s="79">
        <v>0</v>
      </c>
      <c r="Q28" s="136">
        <f t="shared" si="2"/>
        <v>423</v>
      </c>
      <c r="R28" s="23">
        <v>44</v>
      </c>
      <c r="S28" s="7">
        <v>4</v>
      </c>
      <c r="T28" s="7">
        <v>0</v>
      </c>
      <c r="U28" s="7">
        <v>0</v>
      </c>
      <c r="V28" s="7">
        <v>0</v>
      </c>
      <c r="W28" s="79">
        <v>0</v>
      </c>
      <c r="X28" s="136">
        <f t="shared" si="3"/>
        <v>48</v>
      </c>
      <c r="Y28" s="136">
        <f t="shared" si="4"/>
        <v>827</v>
      </c>
      <c r="Z28" s="52">
        <v>20</v>
      </c>
      <c r="AA28" s="55" t="s">
        <v>77</v>
      </c>
      <c r="AB28" s="23">
        <v>5</v>
      </c>
      <c r="AC28" s="7">
        <v>2</v>
      </c>
      <c r="AD28" s="7">
        <v>26</v>
      </c>
      <c r="AE28" s="7">
        <v>52</v>
      </c>
      <c r="AF28" s="7">
        <v>69</v>
      </c>
      <c r="AG28" s="7">
        <v>98</v>
      </c>
      <c r="AH28" s="7">
        <v>51</v>
      </c>
      <c r="AI28" s="7">
        <v>88</v>
      </c>
      <c r="AJ28" s="7">
        <v>54</v>
      </c>
      <c r="AK28" s="7">
        <v>68</v>
      </c>
      <c r="AL28" s="7">
        <v>63</v>
      </c>
      <c r="AM28" s="7">
        <v>63</v>
      </c>
      <c r="AN28" s="7">
        <v>53</v>
      </c>
      <c r="AO28" s="7">
        <v>36</v>
      </c>
      <c r="AP28" s="7">
        <v>64</v>
      </c>
      <c r="AQ28" s="79">
        <v>35</v>
      </c>
      <c r="AR28" s="153">
        <f t="shared" si="5"/>
        <v>385</v>
      </c>
      <c r="AS28" s="130">
        <f t="shared" si="6"/>
        <v>442</v>
      </c>
      <c r="AT28" s="178">
        <f t="shared" si="7"/>
        <v>827</v>
      </c>
      <c r="AU28" s="217">
        <f t="shared" si="8"/>
        <v>827</v>
      </c>
      <c r="AV28" s="65">
        <v>2073</v>
      </c>
      <c r="AW28" s="184">
        <v>353</v>
      </c>
      <c r="AX28" s="182">
        <v>0</v>
      </c>
      <c r="AY28" s="66">
        <v>190</v>
      </c>
      <c r="AZ28" s="8">
        <v>3</v>
      </c>
      <c r="BA28" s="244">
        <f t="shared" si="0"/>
        <v>67.691377045306851</v>
      </c>
      <c r="BB28" s="245">
        <f t="shared" si="9"/>
        <v>45.699614890885755</v>
      </c>
      <c r="BC28" s="245">
        <f t="shared" si="10"/>
        <v>83.249656204266174</v>
      </c>
      <c r="BD28" s="245">
        <f t="shared" si="11"/>
        <v>2.1765417170495769</v>
      </c>
      <c r="BE28" s="245">
        <f t="shared" si="12"/>
        <v>97.475582945241868</v>
      </c>
      <c r="BF28" s="245">
        <f t="shared" si="13"/>
        <v>226.439064875604</v>
      </c>
      <c r="BG28" s="11">
        <f t="shared" si="14"/>
        <v>17.028461167390255</v>
      </c>
    </row>
    <row r="29" spans="1:59" ht="15.75">
      <c r="A29" s="15">
        <v>21</v>
      </c>
      <c r="B29" s="13" t="s">
        <v>78</v>
      </c>
      <c r="C29" s="257">
        <v>1317604.2330612235</v>
      </c>
      <c r="D29" s="81">
        <v>380</v>
      </c>
      <c r="E29" s="7">
        <v>5</v>
      </c>
      <c r="F29" s="7">
        <v>0</v>
      </c>
      <c r="G29" s="7">
        <v>0</v>
      </c>
      <c r="H29" s="7">
        <v>0</v>
      </c>
      <c r="I29" s="79">
        <v>0</v>
      </c>
      <c r="J29" s="136">
        <f t="shared" si="1"/>
        <v>385</v>
      </c>
      <c r="K29" s="23">
        <v>343</v>
      </c>
      <c r="L29" s="7">
        <v>0</v>
      </c>
      <c r="M29" s="7">
        <v>0</v>
      </c>
      <c r="N29" s="7">
        <v>0</v>
      </c>
      <c r="O29" s="7">
        <v>1</v>
      </c>
      <c r="P29" s="79">
        <v>0</v>
      </c>
      <c r="Q29" s="136">
        <f t="shared" si="2"/>
        <v>344</v>
      </c>
      <c r="R29" s="23">
        <v>17</v>
      </c>
      <c r="S29" s="7">
        <v>0</v>
      </c>
      <c r="T29" s="7">
        <v>0</v>
      </c>
      <c r="U29" s="7">
        <v>0</v>
      </c>
      <c r="V29" s="7">
        <v>0</v>
      </c>
      <c r="W29" s="79">
        <v>0</v>
      </c>
      <c r="X29" s="136">
        <f t="shared" si="3"/>
        <v>17</v>
      </c>
      <c r="Y29" s="136">
        <f t="shared" si="4"/>
        <v>746</v>
      </c>
      <c r="Z29" s="52">
        <v>21</v>
      </c>
      <c r="AA29" s="55" t="s">
        <v>78</v>
      </c>
      <c r="AB29" s="23">
        <v>17</v>
      </c>
      <c r="AC29" s="7">
        <v>2</v>
      </c>
      <c r="AD29" s="7">
        <v>15</v>
      </c>
      <c r="AE29" s="7">
        <v>19</v>
      </c>
      <c r="AF29" s="7">
        <v>61</v>
      </c>
      <c r="AG29" s="7">
        <v>70</v>
      </c>
      <c r="AH29" s="7">
        <v>65</v>
      </c>
      <c r="AI29" s="7">
        <v>86</v>
      </c>
      <c r="AJ29" s="7">
        <v>66</v>
      </c>
      <c r="AK29" s="7">
        <v>75</v>
      </c>
      <c r="AL29" s="7">
        <v>75</v>
      </c>
      <c r="AM29" s="7">
        <v>66</v>
      </c>
      <c r="AN29" s="7">
        <v>30</v>
      </c>
      <c r="AO29" s="7">
        <v>37</v>
      </c>
      <c r="AP29" s="7">
        <v>42</v>
      </c>
      <c r="AQ29" s="79">
        <v>19</v>
      </c>
      <c r="AR29" s="153">
        <f t="shared" si="5"/>
        <v>371</v>
      </c>
      <c r="AS29" s="130">
        <f t="shared" si="6"/>
        <v>374</v>
      </c>
      <c r="AT29" s="178">
        <f t="shared" si="7"/>
        <v>745</v>
      </c>
      <c r="AU29" s="217">
        <f t="shared" si="8"/>
        <v>745</v>
      </c>
      <c r="AV29" s="65">
        <v>1659</v>
      </c>
      <c r="AW29" s="184">
        <v>386</v>
      </c>
      <c r="AX29" s="182">
        <v>1024</v>
      </c>
      <c r="AY29" s="66">
        <v>362</v>
      </c>
      <c r="AZ29" s="8">
        <v>0</v>
      </c>
      <c r="BA29" s="244">
        <f t="shared" si="0"/>
        <v>81.165832471543965</v>
      </c>
      <c r="BB29" s="245">
        <f t="shared" si="9"/>
        <v>52.812071330589852</v>
      </c>
      <c r="BC29" s="245">
        <f t="shared" si="10"/>
        <v>83.150023945256265</v>
      </c>
      <c r="BD29" s="245">
        <f t="shared" si="11"/>
        <v>0.80428954423592491</v>
      </c>
      <c r="BE29" s="245">
        <f t="shared" si="12"/>
        <v>116.87879875902333</v>
      </c>
      <c r="BF29" s="245">
        <f t="shared" si="13"/>
        <v>226.16806513109708</v>
      </c>
      <c r="BG29" s="11">
        <f t="shared" si="14"/>
        <v>23.267028330319469</v>
      </c>
    </row>
    <row r="30" spans="1:59" ht="15.75">
      <c r="A30" s="15">
        <v>22</v>
      </c>
      <c r="B30" s="13" t="s">
        <v>79</v>
      </c>
      <c r="C30" s="257">
        <v>4175348.4137103148</v>
      </c>
      <c r="D30" s="81">
        <v>725</v>
      </c>
      <c r="E30" s="7">
        <v>44</v>
      </c>
      <c r="F30" s="7">
        <v>4</v>
      </c>
      <c r="G30" s="7">
        <v>2</v>
      </c>
      <c r="H30" s="7">
        <v>4</v>
      </c>
      <c r="I30" s="79">
        <v>1</v>
      </c>
      <c r="J30" s="136">
        <f t="shared" si="1"/>
        <v>780</v>
      </c>
      <c r="K30" s="23">
        <v>825</v>
      </c>
      <c r="L30" s="7">
        <v>28</v>
      </c>
      <c r="M30" s="7">
        <v>2</v>
      </c>
      <c r="N30" s="7">
        <v>7</v>
      </c>
      <c r="O30" s="7">
        <v>38</v>
      </c>
      <c r="P30" s="79">
        <v>1</v>
      </c>
      <c r="Q30" s="136">
        <f t="shared" si="2"/>
        <v>901</v>
      </c>
      <c r="R30" s="23">
        <v>304</v>
      </c>
      <c r="S30" s="7">
        <v>12</v>
      </c>
      <c r="T30" s="7">
        <v>0</v>
      </c>
      <c r="U30" s="7">
        <v>0</v>
      </c>
      <c r="V30" s="7">
        <v>2</v>
      </c>
      <c r="W30" s="79">
        <v>1</v>
      </c>
      <c r="X30" s="136">
        <f t="shared" si="3"/>
        <v>319</v>
      </c>
      <c r="Y30" s="136">
        <f t="shared" si="4"/>
        <v>2000</v>
      </c>
      <c r="Z30" s="52">
        <v>22</v>
      </c>
      <c r="AA30" s="55" t="s">
        <v>79</v>
      </c>
      <c r="AB30" s="23">
        <v>4</v>
      </c>
      <c r="AC30" s="7">
        <v>3</v>
      </c>
      <c r="AD30" s="7">
        <v>39</v>
      </c>
      <c r="AE30" s="7">
        <v>59</v>
      </c>
      <c r="AF30" s="7">
        <v>210</v>
      </c>
      <c r="AG30" s="7">
        <v>252</v>
      </c>
      <c r="AH30" s="7">
        <v>152</v>
      </c>
      <c r="AI30" s="7">
        <v>155</v>
      </c>
      <c r="AJ30" s="7">
        <v>123</v>
      </c>
      <c r="AK30" s="7">
        <v>132</v>
      </c>
      <c r="AL30" s="7">
        <v>163</v>
      </c>
      <c r="AM30" s="7">
        <v>137</v>
      </c>
      <c r="AN30" s="7">
        <v>129</v>
      </c>
      <c r="AO30" s="7">
        <v>109</v>
      </c>
      <c r="AP30" s="7">
        <v>160</v>
      </c>
      <c r="AQ30" s="79">
        <v>111</v>
      </c>
      <c r="AR30" s="153">
        <f t="shared" si="5"/>
        <v>980</v>
      </c>
      <c r="AS30" s="130">
        <f t="shared" si="6"/>
        <v>958</v>
      </c>
      <c r="AT30" s="178">
        <f t="shared" si="7"/>
        <v>1938</v>
      </c>
      <c r="AU30" s="217">
        <f t="shared" si="8"/>
        <v>1938</v>
      </c>
      <c r="AV30" s="65">
        <v>5532</v>
      </c>
      <c r="AW30" s="184">
        <v>791</v>
      </c>
      <c r="AX30" s="182">
        <v>2325</v>
      </c>
      <c r="AY30" s="66">
        <v>2325</v>
      </c>
      <c r="AZ30" s="8">
        <v>17</v>
      </c>
      <c r="BA30" s="244">
        <f t="shared" si="0"/>
        <v>51.1600685609111</v>
      </c>
      <c r="BB30" s="245">
        <f t="shared" si="9"/>
        <v>45.746579417013685</v>
      </c>
      <c r="BC30" s="245">
        <f t="shared" si="10"/>
        <v>68.2577767795771</v>
      </c>
      <c r="BD30" s="245">
        <f t="shared" si="11"/>
        <v>7.3</v>
      </c>
      <c r="BE30" s="245">
        <f t="shared" si="12"/>
        <v>73.670498727711987</v>
      </c>
      <c r="BF30" s="245">
        <f t="shared" si="13"/>
        <v>185.66115284044969</v>
      </c>
      <c r="BG30" s="11">
        <f t="shared" si="14"/>
        <v>14.298626174981925</v>
      </c>
    </row>
    <row r="31" spans="1:59" ht="15.75">
      <c r="A31" s="15">
        <v>23</v>
      </c>
      <c r="B31" s="13" t="s">
        <v>80</v>
      </c>
      <c r="C31" s="257">
        <v>3508025.1339471806</v>
      </c>
      <c r="D31" s="81">
        <v>841</v>
      </c>
      <c r="E31" s="7">
        <v>21</v>
      </c>
      <c r="F31" s="7">
        <v>2</v>
      </c>
      <c r="G31" s="7">
        <v>5</v>
      </c>
      <c r="H31" s="7">
        <v>1</v>
      </c>
      <c r="I31" s="79">
        <v>0</v>
      </c>
      <c r="J31" s="136">
        <f t="shared" si="1"/>
        <v>870</v>
      </c>
      <c r="K31" s="23">
        <v>913</v>
      </c>
      <c r="L31" s="7">
        <v>0</v>
      </c>
      <c r="M31" s="7">
        <v>0</v>
      </c>
      <c r="N31" s="7">
        <v>0</v>
      </c>
      <c r="O31" s="7">
        <v>0</v>
      </c>
      <c r="P31" s="79">
        <v>35</v>
      </c>
      <c r="Q31" s="136">
        <f t="shared" si="2"/>
        <v>948</v>
      </c>
      <c r="R31" s="23">
        <v>119</v>
      </c>
      <c r="S31" s="7">
        <v>0</v>
      </c>
      <c r="T31" s="7">
        <v>0</v>
      </c>
      <c r="U31" s="7">
        <v>0</v>
      </c>
      <c r="V31" s="7">
        <v>0</v>
      </c>
      <c r="W31" s="79">
        <v>0</v>
      </c>
      <c r="X31" s="136">
        <f t="shared" si="3"/>
        <v>119</v>
      </c>
      <c r="Y31" s="136">
        <f t="shared" si="4"/>
        <v>1937</v>
      </c>
      <c r="Z31" s="52">
        <v>23</v>
      </c>
      <c r="AA31" s="55" t="s">
        <v>80</v>
      </c>
      <c r="AB31" s="23">
        <v>0</v>
      </c>
      <c r="AC31" s="7">
        <v>0</v>
      </c>
      <c r="AD31" s="7">
        <v>2</v>
      </c>
      <c r="AE31" s="7">
        <v>17</v>
      </c>
      <c r="AF31" s="7">
        <v>87</v>
      </c>
      <c r="AG31" s="7">
        <v>122</v>
      </c>
      <c r="AH31" s="7">
        <v>169</v>
      </c>
      <c r="AI31" s="7">
        <v>194</v>
      </c>
      <c r="AJ31" s="7">
        <v>185</v>
      </c>
      <c r="AK31" s="7">
        <v>210</v>
      </c>
      <c r="AL31" s="7">
        <v>207</v>
      </c>
      <c r="AM31" s="7">
        <v>197</v>
      </c>
      <c r="AN31" s="7">
        <v>168</v>
      </c>
      <c r="AO31" s="7">
        <v>153</v>
      </c>
      <c r="AP31" s="7">
        <v>103</v>
      </c>
      <c r="AQ31" s="79">
        <v>80</v>
      </c>
      <c r="AR31" s="153">
        <f t="shared" si="5"/>
        <v>921</v>
      </c>
      <c r="AS31" s="130">
        <f t="shared" si="6"/>
        <v>973</v>
      </c>
      <c r="AT31" s="178">
        <f t="shared" si="7"/>
        <v>1894</v>
      </c>
      <c r="AU31" s="217">
        <f t="shared" si="8"/>
        <v>1894</v>
      </c>
      <c r="AV31" s="65">
        <v>7120</v>
      </c>
      <c r="AW31" s="184">
        <v>834</v>
      </c>
      <c r="AX31" s="182">
        <v>2007</v>
      </c>
      <c r="AY31" s="66">
        <v>493</v>
      </c>
      <c r="AZ31" s="8">
        <v>10</v>
      </c>
      <c r="BA31" s="244">
        <f t="shared" si="0"/>
        <v>68.256194098308782</v>
      </c>
      <c r="BB31" s="245">
        <f t="shared" si="9"/>
        <v>47.414741474147412</v>
      </c>
      <c r="BC31" s="245">
        <f t="shared" si="10"/>
        <v>79.397781124592029</v>
      </c>
      <c r="BD31" s="245">
        <f t="shared" si="11"/>
        <v>3.3040784718637068</v>
      </c>
      <c r="BE31" s="245">
        <f t="shared" si="12"/>
        <v>98.288919501564649</v>
      </c>
      <c r="BF31" s="245">
        <f t="shared" si="13"/>
        <v>215.96196465889034</v>
      </c>
      <c r="BG31" s="11">
        <f t="shared" si="14"/>
        <v>11.713483146067416</v>
      </c>
    </row>
    <row r="32" spans="1:59" ht="15.75">
      <c r="A32" s="15">
        <v>24</v>
      </c>
      <c r="B32" s="13" t="s">
        <v>81</v>
      </c>
      <c r="C32" s="257">
        <v>1158825.1849565415</v>
      </c>
      <c r="D32" s="81">
        <v>257</v>
      </c>
      <c r="E32" s="7">
        <v>21</v>
      </c>
      <c r="F32" s="7">
        <v>0</v>
      </c>
      <c r="G32" s="7">
        <v>0</v>
      </c>
      <c r="H32" s="7">
        <v>0</v>
      </c>
      <c r="I32" s="79">
        <v>0</v>
      </c>
      <c r="J32" s="136">
        <f t="shared" si="1"/>
        <v>278</v>
      </c>
      <c r="K32" s="23">
        <v>205</v>
      </c>
      <c r="L32" s="7">
        <v>9</v>
      </c>
      <c r="M32" s="7">
        <v>0</v>
      </c>
      <c r="N32" s="7">
        <v>1</v>
      </c>
      <c r="O32" s="7">
        <v>0</v>
      </c>
      <c r="P32" s="79">
        <v>0</v>
      </c>
      <c r="Q32" s="136">
        <f t="shared" si="2"/>
        <v>215</v>
      </c>
      <c r="R32" s="23">
        <v>45</v>
      </c>
      <c r="S32" s="7">
        <v>0</v>
      </c>
      <c r="T32" s="7">
        <v>0</v>
      </c>
      <c r="U32" s="7">
        <v>0</v>
      </c>
      <c r="V32" s="7">
        <v>0</v>
      </c>
      <c r="W32" s="79">
        <v>0</v>
      </c>
      <c r="X32" s="136">
        <f t="shared" si="3"/>
        <v>45</v>
      </c>
      <c r="Y32" s="136">
        <f t="shared" si="4"/>
        <v>538</v>
      </c>
      <c r="Z32" s="52">
        <v>24</v>
      </c>
      <c r="AA32" s="55" t="s">
        <v>81</v>
      </c>
      <c r="AB32" s="23">
        <v>0</v>
      </c>
      <c r="AC32" s="7">
        <v>0</v>
      </c>
      <c r="AD32" s="7">
        <v>4</v>
      </c>
      <c r="AE32" s="7">
        <v>18</v>
      </c>
      <c r="AF32" s="7">
        <v>68</v>
      </c>
      <c r="AG32" s="7">
        <v>69</v>
      </c>
      <c r="AH32" s="7">
        <v>50</v>
      </c>
      <c r="AI32" s="7">
        <v>49</v>
      </c>
      <c r="AJ32" s="7">
        <v>42</v>
      </c>
      <c r="AK32" s="7">
        <v>36</v>
      </c>
      <c r="AL32" s="7">
        <v>30</v>
      </c>
      <c r="AM32" s="7">
        <v>40</v>
      </c>
      <c r="AN32" s="7">
        <v>42</v>
      </c>
      <c r="AO32" s="7">
        <v>15</v>
      </c>
      <c r="AP32" s="7">
        <v>58</v>
      </c>
      <c r="AQ32" s="79">
        <v>16</v>
      </c>
      <c r="AR32" s="153">
        <f t="shared" si="5"/>
        <v>294</v>
      </c>
      <c r="AS32" s="130">
        <f t="shared" si="6"/>
        <v>243</v>
      </c>
      <c r="AT32" s="178">
        <f t="shared" si="7"/>
        <v>537</v>
      </c>
      <c r="AU32" s="217">
        <f t="shared" si="8"/>
        <v>537</v>
      </c>
      <c r="AV32" s="65">
        <v>2643</v>
      </c>
      <c r="AW32" s="184">
        <v>278</v>
      </c>
      <c r="AX32" s="182">
        <v>871</v>
      </c>
      <c r="AY32" s="66">
        <v>225</v>
      </c>
      <c r="AZ32" s="8">
        <v>1</v>
      </c>
      <c r="BA32" s="244">
        <f t="shared" si="0"/>
        <v>66.638370674622692</v>
      </c>
      <c r="BB32" s="245">
        <f t="shared" si="9"/>
        <v>56.3894523326572</v>
      </c>
      <c r="BC32" s="245">
        <f t="shared" si="10"/>
        <v>68.147110763955027</v>
      </c>
      <c r="BD32" s="245">
        <f t="shared" si="11"/>
        <v>5.7620817843866172</v>
      </c>
      <c r="BE32" s="245">
        <f t="shared" si="12"/>
        <v>95.959253771456687</v>
      </c>
      <c r="BF32" s="245">
        <f t="shared" si="13"/>
        <v>185.36014127795772</v>
      </c>
      <c r="BG32" s="11">
        <f t="shared" si="14"/>
        <v>10.51835035944003</v>
      </c>
    </row>
    <row r="33" spans="1:59" ht="15.75">
      <c r="A33" s="15">
        <v>25</v>
      </c>
      <c r="B33" s="13" t="s">
        <v>82</v>
      </c>
      <c r="C33" s="257">
        <v>1606734.6289353864</v>
      </c>
      <c r="D33" s="81">
        <v>309</v>
      </c>
      <c r="E33" s="7">
        <v>11</v>
      </c>
      <c r="F33" s="7">
        <v>3</v>
      </c>
      <c r="G33" s="7">
        <v>0</v>
      </c>
      <c r="H33" s="7">
        <v>0</v>
      </c>
      <c r="I33" s="79">
        <v>0</v>
      </c>
      <c r="J33" s="136">
        <f t="shared" si="1"/>
        <v>323</v>
      </c>
      <c r="K33" s="23">
        <v>156</v>
      </c>
      <c r="L33" s="7">
        <v>0</v>
      </c>
      <c r="M33" s="7">
        <v>0</v>
      </c>
      <c r="N33" s="7">
        <v>0</v>
      </c>
      <c r="O33" s="7">
        <v>0</v>
      </c>
      <c r="P33" s="79">
        <v>0</v>
      </c>
      <c r="Q33" s="136">
        <f t="shared" si="2"/>
        <v>156</v>
      </c>
      <c r="R33" s="23">
        <v>114</v>
      </c>
      <c r="S33" s="7">
        <v>0</v>
      </c>
      <c r="T33" s="7">
        <v>0</v>
      </c>
      <c r="U33" s="7">
        <v>0</v>
      </c>
      <c r="V33" s="7">
        <v>0</v>
      </c>
      <c r="W33" s="79">
        <v>0</v>
      </c>
      <c r="X33" s="136">
        <f t="shared" si="3"/>
        <v>114</v>
      </c>
      <c r="Y33" s="136">
        <f t="shared" si="4"/>
        <v>593</v>
      </c>
      <c r="Z33" s="52">
        <v>25</v>
      </c>
      <c r="AA33" s="55" t="s">
        <v>82</v>
      </c>
      <c r="AB33" s="23">
        <v>0</v>
      </c>
      <c r="AC33" s="7">
        <v>0</v>
      </c>
      <c r="AD33" s="7">
        <v>10</v>
      </c>
      <c r="AE33" s="7">
        <v>17</v>
      </c>
      <c r="AF33" s="7">
        <v>51</v>
      </c>
      <c r="AG33" s="7">
        <v>104</v>
      </c>
      <c r="AH33" s="7">
        <v>47</v>
      </c>
      <c r="AI33" s="7">
        <v>57</v>
      </c>
      <c r="AJ33" s="7">
        <v>37</v>
      </c>
      <c r="AK33" s="7">
        <v>38</v>
      </c>
      <c r="AL33" s="7">
        <v>60</v>
      </c>
      <c r="AM33" s="7">
        <v>26</v>
      </c>
      <c r="AN33" s="7">
        <v>35</v>
      </c>
      <c r="AO33" s="7">
        <v>26</v>
      </c>
      <c r="AP33" s="7">
        <v>55</v>
      </c>
      <c r="AQ33" s="79">
        <v>27</v>
      </c>
      <c r="AR33" s="153">
        <f t="shared" si="5"/>
        <v>295</v>
      </c>
      <c r="AS33" s="130">
        <f t="shared" si="6"/>
        <v>295</v>
      </c>
      <c r="AT33" s="178">
        <f t="shared" si="7"/>
        <v>590</v>
      </c>
      <c r="AU33" s="217">
        <f t="shared" si="8"/>
        <v>590</v>
      </c>
      <c r="AV33" s="65">
        <v>1717</v>
      </c>
      <c r="AW33" s="184">
        <v>323</v>
      </c>
      <c r="AX33" s="182">
        <v>652</v>
      </c>
      <c r="AY33" s="66">
        <v>164</v>
      </c>
      <c r="AZ33" s="8">
        <v>7</v>
      </c>
      <c r="BA33" s="244">
        <f t="shared" si="0"/>
        <v>55.322694418919802</v>
      </c>
      <c r="BB33" s="245">
        <f t="shared" si="9"/>
        <v>66.805845511482261</v>
      </c>
      <c r="BC33" s="245">
        <f t="shared" si="10"/>
        <v>54.000644736114737</v>
      </c>
      <c r="BD33" s="245">
        <f t="shared" si="11"/>
        <v>2.3608768971332208</v>
      </c>
      <c r="BE33" s="245">
        <f t="shared" si="12"/>
        <v>79.664679963244524</v>
      </c>
      <c r="BF33" s="245">
        <f t="shared" si="13"/>
        <v>146.88175368223207</v>
      </c>
      <c r="BG33" s="11">
        <f t="shared" si="14"/>
        <v>18.811881188118811</v>
      </c>
    </row>
    <row r="34" spans="1:59" ht="15.75">
      <c r="A34" s="15">
        <v>26</v>
      </c>
      <c r="B34" s="13" t="s">
        <v>83</v>
      </c>
      <c r="C34" s="257">
        <v>2949125.7526368573</v>
      </c>
      <c r="D34" s="81">
        <v>450</v>
      </c>
      <c r="E34" s="7">
        <v>57</v>
      </c>
      <c r="F34" s="7">
        <v>0</v>
      </c>
      <c r="G34" s="7">
        <v>4</v>
      </c>
      <c r="H34" s="7">
        <v>1</v>
      </c>
      <c r="I34" s="79">
        <v>0</v>
      </c>
      <c r="J34" s="136">
        <f t="shared" si="1"/>
        <v>512</v>
      </c>
      <c r="K34" s="23">
        <v>687</v>
      </c>
      <c r="L34" s="7">
        <v>6</v>
      </c>
      <c r="M34" s="7">
        <v>0</v>
      </c>
      <c r="N34" s="7">
        <v>1</v>
      </c>
      <c r="O34" s="7">
        <v>0</v>
      </c>
      <c r="P34" s="79">
        <v>0</v>
      </c>
      <c r="Q34" s="136">
        <f t="shared" si="2"/>
        <v>694</v>
      </c>
      <c r="R34" s="23">
        <v>100</v>
      </c>
      <c r="S34" s="7">
        <v>1</v>
      </c>
      <c r="T34" s="7">
        <v>0</v>
      </c>
      <c r="U34" s="7">
        <v>0</v>
      </c>
      <c r="V34" s="7">
        <v>0</v>
      </c>
      <c r="W34" s="79">
        <v>0</v>
      </c>
      <c r="X34" s="136">
        <f t="shared" si="3"/>
        <v>101</v>
      </c>
      <c r="Y34" s="136">
        <f t="shared" si="4"/>
        <v>1307</v>
      </c>
      <c r="Z34" s="52">
        <v>26</v>
      </c>
      <c r="AA34" s="55" t="s">
        <v>83</v>
      </c>
      <c r="AB34" s="23">
        <v>0</v>
      </c>
      <c r="AC34" s="7">
        <v>0</v>
      </c>
      <c r="AD34" s="7">
        <v>8</v>
      </c>
      <c r="AE34" s="7">
        <v>18</v>
      </c>
      <c r="AF34" s="7">
        <v>105</v>
      </c>
      <c r="AG34" s="7">
        <v>135</v>
      </c>
      <c r="AH34" s="7">
        <v>90</v>
      </c>
      <c r="AI34" s="7">
        <v>91</v>
      </c>
      <c r="AJ34" s="7">
        <v>93</v>
      </c>
      <c r="AK34" s="7">
        <v>100</v>
      </c>
      <c r="AL34" s="7">
        <v>131</v>
      </c>
      <c r="AM34" s="7">
        <v>98</v>
      </c>
      <c r="AN34" s="7">
        <v>146</v>
      </c>
      <c r="AO34" s="7">
        <v>85</v>
      </c>
      <c r="AP34" s="7">
        <v>136</v>
      </c>
      <c r="AQ34" s="79">
        <v>65</v>
      </c>
      <c r="AR34" s="153">
        <f t="shared" si="5"/>
        <v>709</v>
      </c>
      <c r="AS34" s="130">
        <f t="shared" si="6"/>
        <v>592</v>
      </c>
      <c r="AT34" s="178">
        <f t="shared" si="7"/>
        <v>1301</v>
      </c>
      <c r="AU34" s="217">
        <f t="shared" si="8"/>
        <v>1301</v>
      </c>
      <c r="AV34" s="65">
        <v>508</v>
      </c>
      <c r="AW34" s="184">
        <v>508</v>
      </c>
      <c r="AX34" s="182">
        <v>761</v>
      </c>
      <c r="AY34" s="66">
        <v>761</v>
      </c>
      <c r="AZ34" s="8">
        <v>9</v>
      </c>
      <c r="BA34" s="244">
        <f t="shared" si="0"/>
        <v>47.754265211448562</v>
      </c>
      <c r="BB34" s="245">
        <f t="shared" si="9"/>
        <v>42.039800995024876</v>
      </c>
      <c r="BC34" s="245">
        <f t="shared" si="10"/>
        <v>64.874659631146443</v>
      </c>
      <c r="BD34" s="245">
        <f t="shared" si="11"/>
        <v>5.3557765876052033</v>
      </c>
      <c r="BE34" s="245">
        <f t="shared" si="12"/>
        <v>68.76614190448592</v>
      </c>
      <c r="BF34" s="245">
        <f t="shared" si="13"/>
        <v>176.45907419671835</v>
      </c>
      <c r="BG34" s="11">
        <f t="shared" si="14"/>
        <v>100</v>
      </c>
    </row>
    <row r="35" spans="1:59" ht="15.75">
      <c r="A35" s="15">
        <v>27</v>
      </c>
      <c r="B35" s="13" t="s">
        <v>84</v>
      </c>
      <c r="C35" s="257">
        <v>1636422.1249403232</v>
      </c>
      <c r="D35" s="81">
        <v>484</v>
      </c>
      <c r="E35" s="7">
        <v>28</v>
      </c>
      <c r="F35" s="7">
        <v>0</v>
      </c>
      <c r="G35" s="7">
        <v>0</v>
      </c>
      <c r="H35" s="7">
        <v>0</v>
      </c>
      <c r="I35" s="79">
        <v>0</v>
      </c>
      <c r="J35" s="136">
        <f t="shared" si="1"/>
        <v>512</v>
      </c>
      <c r="K35" s="23">
        <v>464</v>
      </c>
      <c r="L35" s="7">
        <v>0</v>
      </c>
      <c r="M35" s="7">
        <v>0</v>
      </c>
      <c r="N35" s="7">
        <v>0</v>
      </c>
      <c r="O35" s="7">
        <v>0</v>
      </c>
      <c r="P35" s="79">
        <v>0</v>
      </c>
      <c r="Q35" s="136">
        <f t="shared" si="2"/>
        <v>464</v>
      </c>
      <c r="R35" s="23">
        <v>66</v>
      </c>
      <c r="S35" s="7">
        <v>0</v>
      </c>
      <c r="T35" s="7">
        <v>0</v>
      </c>
      <c r="U35" s="7">
        <v>0</v>
      </c>
      <c r="V35" s="7">
        <v>0</v>
      </c>
      <c r="W35" s="79">
        <v>0</v>
      </c>
      <c r="X35" s="136">
        <f t="shared" si="3"/>
        <v>66</v>
      </c>
      <c r="Y35" s="136">
        <f t="shared" si="4"/>
        <v>1042</v>
      </c>
      <c r="Z35" s="52">
        <v>27</v>
      </c>
      <c r="AA35" s="55" t="s">
        <v>84</v>
      </c>
      <c r="AB35" s="23">
        <v>1</v>
      </c>
      <c r="AC35" s="7">
        <v>2</v>
      </c>
      <c r="AD35" s="7">
        <v>10</v>
      </c>
      <c r="AE35" s="7">
        <v>15</v>
      </c>
      <c r="AF35" s="7">
        <v>87</v>
      </c>
      <c r="AG35" s="7">
        <v>77</v>
      </c>
      <c r="AH35" s="7">
        <v>81</v>
      </c>
      <c r="AI35" s="7">
        <v>74</v>
      </c>
      <c r="AJ35" s="7">
        <v>68</v>
      </c>
      <c r="AK35" s="7">
        <v>80</v>
      </c>
      <c r="AL35" s="7">
        <v>94</v>
      </c>
      <c r="AM35" s="7">
        <v>89</v>
      </c>
      <c r="AN35" s="7">
        <v>109</v>
      </c>
      <c r="AO35" s="7">
        <v>87</v>
      </c>
      <c r="AP35" s="7">
        <v>104</v>
      </c>
      <c r="AQ35" s="79">
        <v>64</v>
      </c>
      <c r="AR35" s="153">
        <f t="shared" si="5"/>
        <v>554</v>
      </c>
      <c r="AS35" s="130">
        <f t="shared" si="6"/>
        <v>488</v>
      </c>
      <c r="AT35" s="178">
        <f t="shared" si="7"/>
        <v>1042</v>
      </c>
      <c r="AU35" s="217">
        <f t="shared" si="8"/>
        <v>1042</v>
      </c>
      <c r="AV35" s="65">
        <v>3498</v>
      </c>
      <c r="AW35" s="184">
        <v>512</v>
      </c>
      <c r="AX35" s="182">
        <v>2560</v>
      </c>
      <c r="AY35" s="66">
        <v>307</v>
      </c>
      <c r="AZ35" s="8">
        <v>27</v>
      </c>
      <c r="BA35" s="244">
        <f t="shared" si="0"/>
        <v>86.910473804189579</v>
      </c>
      <c r="BB35" s="245">
        <f t="shared" si="9"/>
        <v>52.459016393442624</v>
      </c>
      <c r="BC35" s="245">
        <f t="shared" si="10"/>
        <v>93.64044385750114</v>
      </c>
      <c r="BD35" s="245">
        <f t="shared" si="11"/>
        <v>2.6871401151631478</v>
      </c>
      <c r="BE35" s="245">
        <f t="shared" si="12"/>
        <v>125.15108227803302</v>
      </c>
      <c r="BF35" s="245">
        <f t="shared" si="13"/>
        <v>254.7020072924031</v>
      </c>
      <c r="BG35" s="11">
        <f t="shared" si="14"/>
        <v>14.636935391652372</v>
      </c>
    </row>
    <row r="36" spans="1:59" ht="15.75">
      <c r="A36" s="15">
        <v>28</v>
      </c>
      <c r="B36" s="13" t="s">
        <v>85</v>
      </c>
      <c r="C36" s="257">
        <v>4208908.19180285</v>
      </c>
      <c r="D36" s="81">
        <v>491</v>
      </c>
      <c r="E36" s="7">
        <v>51</v>
      </c>
      <c r="F36" s="7">
        <v>0</v>
      </c>
      <c r="G36" s="7">
        <v>15</v>
      </c>
      <c r="H36" s="7">
        <v>2</v>
      </c>
      <c r="I36" s="79">
        <v>1</v>
      </c>
      <c r="J36" s="136">
        <f t="shared" si="1"/>
        <v>560</v>
      </c>
      <c r="K36" s="23">
        <v>484</v>
      </c>
      <c r="L36" s="7">
        <v>0</v>
      </c>
      <c r="M36" s="7">
        <v>0</v>
      </c>
      <c r="N36" s="7">
        <v>3</v>
      </c>
      <c r="O36" s="7">
        <v>0</v>
      </c>
      <c r="P36" s="79">
        <v>0</v>
      </c>
      <c r="Q36" s="136">
        <f t="shared" si="2"/>
        <v>487</v>
      </c>
      <c r="R36" s="23">
        <v>168</v>
      </c>
      <c r="S36" s="7">
        <v>0</v>
      </c>
      <c r="T36" s="7">
        <v>0</v>
      </c>
      <c r="U36" s="7">
        <v>1</v>
      </c>
      <c r="V36" s="7">
        <v>0</v>
      </c>
      <c r="W36" s="79">
        <v>0</v>
      </c>
      <c r="X36" s="136">
        <f t="shared" si="3"/>
        <v>169</v>
      </c>
      <c r="Y36" s="136">
        <f t="shared" si="4"/>
        <v>1216</v>
      </c>
      <c r="Z36" s="52">
        <v>28</v>
      </c>
      <c r="AA36" s="55" t="s">
        <v>85</v>
      </c>
      <c r="AB36" s="23">
        <v>5</v>
      </c>
      <c r="AC36" s="7">
        <v>7</v>
      </c>
      <c r="AD36" s="7">
        <v>26</v>
      </c>
      <c r="AE36" s="7">
        <v>48</v>
      </c>
      <c r="AF36" s="7">
        <v>107</v>
      </c>
      <c r="AG36" s="7">
        <v>130</v>
      </c>
      <c r="AH36" s="7">
        <v>89</v>
      </c>
      <c r="AI36" s="7">
        <v>118</v>
      </c>
      <c r="AJ36" s="7">
        <v>104</v>
      </c>
      <c r="AK36" s="7">
        <v>99</v>
      </c>
      <c r="AL36" s="7">
        <v>101</v>
      </c>
      <c r="AM36" s="7">
        <v>101</v>
      </c>
      <c r="AN36" s="7">
        <v>82</v>
      </c>
      <c r="AO36" s="7">
        <v>72</v>
      </c>
      <c r="AP36" s="7">
        <v>57</v>
      </c>
      <c r="AQ36" s="79">
        <v>48</v>
      </c>
      <c r="AR36" s="153">
        <f t="shared" si="5"/>
        <v>571</v>
      </c>
      <c r="AS36" s="130">
        <f t="shared" si="6"/>
        <v>623</v>
      </c>
      <c r="AT36" s="178">
        <f t="shared" si="7"/>
        <v>1194</v>
      </c>
      <c r="AU36" s="217">
        <f t="shared" si="8"/>
        <v>1194</v>
      </c>
      <c r="AV36" s="65">
        <v>2824</v>
      </c>
      <c r="AW36" s="184">
        <v>527</v>
      </c>
      <c r="AX36" s="182">
        <v>70</v>
      </c>
      <c r="AY36" s="66">
        <v>4</v>
      </c>
      <c r="AZ36" s="8">
        <v>0</v>
      </c>
      <c r="BA36" s="244">
        <f t="shared" si="0"/>
        <v>35.770691280169352</v>
      </c>
      <c r="BB36" s="245">
        <f t="shared" si="9"/>
        <v>51.766953199617959</v>
      </c>
      <c r="BC36" s="245">
        <f t="shared" si="10"/>
        <v>41.718238386878639</v>
      </c>
      <c r="BD36" s="245">
        <f t="shared" si="11"/>
        <v>6.0032894736842106</v>
      </c>
      <c r="BE36" s="245">
        <f t="shared" si="12"/>
        <v>51.509795443443863</v>
      </c>
      <c r="BF36" s="245">
        <f t="shared" si="13"/>
        <v>113.47360841230993</v>
      </c>
      <c r="BG36" s="11">
        <f t="shared" si="14"/>
        <v>18.661473087818699</v>
      </c>
    </row>
    <row r="37" spans="1:59" ht="15.75">
      <c r="A37" s="15">
        <v>29</v>
      </c>
      <c r="B37" s="13" t="s">
        <v>86</v>
      </c>
      <c r="C37" s="257">
        <v>1382142.2678545637</v>
      </c>
      <c r="D37" s="81">
        <v>395</v>
      </c>
      <c r="E37" s="7">
        <v>2</v>
      </c>
      <c r="F37" s="7">
        <v>1</v>
      </c>
      <c r="G37" s="7">
        <v>0</v>
      </c>
      <c r="H37" s="7">
        <v>0</v>
      </c>
      <c r="I37" s="79">
        <v>0</v>
      </c>
      <c r="J37" s="136">
        <f t="shared" si="1"/>
        <v>398</v>
      </c>
      <c r="K37" s="23">
        <v>420</v>
      </c>
      <c r="L37" s="7">
        <v>0</v>
      </c>
      <c r="M37" s="7">
        <v>0</v>
      </c>
      <c r="N37" s="7">
        <v>0</v>
      </c>
      <c r="O37" s="7">
        <v>0</v>
      </c>
      <c r="P37" s="79">
        <v>0</v>
      </c>
      <c r="Q37" s="136">
        <f t="shared" si="2"/>
        <v>420</v>
      </c>
      <c r="R37" s="23">
        <v>48</v>
      </c>
      <c r="S37" s="7">
        <v>0</v>
      </c>
      <c r="T37" s="7">
        <v>0</v>
      </c>
      <c r="U37" s="7">
        <v>0</v>
      </c>
      <c r="V37" s="7">
        <v>0</v>
      </c>
      <c r="W37" s="79">
        <v>0</v>
      </c>
      <c r="X37" s="136">
        <f t="shared" si="3"/>
        <v>48</v>
      </c>
      <c r="Y37" s="136">
        <f t="shared" si="4"/>
        <v>866</v>
      </c>
      <c r="Z37" s="52">
        <v>29</v>
      </c>
      <c r="AA37" s="55" t="s">
        <v>86</v>
      </c>
      <c r="AB37" s="23">
        <v>0</v>
      </c>
      <c r="AC37" s="7">
        <v>0</v>
      </c>
      <c r="AD37" s="7">
        <v>4</v>
      </c>
      <c r="AE37" s="7">
        <v>6</v>
      </c>
      <c r="AF37" s="7">
        <v>39</v>
      </c>
      <c r="AG37" s="7">
        <v>41</v>
      </c>
      <c r="AH37" s="7">
        <v>87</v>
      </c>
      <c r="AI37" s="7">
        <v>81</v>
      </c>
      <c r="AJ37" s="7">
        <v>84</v>
      </c>
      <c r="AK37" s="7">
        <v>94</v>
      </c>
      <c r="AL37" s="7">
        <v>82</v>
      </c>
      <c r="AM37" s="7">
        <v>92</v>
      </c>
      <c r="AN37" s="7">
        <v>83</v>
      </c>
      <c r="AO37" s="7">
        <v>83</v>
      </c>
      <c r="AP37" s="7">
        <v>44</v>
      </c>
      <c r="AQ37" s="79">
        <v>45</v>
      </c>
      <c r="AR37" s="153">
        <f t="shared" si="5"/>
        <v>423</v>
      </c>
      <c r="AS37" s="130">
        <f t="shared" si="6"/>
        <v>442</v>
      </c>
      <c r="AT37" s="178">
        <f t="shared" si="7"/>
        <v>865</v>
      </c>
      <c r="AU37" s="217">
        <f t="shared" si="8"/>
        <v>865</v>
      </c>
      <c r="AV37" s="65">
        <v>6676</v>
      </c>
      <c r="AW37" s="184">
        <v>398</v>
      </c>
      <c r="AX37" s="182">
        <v>1507</v>
      </c>
      <c r="AY37" s="66">
        <v>131</v>
      </c>
      <c r="AZ37" s="8">
        <v>0</v>
      </c>
      <c r="BA37" s="244">
        <f t="shared" si="0"/>
        <v>79.787573495568537</v>
      </c>
      <c r="BB37" s="245">
        <f t="shared" si="9"/>
        <v>48.533007334963322</v>
      </c>
      <c r="BC37" s="245">
        <f t="shared" si="10"/>
        <v>92.035302957919839</v>
      </c>
      <c r="BD37" s="245">
        <f t="shared" si="11"/>
        <v>0.3464203233256351</v>
      </c>
      <c r="BE37" s="245">
        <f t="shared" si="12"/>
        <v>114.8941058336187</v>
      </c>
      <c r="BF37" s="245">
        <f t="shared" si="13"/>
        <v>250.33602404554199</v>
      </c>
      <c r="BG37" s="11">
        <f t="shared" si="14"/>
        <v>5.961653684841222</v>
      </c>
    </row>
    <row r="38" spans="1:59" ht="15.75">
      <c r="A38" s="15">
        <v>30</v>
      </c>
      <c r="B38" s="13" t="s">
        <v>87</v>
      </c>
      <c r="C38" s="257">
        <v>4517399.9981150161</v>
      </c>
      <c r="D38" s="81">
        <v>762</v>
      </c>
      <c r="E38" s="7">
        <v>117</v>
      </c>
      <c r="F38" s="7">
        <v>1</v>
      </c>
      <c r="G38" s="7">
        <v>10</v>
      </c>
      <c r="H38" s="7">
        <v>25</v>
      </c>
      <c r="I38" s="79">
        <v>16</v>
      </c>
      <c r="J38" s="136">
        <f t="shared" si="1"/>
        <v>931</v>
      </c>
      <c r="K38" s="23">
        <v>1606</v>
      </c>
      <c r="L38" s="7">
        <v>48</v>
      </c>
      <c r="M38" s="7">
        <v>9</v>
      </c>
      <c r="N38" s="7">
        <v>3</v>
      </c>
      <c r="O38" s="7">
        <v>5</v>
      </c>
      <c r="P38" s="79">
        <v>1</v>
      </c>
      <c r="Q38" s="136">
        <f t="shared" si="2"/>
        <v>1672</v>
      </c>
      <c r="R38" s="23">
        <v>561</v>
      </c>
      <c r="S38" s="7">
        <v>11</v>
      </c>
      <c r="T38" s="7">
        <v>0</v>
      </c>
      <c r="U38" s="7">
        <v>3</v>
      </c>
      <c r="V38" s="7">
        <v>9</v>
      </c>
      <c r="W38" s="79">
        <v>15</v>
      </c>
      <c r="X38" s="136">
        <f t="shared" si="3"/>
        <v>599</v>
      </c>
      <c r="Y38" s="136">
        <f t="shared" si="4"/>
        <v>3202</v>
      </c>
      <c r="Z38" s="52">
        <v>30</v>
      </c>
      <c r="AA38" s="55" t="s">
        <v>87</v>
      </c>
      <c r="AB38" s="23">
        <v>23</v>
      </c>
      <c r="AC38" s="7">
        <v>18</v>
      </c>
      <c r="AD38" s="7">
        <v>88</v>
      </c>
      <c r="AE38" s="7">
        <v>116</v>
      </c>
      <c r="AF38" s="7">
        <v>385</v>
      </c>
      <c r="AG38" s="7">
        <v>415</v>
      </c>
      <c r="AH38" s="7">
        <v>326</v>
      </c>
      <c r="AI38" s="7">
        <v>281</v>
      </c>
      <c r="AJ38" s="7">
        <v>226</v>
      </c>
      <c r="AK38" s="7">
        <v>189</v>
      </c>
      <c r="AL38" s="7">
        <v>207</v>
      </c>
      <c r="AM38" s="7">
        <v>189</v>
      </c>
      <c r="AN38" s="7">
        <v>192</v>
      </c>
      <c r="AO38" s="7">
        <v>171</v>
      </c>
      <c r="AP38" s="7">
        <v>166</v>
      </c>
      <c r="AQ38" s="79">
        <v>113</v>
      </c>
      <c r="AR38" s="153">
        <f t="shared" si="5"/>
        <v>1613</v>
      </c>
      <c r="AS38" s="130">
        <f t="shared" si="6"/>
        <v>1492</v>
      </c>
      <c r="AT38" s="178">
        <f t="shared" si="7"/>
        <v>3105</v>
      </c>
      <c r="AU38" s="217">
        <f t="shared" si="8"/>
        <v>3105</v>
      </c>
      <c r="AV38" s="65">
        <v>12002</v>
      </c>
      <c r="AW38" s="184">
        <v>957</v>
      </c>
      <c r="AX38" s="182">
        <v>5286</v>
      </c>
      <c r="AY38" s="66">
        <v>1115</v>
      </c>
      <c r="AZ38" s="8">
        <v>25</v>
      </c>
      <c r="BA38" s="244">
        <f t="shared" si="0"/>
        <v>54.050264924193236</v>
      </c>
      <c r="BB38" s="245">
        <f t="shared" si="9"/>
        <v>33.768728390318863</v>
      </c>
      <c r="BC38" s="245">
        <f t="shared" si="10"/>
        <v>101.07974659081711</v>
      </c>
      <c r="BD38" s="245">
        <f t="shared" si="11"/>
        <v>8.525921299188008</v>
      </c>
      <c r="BE38" s="245">
        <f t="shared" si="12"/>
        <v>77.832381490838273</v>
      </c>
      <c r="BF38" s="245">
        <f t="shared" si="13"/>
        <v>274.93691072702256</v>
      </c>
      <c r="BG38" s="11">
        <f t="shared" si="14"/>
        <v>7.9736710548241954</v>
      </c>
    </row>
    <row r="39" spans="1:59" ht="15.75">
      <c r="A39" s="15">
        <v>31</v>
      </c>
      <c r="B39" s="13" t="s">
        <v>88</v>
      </c>
      <c r="C39" s="257">
        <v>2408297.0210686671</v>
      </c>
      <c r="D39" s="81">
        <v>630</v>
      </c>
      <c r="E39" s="7">
        <v>18</v>
      </c>
      <c r="F39" s="7">
        <v>0</v>
      </c>
      <c r="G39" s="7">
        <v>0</v>
      </c>
      <c r="H39" s="7">
        <v>0</v>
      </c>
      <c r="I39" s="79">
        <v>0</v>
      </c>
      <c r="J39" s="136">
        <f t="shared" si="1"/>
        <v>648</v>
      </c>
      <c r="K39" s="23">
        <v>662</v>
      </c>
      <c r="L39" s="7">
        <v>1</v>
      </c>
      <c r="M39" s="7">
        <v>0</v>
      </c>
      <c r="N39" s="7">
        <v>0</v>
      </c>
      <c r="O39" s="7">
        <v>6</v>
      </c>
      <c r="P39" s="79">
        <v>1</v>
      </c>
      <c r="Q39" s="136">
        <f t="shared" si="2"/>
        <v>670</v>
      </c>
      <c r="R39" s="23">
        <v>132</v>
      </c>
      <c r="S39" s="7">
        <v>0</v>
      </c>
      <c r="T39" s="7">
        <v>0</v>
      </c>
      <c r="U39" s="7">
        <v>0</v>
      </c>
      <c r="V39" s="7">
        <v>0</v>
      </c>
      <c r="W39" s="79">
        <v>0</v>
      </c>
      <c r="X39" s="136">
        <f t="shared" si="3"/>
        <v>132</v>
      </c>
      <c r="Y39" s="136">
        <f t="shared" si="4"/>
        <v>1450</v>
      </c>
      <c r="Z39" s="52">
        <v>31</v>
      </c>
      <c r="AA39" s="55" t="s">
        <v>88</v>
      </c>
      <c r="AB39" s="23">
        <v>0</v>
      </c>
      <c r="AC39" s="7">
        <v>1</v>
      </c>
      <c r="AD39" s="7">
        <v>24</v>
      </c>
      <c r="AE39" s="7">
        <v>30</v>
      </c>
      <c r="AF39" s="7">
        <v>106</v>
      </c>
      <c r="AG39" s="7">
        <v>139</v>
      </c>
      <c r="AH39" s="7">
        <v>133</v>
      </c>
      <c r="AI39" s="7">
        <v>139</v>
      </c>
      <c r="AJ39" s="7">
        <v>125</v>
      </c>
      <c r="AK39" s="7">
        <v>122</v>
      </c>
      <c r="AL39" s="7">
        <v>140</v>
      </c>
      <c r="AM39" s="7">
        <v>136</v>
      </c>
      <c r="AN39" s="7">
        <v>101</v>
      </c>
      <c r="AO39" s="7">
        <v>94</v>
      </c>
      <c r="AP39" s="7">
        <v>89</v>
      </c>
      <c r="AQ39" s="79">
        <v>64</v>
      </c>
      <c r="AR39" s="153">
        <f t="shared" si="5"/>
        <v>718</v>
      </c>
      <c r="AS39" s="130">
        <f t="shared" si="6"/>
        <v>725</v>
      </c>
      <c r="AT39" s="178">
        <f t="shared" si="7"/>
        <v>1443</v>
      </c>
      <c r="AU39" s="217">
        <f t="shared" si="8"/>
        <v>1443</v>
      </c>
      <c r="AV39" s="65">
        <v>3721</v>
      </c>
      <c r="AW39" s="184">
        <v>648</v>
      </c>
      <c r="AX39" s="182">
        <v>462</v>
      </c>
      <c r="AY39" s="66">
        <v>462</v>
      </c>
      <c r="AZ39" s="8">
        <v>5</v>
      </c>
      <c r="BA39" s="244">
        <f t="shared" si="0"/>
        <v>74.741611364916309</v>
      </c>
      <c r="BB39" s="245">
        <f t="shared" si="9"/>
        <v>49.165402124430955</v>
      </c>
      <c r="BC39" s="245">
        <f t="shared" si="10"/>
        <v>88.114497712070445</v>
      </c>
      <c r="BD39" s="245">
        <f t="shared" si="11"/>
        <v>1.7931034482758619</v>
      </c>
      <c r="BE39" s="245">
        <f t="shared" si="12"/>
        <v>107.6279203654795</v>
      </c>
      <c r="BF39" s="245">
        <f t="shared" si="13"/>
        <v>239.67143377683166</v>
      </c>
      <c r="BG39" s="11">
        <f t="shared" si="14"/>
        <v>17.414673474872348</v>
      </c>
    </row>
    <row r="40" spans="1:59" ht="15.75">
      <c r="A40" s="15">
        <v>32</v>
      </c>
      <c r="B40" s="13" t="s">
        <v>89</v>
      </c>
      <c r="C40" s="257">
        <v>3549329.4762149174</v>
      </c>
      <c r="D40" s="81">
        <v>935</v>
      </c>
      <c r="E40" s="7">
        <v>48</v>
      </c>
      <c r="F40" s="7">
        <v>5</v>
      </c>
      <c r="G40" s="7">
        <v>3</v>
      </c>
      <c r="H40" s="7">
        <v>0</v>
      </c>
      <c r="I40" s="79">
        <v>0</v>
      </c>
      <c r="J40" s="136">
        <f t="shared" si="1"/>
        <v>991</v>
      </c>
      <c r="K40" s="23">
        <v>931</v>
      </c>
      <c r="L40" s="7">
        <v>2</v>
      </c>
      <c r="M40" s="7">
        <v>0</v>
      </c>
      <c r="N40" s="7">
        <v>0</v>
      </c>
      <c r="O40" s="7">
        <v>0</v>
      </c>
      <c r="P40" s="79">
        <v>0</v>
      </c>
      <c r="Q40" s="136">
        <f t="shared" si="2"/>
        <v>933</v>
      </c>
      <c r="R40" s="23">
        <v>218</v>
      </c>
      <c r="S40" s="7">
        <v>0</v>
      </c>
      <c r="T40" s="7">
        <v>0</v>
      </c>
      <c r="U40" s="7">
        <v>0</v>
      </c>
      <c r="V40" s="7">
        <v>0</v>
      </c>
      <c r="W40" s="79">
        <v>0</v>
      </c>
      <c r="X40" s="136">
        <f t="shared" si="3"/>
        <v>218</v>
      </c>
      <c r="Y40" s="136">
        <f t="shared" si="4"/>
        <v>2142</v>
      </c>
      <c r="Z40" s="52">
        <v>32</v>
      </c>
      <c r="AA40" s="55" t="s">
        <v>89</v>
      </c>
      <c r="AB40" s="23">
        <v>2</v>
      </c>
      <c r="AC40" s="7">
        <v>5</v>
      </c>
      <c r="AD40" s="7">
        <v>32</v>
      </c>
      <c r="AE40" s="7">
        <v>50</v>
      </c>
      <c r="AF40" s="7">
        <v>182</v>
      </c>
      <c r="AG40" s="7">
        <v>239</v>
      </c>
      <c r="AH40" s="7">
        <v>161</v>
      </c>
      <c r="AI40" s="7">
        <v>197</v>
      </c>
      <c r="AJ40" s="7">
        <v>155</v>
      </c>
      <c r="AK40" s="7">
        <v>187</v>
      </c>
      <c r="AL40" s="7">
        <v>222</v>
      </c>
      <c r="AM40" s="7">
        <v>180</v>
      </c>
      <c r="AN40" s="7">
        <v>168</v>
      </c>
      <c r="AO40" s="7">
        <v>113</v>
      </c>
      <c r="AP40" s="7">
        <v>161</v>
      </c>
      <c r="AQ40" s="79">
        <v>80</v>
      </c>
      <c r="AR40" s="153">
        <f t="shared" si="5"/>
        <v>1083</v>
      </c>
      <c r="AS40" s="130">
        <f t="shared" si="6"/>
        <v>1051</v>
      </c>
      <c r="AT40" s="178">
        <f t="shared" si="7"/>
        <v>2134</v>
      </c>
      <c r="AU40" s="217">
        <f t="shared" si="8"/>
        <v>2134</v>
      </c>
      <c r="AV40" s="65">
        <v>6838</v>
      </c>
      <c r="AW40" s="184">
        <v>1050</v>
      </c>
      <c r="AX40" s="182">
        <v>3444</v>
      </c>
      <c r="AY40" s="66">
        <v>1025</v>
      </c>
      <c r="AZ40" s="8">
        <v>33</v>
      </c>
      <c r="BA40" s="244">
        <f t="shared" si="0"/>
        <v>76.931588736796556</v>
      </c>
      <c r="BB40" s="245">
        <f t="shared" si="9"/>
        <v>51.091476091476096</v>
      </c>
      <c r="BC40" s="245">
        <f t="shared" si="10"/>
        <v>88.417694529286976</v>
      </c>
      <c r="BD40" s="245">
        <f t="shared" si="11"/>
        <v>2.7077497665732961</v>
      </c>
      <c r="BE40" s="245">
        <f t="shared" si="12"/>
        <v>110.78148778098704</v>
      </c>
      <c r="BF40" s="245">
        <f t="shared" si="13"/>
        <v>240.49612911966057</v>
      </c>
      <c r="BG40" s="11">
        <f t="shared" si="14"/>
        <v>15.355367066393683</v>
      </c>
    </row>
    <row r="41" spans="1:59" ht="15.75">
      <c r="A41" s="15">
        <v>33</v>
      </c>
      <c r="B41" s="13" t="s">
        <v>90</v>
      </c>
      <c r="C41" s="258">
        <v>3669790</v>
      </c>
      <c r="D41" s="81">
        <v>500</v>
      </c>
      <c r="E41" s="7">
        <v>30</v>
      </c>
      <c r="F41" s="7">
        <v>0</v>
      </c>
      <c r="G41" s="7">
        <v>0</v>
      </c>
      <c r="H41" s="7">
        <v>1</v>
      </c>
      <c r="I41" s="79">
        <v>0</v>
      </c>
      <c r="J41" s="136">
        <f>D41+E41+F41+G41+H41+I41</f>
        <v>531</v>
      </c>
      <c r="K41" s="23">
        <v>490</v>
      </c>
      <c r="L41" s="7">
        <v>1</v>
      </c>
      <c r="M41" s="7">
        <v>0</v>
      </c>
      <c r="N41" s="7">
        <v>0</v>
      </c>
      <c r="O41" s="7">
        <v>3</v>
      </c>
      <c r="P41" s="79">
        <v>0</v>
      </c>
      <c r="Q41" s="136">
        <f>SUM(K41:P41)</f>
        <v>494</v>
      </c>
      <c r="R41" s="23">
        <v>137</v>
      </c>
      <c r="S41" s="7">
        <v>0</v>
      </c>
      <c r="T41" s="7">
        <v>0</v>
      </c>
      <c r="U41" s="7">
        <v>0</v>
      </c>
      <c r="V41" s="7">
        <v>0</v>
      </c>
      <c r="W41" s="79">
        <v>0</v>
      </c>
      <c r="X41" s="136">
        <f t="shared" si="3"/>
        <v>137</v>
      </c>
      <c r="Y41" s="136">
        <f>J41+Q41+X41</f>
        <v>1162</v>
      </c>
      <c r="Z41" s="52">
        <v>33</v>
      </c>
      <c r="AA41" s="55" t="s">
        <v>90</v>
      </c>
      <c r="AB41" s="23">
        <v>0</v>
      </c>
      <c r="AC41" s="7">
        <v>0</v>
      </c>
      <c r="AD41" s="7">
        <v>6</v>
      </c>
      <c r="AE41" s="7">
        <v>10</v>
      </c>
      <c r="AF41" s="7">
        <v>138</v>
      </c>
      <c r="AG41" s="7">
        <v>194</v>
      </c>
      <c r="AH41" s="7">
        <v>119</v>
      </c>
      <c r="AI41" s="7">
        <v>101</v>
      </c>
      <c r="AJ41" s="7">
        <v>92</v>
      </c>
      <c r="AK41" s="7">
        <v>86</v>
      </c>
      <c r="AL41" s="7">
        <v>84</v>
      </c>
      <c r="AM41" s="7">
        <v>63</v>
      </c>
      <c r="AN41" s="7">
        <v>83</v>
      </c>
      <c r="AO41" s="7">
        <v>52</v>
      </c>
      <c r="AP41" s="7">
        <v>84</v>
      </c>
      <c r="AQ41" s="79">
        <v>46</v>
      </c>
      <c r="AR41" s="153">
        <f t="shared" si="5"/>
        <v>606</v>
      </c>
      <c r="AS41" s="130">
        <f t="shared" si="6"/>
        <v>552</v>
      </c>
      <c r="AT41" s="178">
        <f t="shared" si="7"/>
        <v>1158</v>
      </c>
      <c r="AU41" s="217">
        <f t="shared" si="8"/>
        <v>1158</v>
      </c>
      <c r="AV41" s="67">
        <v>3324</v>
      </c>
      <c r="AW41" s="184">
        <v>519</v>
      </c>
      <c r="AX41" s="182">
        <v>3292</v>
      </c>
      <c r="AY41" s="66">
        <v>289</v>
      </c>
      <c r="AZ41" s="8">
        <v>19</v>
      </c>
      <c r="BA41" s="244">
        <f t="shared" si="0"/>
        <v>40.117342469793151</v>
      </c>
      <c r="BB41" s="245">
        <f t="shared" si="9"/>
        <v>51.707317073170735</v>
      </c>
      <c r="BC41" s="245">
        <f t="shared" si="10"/>
        <v>46.404322221996033</v>
      </c>
      <c r="BD41" s="245">
        <f t="shared" si="11"/>
        <v>3.0120481927710845</v>
      </c>
      <c r="BE41" s="245">
        <f t="shared" si="12"/>
        <v>57.768973156502142</v>
      </c>
      <c r="BF41" s="245">
        <f t="shared" si="13"/>
        <v>126.21975644382921</v>
      </c>
      <c r="BG41" s="11">
        <f t="shared" si="14"/>
        <v>15.613718411552346</v>
      </c>
    </row>
    <row r="42" spans="1:59" ht="15.75">
      <c r="A42" s="15">
        <v>34</v>
      </c>
      <c r="B42" s="13" t="s">
        <v>91</v>
      </c>
      <c r="C42" s="257">
        <v>3629356.6393586588</v>
      </c>
      <c r="D42" s="81">
        <v>591</v>
      </c>
      <c r="E42" s="7">
        <v>45</v>
      </c>
      <c r="F42" s="7">
        <v>0</v>
      </c>
      <c r="G42" s="7">
        <v>4</v>
      </c>
      <c r="H42" s="7">
        <v>2</v>
      </c>
      <c r="I42" s="79">
        <v>0</v>
      </c>
      <c r="J42" s="136">
        <f t="shared" si="1"/>
        <v>642</v>
      </c>
      <c r="K42" s="23">
        <v>582</v>
      </c>
      <c r="L42" s="7">
        <v>13</v>
      </c>
      <c r="M42" s="7">
        <v>1</v>
      </c>
      <c r="N42" s="7">
        <v>0</v>
      </c>
      <c r="O42" s="7">
        <v>1</v>
      </c>
      <c r="P42" s="79">
        <v>0</v>
      </c>
      <c r="Q42" s="136">
        <f t="shared" si="2"/>
        <v>597</v>
      </c>
      <c r="R42" s="23">
        <v>319</v>
      </c>
      <c r="S42" s="7">
        <v>4</v>
      </c>
      <c r="T42" s="7">
        <v>0</v>
      </c>
      <c r="U42" s="7">
        <v>0</v>
      </c>
      <c r="V42" s="7">
        <v>5</v>
      </c>
      <c r="W42" s="79">
        <v>0</v>
      </c>
      <c r="X42" s="136">
        <f t="shared" si="3"/>
        <v>328</v>
      </c>
      <c r="Y42" s="136">
        <f t="shared" si="4"/>
        <v>1567</v>
      </c>
      <c r="Z42" s="52">
        <v>34</v>
      </c>
      <c r="AA42" s="55" t="s">
        <v>91</v>
      </c>
      <c r="AB42" s="23">
        <v>1</v>
      </c>
      <c r="AC42" s="7">
        <v>1</v>
      </c>
      <c r="AD42" s="7">
        <v>23</v>
      </c>
      <c r="AE42" s="7">
        <v>59</v>
      </c>
      <c r="AF42" s="7">
        <v>157</v>
      </c>
      <c r="AG42" s="7">
        <v>253</v>
      </c>
      <c r="AH42" s="7">
        <v>131</v>
      </c>
      <c r="AI42" s="7">
        <v>167</v>
      </c>
      <c r="AJ42" s="7">
        <v>122</v>
      </c>
      <c r="AK42" s="7">
        <v>122</v>
      </c>
      <c r="AL42" s="7">
        <v>97</v>
      </c>
      <c r="AM42" s="7">
        <v>96</v>
      </c>
      <c r="AN42" s="7">
        <v>107</v>
      </c>
      <c r="AO42" s="7">
        <v>66</v>
      </c>
      <c r="AP42" s="7">
        <v>93</v>
      </c>
      <c r="AQ42" s="79">
        <v>59</v>
      </c>
      <c r="AR42" s="153">
        <f t="shared" si="5"/>
        <v>731</v>
      </c>
      <c r="AS42" s="130">
        <f t="shared" si="6"/>
        <v>823</v>
      </c>
      <c r="AT42" s="178">
        <f t="shared" si="7"/>
        <v>1554</v>
      </c>
      <c r="AU42" s="217">
        <f t="shared" si="8"/>
        <v>1554</v>
      </c>
      <c r="AV42" s="67">
        <v>4464</v>
      </c>
      <c r="AW42" s="184">
        <v>577</v>
      </c>
      <c r="AX42" s="182">
        <v>455</v>
      </c>
      <c r="AY42" s="66">
        <v>435</v>
      </c>
      <c r="AZ42" s="8">
        <v>30</v>
      </c>
      <c r="BA42" s="244">
        <f t="shared" si="0"/>
        <v>48.677130472877778</v>
      </c>
      <c r="BB42" s="245">
        <f t="shared" si="9"/>
        <v>51.331719128329297</v>
      </c>
      <c r="BC42" s="245">
        <f t="shared" si="10"/>
        <v>62.966920717135466</v>
      </c>
      <c r="BD42" s="245">
        <f t="shared" si="11"/>
        <v>4.7862156987874922</v>
      </c>
      <c r="BE42" s="245">
        <f t="shared" si="12"/>
        <v>70.095067880944001</v>
      </c>
      <c r="BF42" s="245">
        <f t="shared" si="13"/>
        <v>171.27002435060845</v>
      </c>
      <c r="BG42" s="11">
        <f t="shared" si="14"/>
        <v>12.92562724014337</v>
      </c>
    </row>
    <row r="43" spans="1:59" ht="15.75">
      <c r="A43" s="15">
        <v>35</v>
      </c>
      <c r="B43" s="13" t="s">
        <v>92</v>
      </c>
      <c r="C43" s="257">
        <v>2101095.9754523705</v>
      </c>
      <c r="D43" s="81">
        <v>259</v>
      </c>
      <c r="E43" s="7">
        <v>3</v>
      </c>
      <c r="F43" s="7">
        <v>1</v>
      </c>
      <c r="G43" s="7">
        <v>1</v>
      </c>
      <c r="H43" s="7">
        <v>0</v>
      </c>
      <c r="I43" s="79">
        <v>0</v>
      </c>
      <c r="J43" s="136">
        <f t="shared" si="1"/>
        <v>264</v>
      </c>
      <c r="K43" s="23">
        <v>358</v>
      </c>
      <c r="L43" s="7">
        <v>0</v>
      </c>
      <c r="M43" s="7">
        <v>0</v>
      </c>
      <c r="N43" s="7">
        <v>0</v>
      </c>
      <c r="O43" s="7">
        <v>0</v>
      </c>
      <c r="P43" s="79">
        <v>0</v>
      </c>
      <c r="Q43" s="136">
        <f t="shared" si="2"/>
        <v>358</v>
      </c>
      <c r="R43" s="23">
        <v>137</v>
      </c>
      <c r="S43" s="7">
        <v>2</v>
      </c>
      <c r="T43" s="7">
        <v>0</v>
      </c>
      <c r="U43" s="7">
        <v>0</v>
      </c>
      <c r="V43" s="7">
        <v>0</v>
      </c>
      <c r="W43" s="79">
        <v>0</v>
      </c>
      <c r="X43" s="136">
        <f t="shared" si="3"/>
        <v>139</v>
      </c>
      <c r="Y43" s="136">
        <f t="shared" si="4"/>
        <v>761</v>
      </c>
      <c r="Z43" s="52">
        <v>35</v>
      </c>
      <c r="AA43" s="55" t="s">
        <v>92</v>
      </c>
      <c r="AB43" s="23">
        <v>7</v>
      </c>
      <c r="AC43" s="7">
        <v>1</v>
      </c>
      <c r="AD43" s="7">
        <v>17</v>
      </c>
      <c r="AE43" s="7">
        <v>16</v>
      </c>
      <c r="AF43" s="7">
        <v>74</v>
      </c>
      <c r="AG43" s="7">
        <v>89</v>
      </c>
      <c r="AH43" s="7">
        <v>61</v>
      </c>
      <c r="AI43" s="7">
        <v>65</v>
      </c>
      <c r="AJ43" s="7">
        <v>48</v>
      </c>
      <c r="AK43" s="7">
        <v>49</v>
      </c>
      <c r="AL43" s="7">
        <v>72</v>
      </c>
      <c r="AM43" s="7">
        <v>52</v>
      </c>
      <c r="AN43" s="7">
        <v>63</v>
      </c>
      <c r="AO43" s="7">
        <v>47</v>
      </c>
      <c r="AP43" s="7">
        <v>61</v>
      </c>
      <c r="AQ43" s="79">
        <v>37</v>
      </c>
      <c r="AR43" s="153">
        <f t="shared" si="5"/>
        <v>403</v>
      </c>
      <c r="AS43" s="130">
        <f t="shared" si="6"/>
        <v>356</v>
      </c>
      <c r="AT43" s="178">
        <f t="shared" si="7"/>
        <v>759</v>
      </c>
      <c r="AU43" s="217">
        <f t="shared" si="8"/>
        <v>759</v>
      </c>
      <c r="AV43" s="67">
        <v>1908</v>
      </c>
      <c r="AW43" s="184">
        <v>264</v>
      </c>
      <c r="AX43" s="182">
        <v>1252</v>
      </c>
      <c r="AY43" s="66">
        <v>151</v>
      </c>
      <c r="AZ43" s="8">
        <v>3</v>
      </c>
      <c r="BA43" s="244">
        <f t="shared" si="0"/>
        <v>34.638007320017145</v>
      </c>
      <c r="BB43" s="245">
        <f t="shared" si="9"/>
        <v>42.122186495176848</v>
      </c>
      <c r="BC43" s="245">
        <f t="shared" si="10"/>
        <v>53.123535698930645</v>
      </c>
      <c r="BD43" s="245">
        <f t="shared" si="11"/>
        <v>0.91984231274638628</v>
      </c>
      <c r="BE43" s="245">
        <f t="shared" si="12"/>
        <v>49.878730540824698</v>
      </c>
      <c r="BF43" s="245">
        <f t="shared" si="13"/>
        <v>144.49601710109138</v>
      </c>
      <c r="BG43" s="11">
        <f t="shared" si="14"/>
        <v>13.836477987421384</v>
      </c>
    </row>
    <row r="44" spans="1:59" ht="16.5" thickBot="1">
      <c r="A44" s="24">
        <v>36</v>
      </c>
      <c r="B44" s="25" t="s">
        <v>93</v>
      </c>
      <c r="C44" s="257">
        <v>2751639.3661692366</v>
      </c>
      <c r="D44" s="83">
        <v>609</v>
      </c>
      <c r="E44" s="28">
        <v>49</v>
      </c>
      <c r="F44" s="28">
        <v>2</v>
      </c>
      <c r="G44" s="28">
        <v>9</v>
      </c>
      <c r="H44" s="28">
        <v>3</v>
      </c>
      <c r="I44" s="111">
        <v>5</v>
      </c>
      <c r="J44" s="137">
        <f t="shared" si="1"/>
        <v>677</v>
      </c>
      <c r="K44" s="27">
        <v>564</v>
      </c>
      <c r="L44" s="28">
        <v>3</v>
      </c>
      <c r="M44" s="28">
        <v>0</v>
      </c>
      <c r="N44" s="28">
        <v>0</v>
      </c>
      <c r="O44" s="28">
        <v>1</v>
      </c>
      <c r="P44" s="111">
        <v>3</v>
      </c>
      <c r="Q44" s="137">
        <f t="shared" si="2"/>
        <v>571</v>
      </c>
      <c r="R44" s="27">
        <v>181</v>
      </c>
      <c r="S44" s="28">
        <v>1</v>
      </c>
      <c r="T44" s="28">
        <v>0</v>
      </c>
      <c r="U44" s="28">
        <v>0</v>
      </c>
      <c r="V44" s="28">
        <v>0</v>
      </c>
      <c r="W44" s="111">
        <v>0</v>
      </c>
      <c r="X44" s="137">
        <f t="shared" si="3"/>
        <v>182</v>
      </c>
      <c r="Y44" s="137">
        <f t="shared" si="4"/>
        <v>1430</v>
      </c>
      <c r="Z44" s="53">
        <v>36</v>
      </c>
      <c r="AA44" s="56" t="s">
        <v>93</v>
      </c>
      <c r="AB44" s="27">
        <v>5</v>
      </c>
      <c r="AC44" s="28">
        <v>8</v>
      </c>
      <c r="AD44" s="28">
        <v>27</v>
      </c>
      <c r="AE44" s="28">
        <v>55</v>
      </c>
      <c r="AF44" s="28">
        <v>128</v>
      </c>
      <c r="AG44" s="28">
        <v>126</v>
      </c>
      <c r="AH44" s="28">
        <v>108</v>
      </c>
      <c r="AI44" s="28">
        <v>100</v>
      </c>
      <c r="AJ44" s="28">
        <v>119</v>
      </c>
      <c r="AK44" s="28">
        <v>104</v>
      </c>
      <c r="AL44" s="28">
        <v>113</v>
      </c>
      <c r="AM44" s="28">
        <v>101</v>
      </c>
      <c r="AN44" s="28">
        <v>124</v>
      </c>
      <c r="AO44" s="28">
        <v>81</v>
      </c>
      <c r="AP44" s="28">
        <v>135</v>
      </c>
      <c r="AQ44" s="111">
        <v>73</v>
      </c>
      <c r="AR44" s="186">
        <f t="shared" si="5"/>
        <v>759</v>
      </c>
      <c r="AS44" s="127">
        <f t="shared" si="6"/>
        <v>648</v>
      </c>
      <c r="AT44" s="187">
        <f t="shared" si="7"/>
        <v>1407</v>
      </c>
      <c r="AU44" s="218">
        <f t="shared" si="8"/>
        <v>1407</v>
      </c>
      <c r="AV44" s="68">
        <v>4294</v>
      </c>
      <c r="AW44" s="185">
        <v>663</v>
      </c>
      <c r="AX44" s="183">
        <v>4930</v>
      </c>
      <c r="AY44" s="69">
        <v>986</v>
      </c>
      <c r="AZ44" s="29">
        <v>12</v>
      </c>
      <c r="BA44" s="246">
        <f t="shared" si="0"/>
        <v>66.425048291207005</v>
      </c>
      <c r="BB44" s="247">
        <f t="shared" si="9"/>
        <v>52.724358974358978</v>
      </c>
      <c r="BC44" s="245">
        <f t="shared" si="10"/>
        <v>75.195814992987152</v>
      </c>
      <c r="BD44" s="247">
        <f t="shared" si="11"/>
        <v>5.314685314685315</v>
      </c>
      <c r="BE44" s="247">
        <f t="shared" si="12"/>
        <v>95.652069539338086</v>
      </c>
      <c r="BF44" s="247">
        <f t="shared" si="13"/>
        <v>204.53261678092505</v>
      </c>
      <c r="BG44" s="34">
        <f t="shared" si="14"/>
        <v>15.440149045179318</v>
      </c>
    </row>
    <row r="45" spans="1:59" s="134" customFormat="1" ht="49.5" customHeight="1" thickBot="1">
      <c r="A45" s="460" t="s">
        <v>94</v>
      </c>
      <c r="B45" s="460"/>
      <c r="C45" s="188">
        <f t="shared" ref="C45:I45" si="15">SUM(C9:C44)</f>
        <v>97261831.088788718</v>
      </c>
      <c r="D45" s="189">
        <f t="shared" si="15"/>
        <v>19338</v>
      </c>
      <c r="E45" s="189">
        <f t="shared" si="15"/>
        <v>1044</v>
      </c>
      <c r="F45" s="189">
        <f t="shared" si="15"/>
        <v>49</v>
      </c>
      <c r="G45" s="189">
        <f t="shared" si="15"/>
        <v>143</v>
      </c>
      <c r="H45" s="189">
        <f t="shared" si="15"/>
        <v>119</v>
      </c>
      <c r="I45" s="189">
        <f t="shared" si="15"/>
        <v>38</v>
      </c>
      <c r="J45" s="131">
        <f t="shared" si="1"/>
        <v>20731</v>
      </c>
      <c r="K45" s="189">
        <f t="shared" ref="K45:P45" si="16">SUM(K9:K44)</f>
        <v>21290</v>
      </c>
      <c r="L45" s="189">
        <f t="shared" si="16"/>
        <v>227</v>
      </c>
      <c r="M45" s="189">
        <f t="shared" si="16"/>
        <v>12</v>
      </c>
      <c r="N45" s="189">
        <f t="shared" si="16"/>
        <v>35</v>
      </c>
      <c r="O45" s="189">
        <f t="shared" si="16"/>
        <v>131</v>
      </c>
      <c r="P45" s="189">
        <f t="shared" si="16"/>
        <v>51</v>
      </c>
      <c r="Q45" s="131">
        <f t="shared" si="2"/>
        <v>21746</v>
      </c>
      <c r="R45" s="189">
        <f t="shared" ref="R45:W45" si="17">SUM(R9:R44)</f>
        <v>7124</v>
      </c>
      <c r="S45" s="189">
        <f t="shared" si="17"/>
        <v>77</v>
      </c>
      <c r="T45" s="189">
        <f t="shared" si="17"/>
        <v>7</v>
      </c>
      <c r="U45" s="189">
        <f t="shared" si="17"/>
        <v>9</v>
      </c>
      <c r="V45" s="189">
        <f t="shared" si="17"/>
        <v>55</v>
      </c>
      <c r="W45" s="189">
        <f t="shared" si="17"/>
        <v>26</v>
      </c>
      <c r="X45" s="131">
        <f t="shared" si="3"/>
        <v>7298</v>
      </c>
      <c r="Y45" s="131">
        <f t="shared" si="4"/>
        <v>49775</v>
      </c>
      <c r="Z45" s="460" t="s">
        <v>94</v>
      </c>
      <c r="AA45" s="460"/>
      <c r="AB45" s="189">
        <f t="shared" ref="AB45:AQ45" si="18">SUM(AB9:AB44)</f>
        <v>113</v>
      </c>
      <c r="AC45" s="189">
        <f t="shared" si="18"/>
        <v>98</v>
      </c>
      <c r="AD45" s="189">
        <f t="shared" si="18"/>
        <v>724</v>
      </c>
      <c r="AE45" s="189">
        <f t="shared" si="18"/>
        <v>1283</v>
      </c>
      <c r="AF45" s="189">
        <f t="shared" si="18"/>
        <v>4541</v>
      </c>
      <c r="AG45" s="189">
        <f t="shared" si="18"/>
        <v>5857</v>
      </c>
      <c r="AH45" s="189">
        <f t="shared" si="18"/>
        <v>4283</v>
      </c>
      <c r="AI45" s="189">
        <f t="shared" si="18"/>
        <v>4561</v>
      </c>
      <c r="AJ45" s="189">
        <f t="shared" si="18"/>
        <v>3950</v>
      </c>
      <c r="AK45" s="189">
        <f t="shared" si="18"/>
        <v>4123</v>
      </c>
      <c r="AL45" s="189">
        <f t="shared" si="18"/>
        <v>4152</v>
      </c>
      <c r="AM45" s="189">
        <f t="shared" si="18"/>
        <v>3653</v>
      </c>
      <c r="AN45" s="189">
        <f t="shared" si="18"/>
        <v>3553</v>
      </c>
      <c r="AO45" s="189">
        <f t="shared" si="18"/>
        <v>2811</v>
      </c>
      <c r="AP45" s="189">
        <f t="shared" si="18"/>
        <v>3339</v>
      </c>
      <c r="AQ45" s="189">
        <f t="shared" si="18"/>
        <v>2059</v>
      </c>
      <c r="AR45" s="180">
        <f t="shared" si="5"/>
        <v>24655</v>
      </c>
      <c r="AS45" s="180">
        <f t="shared" si="6"/>
        <v>24445</v>
      </c>
      <c r="AT45" s="180">
        <f t="shared" si="7"/>
        <v>49100</v>
      </c>
      <c r="AU45" s="219">
        <f t="shared" si="8"/>
        <v>49100</v>
      </c>
      <c r="AV45" s="189">
        <f>SUM(AV9:AV44)</f>
        <v>155448</v>
      </c>
      <c r="AW45" s="190">
        <f>SUM(AW9:AW44)</f>
        <v>21067</v>
      </c>
      <c r="AX45" s="190">
        <f>SUM(AX9:AX44)</f>
        <v>52972</v>
      </c>
      <c r="AY45" s="190">
        <f>SUM(AY9:AY44)</f>
        <v>18437</v>
      </c>
      <c r="AZ45" s="190">
        <f>SUM(AZ9:AZ44)</f>
        <v>372</v>
      </c>
      <c r="BA45" s="248">
        <f t="shared" si="0"/>
        <v>58.210570408634652</v>
      </c>
      <c r="BB45" s="119">
        <f>(D45+E45)/(J45+Q45)*100</f>
        <v>47.983614662052403</v>
      </c>
      <c r="BC45" s="245">
        <f>(4*AU45)/(C45*0.00272)*100</f>
        <v>74.238662324818478</v>
      </c>
      <c r="BD45" s="248">
        <f t="shared" si="11"/>
        <v>4.0642893018583628</v>
      </c>
      <c r="BE45" s="248">
        <f t="shared" si="12"/>
        <v>83.823221388433907</v>
      </c>
      <c r="BF45" s="248">
        <f t="shared" si="13"/>
        <v>201.92916152350625</v>
      </c>
      <c r="BG45" s="191">
        <f t="shared" si="14"/>
        <v>13.552441974164994</v>
      </c>
    </row>
    <row r="50" spans="1:59" ht="15.75" thickBot="1"/>
    <row r="51" spans="1:59" ht="18.75">
      <c r="A51" s="283" t="s">
        <v>94</v>
      </c>
      <c r="B51" s="283"/>
      <c r="C51" s="283"/>
      <c r="D51" s="284" t="s">
        <v>0</v>
      </c>
      <c r="E51" s="284"/>
      <c r="F51" s="284"/>
      <c r="G51" s="284"/>
      <c r="H51" s="284"/>
      <c r="I51" s="284"/>
      <c r="J51" s="284"/>
      <c r="K51" s="284"/>
      <c r="L51" s="284"/>
      <c r="M51" s="284"/>
      <c r="N51" s="284"/>
      <c r="O51" s="284"/>
      <c r="P51" s="284"/>
      <c r="Q51" s="284"/>
      <c r="R51" s="284"/>
      <c r="S51" s="284"/>
      <c r="T51" s="284"/>
      <c r="U51" s="284"/>
      <c r="V51" s="284"/>
      <c r="W51" s="284"/>
      <c r="X51" s="284"/>
      <c r="Y51" s="284"/>
      <c r="Z51" s="284" t="s">
        <v>6</v>
      </c>
      <c r="AA51" s="284"/>
      <c r="AB51" s="284"/>
      <c r="AC51" s="284"/>
      <c r="AD51" s="284"/>
      <c r="AE51" s="284"/>
      <c r="AF51" s="284"/>
      <c r="AG51" s="284"/>
      <c r="AH51" s="284"/>
      <c r="AI51" s="284"/>
      <c r="AJ51" s="284"/>
      <c r="AK51" s="284"/>
      <c r="AL51" s="284"/>
      <c r="AM51" s="284"/>
      <c r="AN51" s="284"/>
      <c r="AO51" s="284"/>
      <c r="AP51" s="284"/>
      <c r="AQ51" s="284"/>
      <c r="AR51" s="284"/>
      <c r="AS51" s="284"/>
      <c r="AT51" s="284"/>
      <c r="AU51" s="98"/>
      <c r="AV51" s="410" t="s">
        <v>18</v>
      </c>
      <c r="AW51" s="411"/>
      <c r="AX51" s="410" t="s">
        <v>19</v>
      </c>
      <c r="AY51" s="414"/>
      <c r="AZ51" s="414"/>
      <c r="BA51" s="272" t="s">
        <v>28</v>
      </c>
      <c r="BB51" s="433" t="s">
        <v>54</v>
      </c>
      <c r="BC51" s="433" t="s">
        <v>51</v>
      </c>
      <c r="BD51" s="434" t="s">
        <v>106</v>
      </c>
      <c r="BE51" s="434" t="s">
        <v>30</v>
      </c>
      <c r="BF51" s="434" t="s">
        <v>52</v>
      </c>
      <c r="BG51" s="435" t="s">
        <v>53</v>
      </c>
    </row>
    <row r="52" spans="1:59" ht="19.5" thickBot="1">
      <c r="A52" s="283"/>
      <c r="B52" s="283"/>
      <c r="C52" s="283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5"/>
      <c r="U52" s="285"/>
      <c r="V52" s="285"/>
      <c r="W52" s="285"/>
      <c r="X52" s="285"/>
      <c r="Y52" s="285"/>
      <c r="Z52" s="284"/>
      <c r="AA52" s="284"/>
      <c r="AB52" s="285"/>
      <c r="AC52" s="285"/>
      <c r="AD52" s="285"/>
      <c r="AE52" s="285"/>
      <c r="AF52" s="285"/>
      <c r="AG52" s="285"/>
      <c r="AH52" s="285"/>
      <c r="AI52" s="285"/>
      <c r="AJ52" s="285"/>
      <c r="AK52" s="285"/>
      <c r="AL52" s="285"/>
      <c r="AM52" s="285"/>
      <c r="AN52" s="285"/>
      <c r="AO52" s="285"/>
      <c r="AP52" s="285"/>
      <c r="AQ52" s="285"/>
      <c r="AR52" s="285"/>
      <c r="AS52" s="285"/>
      <c r="AT52" s="285"/>
      <c r="AU52" s="99"/>
      <c r="AV52" s="412"/>
      <c r="AW52" s="413"/>
      <c r="AX52" s="412"/>
      <c r="AY52" s="293"/>
      <c r="AZ52" s="293"/>
      <c r="BA52" s="273"/>
      <c r="BB52" s="415"/>
      <c r="BC52" s="415"/>
      <c r="BD52" s="409"/>
      <c r="BE52" s="409"/>
      <c r="BF52" s="409"/>
      <c r="BG52" s="436"/>
    </row>
    <row r="53" spans="1:59" ht="19.5" thickBot="1">
      <c r="A53" s="283" t="s">
        <v>101</v>
      </c>
      <c r="B53" s="283"/>
      <c r="C53" s="430"/>
      <c r="D53" s="394" t="s">
        <v>34</v>
      </c>
      <c r="E53" s="395"/>
      <c r="F53" s="395"/>
      <c r="G53" s="395"/>
      <c r="H53" s="395"/>
      <c r="I53" s="395"/>
      <c r="J53" s="395"/>
      <c r="K53" s="395"/>
      <c r="L53" s="395"/>
      <c r="M53" s="395"/>
      <c r="N53" s="395"/>
      <c r="O53" s="395"/>
      <c r="P53" s="395"/>
      <c r="Q53" s="396"/>
      <c r="R53" s="437" t="s">
        <v>36</v>
      </c>
      <c r="S53" s="438"/>
      <c r="T53" s="438"/>
      <c r="U53" s="438"/>
      <c r="V53" s="438"/>
      <c r="W53" s="438"/>
      <c r="X53" s="439"/>
      <c r="Y53" s="336" t="s">
        <v>25</v>
      </c>
      <c r="Z53" s="403" t="s">
        <v>26</v>
      </c>
      <c r="AA53" s="417" t="s">
        <v>7</v>
      </c>
      <c r="AB53" s="418" t="s">
        <v>46</v>
      </c>
      <c r="AC53" s="419"/>
      <c r="AD53" s="419"/>
      <c r="AE53" s="419"/>
      <c r="AF53" s="419"/>
      <c r="AG53" s="419"/>
      <c r="AH53" s="419"/>
      <c r="AI53" s="419"/>
      <c r="AJ53" s="419"/>
      <c r="AK53" s="419"/>
      <c r="AL53" s="419"/>
      <c r="AM53" s="419"/>
      <c r="AN53" s="419"/>
      <c r="AO53" s="419"/>
      <c r="AP53" s="419"/>
      <c r="AQ53" s="419"/>
      <c r="AR53" s="419"/>
      <c r="AS53" s="419"/>
      <c r="AT53" s="420"/>
      <c r="AU53" s="145"/>
      <c r="AV53" s="293"/>
      <c r="AW53" s="413"/>
      <c r="AX53" s="412"/>
      <c r="AY53" s="293"/>
      <c r="AZ53" s="293"/>
      <c r="BA53" s="273"/>
      <c r="BB53" s="415"/>
      <c r="BC53" s="415"/>
      <c r="BD53" s="409"/>
      <c r="BE53" s="409"/>
      <c r="BF53" s="409"/>
      <c r="BG53" s="436"/>
    </row>
    <row r="54" spans="1:59" ht="19.5" thickBot="1">
      <c r="A54" s="283"/>
      <c r="B54" s="283"/>
      <c r="C54" s="430"/>
      <c r="D54" s="397" t="s">
        <v>35</v>
      </c>
      <c r="E54" s="398"/>
      <c r="F54" s="398"/>
      <c r="G54" s="398"/>
      <c r="H54" s="398"/>
      <c r="I54" s="398"/>
      <c r="J54" s="399"/>
      <c r="K54" s="400" t="s">
        <v>45</v>
      </c>
      <c r="L54" s="401"/>
      <c r="M54" s="401"/>
      <c r="N54" s="401"/>
      <c r="O54" s="401"/>
      <c r="P54" s="401"/>
      <c r="Q54" s="402"/>
      <c r="R54" s="274" t="s">
        <v>37</v>
      </c>
      <c r="S54" s="275"/>
      <c r="T54" s="275"/>
      <c r="U54" s="275"/>
      <c r="V54" s="275"/>
      <c r="W54" s="275"/>
      <c r="X54" s="276"/>
      <c r="Y54" s="337"/>
      <c r="Z54" s="403"/>
      <c r="AA54" s="417"/>
      <c r="AB54" s="421"/>
      <c r="AC54" s="422"/>
      <c r="AD54" s="422"/>
      <c r="AE54" s="422"/>
      <c r="AF54" s="422"/>
      <c r="AG54" s="422"/>
      <c r="AH54" s="422"/>
      <c r="AI54" s="422"/>
      <c r="AJ54" s="422"/>
      <c r="AK54" s="422"/>
      <c r="AL54" s="422"/>
      <c r="AM54" s="422"/>
      <c r="AN54" s="422"/>
      <c r="AO54" s="422"/>
      <c r="AP54" s="422"/>
      <c r="AQ54" s="422"/>
      <c r="AR54" s="423"/>
      <c r="AS54" s="423"/>
      <c r="AT54" s="424"/>
      <c r="AU54" s="145"/>
      <c r="AV54" s="293"/>
      <c r="AW54" s="413"/>
      <c r="AX54" s="412"/>
      <c r="AY54" s="293"/>
      <c r="AZ54" s="293"/>
      <c r="BA54" s="273"/>
      <c r="BB54" s="415"/>
      <c r="BC54" s="415"/>
      <c r="BD54" s="409"/>
      <c r="BE54" s="409"/>
      <c r="BF54" s="409"/>
      <c r="BG54" s="436"/>
    </row>
    <row r="55" spans="1:59" ht="16.5" thickBot="1">
      <c r="A55" s="306" t="s">
        <v>33</v>
      </c>
      <c r="B55" s="440" t="s">
        <v>31</v>
      </c>
      <c r="C55" s="441" t="s">
        <v>32</v>
      </c>
      <c r="D55" s="393" t="s">
        <v>39</v>
      </c>
      <c r="E55" s="347" t="s">
        <v>38</v>
      </c>
      <c r="F55" s="296" t="s">
        <v>44</v>
      </c>
      <c r="G55" s="296"/>
      <c r="H55" s="296"/>
      <c r="I55" s="297"/>
      <c r="J55" s="298" t="s">
        <v>17</v>
      </c>
      <c r="K55" s="393" t="s">
        <v>39</v>
      </c>
      <c r="L55" s="347" t="s">
        <v>38</v>
      </c>
      <c r="M55" s="296" t="s">
        <v>44</v>
      </c>
      <c r="N55" s="296"/>
      <c r="O55" s="296"/>
      <c r="P55" s="297"/>
      <c r="Q55" s="298" t="s">
        <v>17</v>
      </c>
      <c r="R55" s="300" t="s">
        <v>39</v>
      </c>
      <c r="S55" s="392" t="s">
        <v>38</v>
      </c>
      <c r="T55" s="332" t="s">
        <v>44</v>
      </c>
      <c r="U55" s="332"/>
      <c r="V55" s="332"/>
      <c r="W55" s="416"/>
      <c r="X55" s="404" t="s">
        <v>17</v>
      </c>
      <c r="Y55" s="337"/>
      <c r="Z55" s="403"/>
      <c r="AA55" s="417"/>
      <c r="AB55" s="429" t="s">
        <v>8</v>
      </c>
      <c r="AC55" s="301"/>
      <c r="AD55" s="301" t="s">
        <v>9</v>
      </c>
      <c r="AE55" s="301"/>
      <c r="AF55" s="301" t="s">
        <v>10</v>
      </c>
      <c r="AG55" s="301"/>
      <c r="AH55" s="301" t="s">
        <v>11</v>
      </c>
      <c r="AI55" s="301"/>
      <c r="AJ55" s="301" t="s">
        <v>12</v>
      </c>
      <c r="AK55" s="301"/>
      <c r="AL55" s="301" t="s">
        <v>13</v>
      </c>
      <c r="AM55" s="301"/>
      <c r="AN55" s="301" t="s">
        <v>14</v>
      </c>
      <c r="AO55" s="301"/>
      <c r="AP55" s="301" t="s">
        <v>15</v>
      </c>
      <c r="AQ55" s="425"/>
      <c r="AR55" s="426" t="s">
        <v>16</v>
      </c>
      <c r="AS55" s="427"/>
      <c r="AT55" s="428"/>
      <c r="AU55" s="112"/>
      <c r="AV55" s="304" t="s">
        <v>47</v>
      </c>
      <c r="AW55" s="305"/>
      <c r="AX55" s="278" t="s">
        <v>50</v>
      </c>
      <c r="AY55" s="279"/>
      <c r="AZ55" s="459"/>
      <c r="BA55" s="273"/>
      <c r="BB55" s="415"/>
      <c r="BC55" s="415"/>
      <c r="BD55" s="409"/>
      <c r="BE55" s="409"/>
      <c r="BF55" s="409"/>
      <c r="BG55" s="436"/>
    </row>
    <row r="56" spans="1:59" ht="79.5" thickBot="1">
      <c r="A56" s="307"/>
      <c r="B56" s="440"/>
      <c r="C56" s="441"/>
      <c r="D56" s="393"/>
      <c r="E56" s="347"/>
      <c r="F56" s="128" t="s">
        <v>40</v>
      </c>
      <c r="G56" s="128" t="s">
        <v>41</v>
      </c>
      <c r="H56" s="128" t="s">
        <v>42</v>
      </c>
      <c r="I56" s="80" t="s">
        <v>43</v>
      </c>
      <c r="J56" s="431"/>
      <c r="K56" s="393"/>
      <c r="L56" s="347"/>
      <c r="M56" s="128" t="s">
        <v>40</v>
      </c>
      <c r="N56" s="128" t="s">
        <v>41</v>
      </c>
      <c r="O56" s="128" t="s">
        <v>56</v>
      </c>
      <c r="P56" s="80" t="s">
        <v>43</v>
      </c>
      <c r="Q56" s="431"/>
      <c r="R56" s="300"/>
      <c r="S56" s="392"/>
      <c r="T56" s="129" t="s">
        <v>40</v>
      </c>
      <c r="U56" s="129" t="s">
        <v>41</v>
      </c>
      <c r="V56" s="129" t="s">
        <v>57</v>
      </c>
      <c r="W56" s="124" t="s">
        <v>43</v>
      </c>
      <c r="X56" s="432"/>
      <c r="Y56" s="338"/>
      <c r="Z56" s="403"/>
      <c r="AA56" s="417"/>
      <c r="AB56" s="193" t="s">
        <v>3</v>
      </c>
      <c r="AC56" s="194" t="s">
        <v>4</v>
      </c>
      <c r="AD56" s="194" t="s">
        <v>3</v>
      </c>
      <c r="AE56" s="194" t="s">
        <v>4</v>
      </c>
      <c r="AF56" s="194" t="s">
        <v>3</v>
      </c>
      <c r="AG56" s="194" t="s">
        <v>4</v>
      </c>
      <c r="AH56" s="194" t="s">
        <v>3</v>
      </c>
      <c r="AI56" s="194" t="s">
        <v>4</v>
      </c>
      <c r="AJ56" s="194" t="s">
        <v>3</v>
      </c>
      <c r="AK56" s="194" t="s">
        <v>4</v>
      </c>
      <c r="AL56" s="194" t="s">
        <v>3</v>
      </c>
      <c r="AM56" s="194" t="s">
        <v>4</v>
      </c>
      <c r="AN56" s="194" t="s">
        <v>3</v>
      </c>
      <c r="AO56" s="194" t="s">
        <v>4</v>
      </c>
      <c r="AP56" s="194" t="s">
        <v>3</v>
      </c>
      <c r="AQ56" s="200" t="s">
        <v>4</v>
      </c>
      <c r="AR56" s="57" t="s">
        <v>3</v>
      </c>
      <c r="AS56" s="113" t="s">
        <v>4</v>
      </c>
      <c r="AT56" s="177" t="s">
        <v>17</v>
      </c>
      <c r="AU56" s="201" t="s">
        <v>98</v>
      </c>
      <c r="AV56" s="63" t="s">
        <v>48</v>
      </c>
      <c r="AW56" s="64" t="s">
        <v>49</v>
      </c>
      <c r="AX56" s="181" t="s">
        <v>95</v>
      </c>
      <c r="AY56" s="62" t="s">
        <v>96</v>
      </c>
      <c r="AZ56" s="251" t="s">
        <v>97</v>
      </c>
      <c r="BA56" s="273"/>
      <c r="BB56" s="415"/>
      <c r="BC56" s="415"/>
      <c r="BD56" s="409"/>
      <c r="BE56" s="409"/>
      <c r="BF56" s="409"/>
      <c r="BG56" s="436"/>
    </row>
    <row r="57" spans="1:59" ht="37.5" customHeight="1">
      <c r="A57" s="14">
        <v>1</v>
      </c>
      <c r="B57" s="13" t="s">
        <v>58</v>
      </c>
      <c r="C57" s="257">
        <v>1619642.2358940549</v>
      </c>
      <c r="D57" s="87">
        <v>259</v>
      </c>
      <c r="E57" s="88">
        <v>12</v>
      </c>
      <c r="F57" s="88">
        <v>0</v>
      </c>
      <c r="G57" s="88">
        <v>0</v>
      </c>
      <c r="H57" s="88">
        <v>0</v>
      </c>
      <c r="I57" s="88">
        <v>0</v>
      </c>
      <c r="J57" s="136">
        <f>D57+E57+F57+G57+H57+I57</f>
        <v>271</v>
      </c>
      <c r="K57" s="88">
        <v>285</v>
      </c>
      <c r="L57" s="88">
        <v>8</v>
      </c>
      <c r="M57" s="88">
        <v>0</v>
      </c>
      <c r="N57" s="88">
        <v>0</v>
      </c>
      <c r="O57" s="88">
        <v>2</v>
      </c>
      <c r="P57" s="88">
        <v>0</v>
      </c>
      <c r="Q57" s="136">
        <f>SUM(K57:P57)</f>
        <v>295</v>
      </c>
      <c r="R57" s="259">
        <v>85</v>
      </c>
      <c r="S57" s="88">
        <v>2</v>
      </c>
      <c r="T57" s="88">
        <v>0</v>
      </c>
      <c r="U57" s="88">
        <v>0</v>
      </c>
      <c r="V57" s="88">
        <v>0</v>
      </c>
      <c r="W57" s="88">
        <v>0</v>
      </c>
      <c r="X57" s="136">
        <f>SUM(R57:W57)</f>
        <v>87</v>
      </c>
      <c r="Y57" s="135">
        <f>J57+Q57+X57</f>
        <v>653</v>
      </c>
      <c r="Z57" s="51">
        <v>1</v>
      </c>
      <c r="AA57" s="55" t="s">
        <v>58</v>
      </c>
      <c r="AB57" s="87">
        <v>9</v>
      </c>
      <c r="AC57" s="88">
        <v>4</v>
      </c>
      <c r="AD57" s="88">
        <v>13</v>
      </c>
      <c r="AE57" s="88">
        <v>29</v>
      </c>
      <c r="AF57" s="88">
        <v>49</v>
      </c>
      <c r="AG57" s="88">
        <v>75</v>
      </c>
      <c r="AH57" s="88">
        <v>52</v>
      </c>
      <c r="AI57" s="88">
        <v>56</v>
      </c>
      <c r="AJ57" s="88">
        <v>35</v>
      </c>
      <c r="AK57" s="88">
        <v>48</v>
      </c>
      <c r="AL57" s="88">
        <v>38</v>
      </c>
      <c r="AM57" s="88">
        <v>49</v>
      </c>
      <c r="AN57" s="88">
        <v>47</v>
      </c>
      <c r="AO57" s="88">
        <v>31</v>
      </c>
      <c r="AP57" s="88">
        <v>68</v>
      </c>
      <c r="AQ57" s="88">
        <v>48</v>
      </c>
      <c r="AR57" s="153">
        <f>AP57+AN57+AL57+AJ57+AH57+AF57+AD57+AB57</f>
        <v>311</v>
      </c>
      <c r="AS57" s="130">
        <f>AQ57+AO57+AM57+AK57+AI57+AG57+AE57+AC57</f>
        <v>340</v>
      </c>
      <c r="AT57" s="178">
        <f>SUM(AR57:AS57)</f>
        <v>651</v>
      </c>
      <c r="AU57" s="261">
        <f>D57+E57+K57+L57+R57+S57</f>
        <v>651</v>
      </c>
      <c r="AV57" s="264">
        <v>2582</v>
      </c>
      <c r="AW57" s="213">
        <v>271</v>
      </c>
      <c r="AX57" s="265">
        <v>992</v>
      </c>
      <c r="AY57" s="92">
        <v>130</v>
      </c>
      <c r="AZ57" s="213">
        <v>4</v>
      </c>
      <c r="BA57" s="252">
        <f t="shared" ref="BA57:BA93" si="19">((D57+E57)*4)/(C57*0.00144)*100</f>
        <v>46.478028362988361</v>
      </c>
      <c r="BB57" s="245">
        <f>(D57+E57)/(J57+Q57)*100</f>
        <v>47.879858657243815</v>
      </c>
      <c r="BC57" s="245">
        <f>(4*AU57)/(C57*0.00272)*100</f>
        <v>59.108914299706704</v>
      </c>
      <c r="BD57" s="245">
        <f>(E57+F57+G57+H57+I57+L57+M57+N57+O57+P57+S57+T57+U57+V57+W57)/Y57*100</f>
        <v>3.6753445635528332</v>
      </c>
      <c r="BE57" s="245">
        <f>((D57+E57)*4)/(C57)*100000</f>
        <v>66.928360842703256</v>
      </c>
      <c r="BF57" s="245">
        <f>(AU57*4)/(C57)*100000</f>
        <v>160.77624689520226</v>
      </c>
      <c r="BG57" s="253">
        <f>AW57/AV57*100</f>
        <v>10.495739736638265</v>
      </c>
    </row>
    <row r="58" spans="1:59" ht="37.5" customHeight="1">
      <c r="A58" s="15">
        <v>2</v>
      </c>
      <c r="B58" s="13" t="s">
        <v>105</v>
      </c>
      <c r="C58" s="257">
        <v>2711625.7845973652</v>
      </c>
      <c r="D58" s="87">
        <v>910</v>
      </c>
      <c r="E58" s="88">
        <v>41</v>
      </c>
      <c r="F58" s="88">
        <v>1</v>
      </c>
      <c r="G58" s="88">
        <v>25</v>
      </c>
      <c r="H58" s="88">
        <v>1</v>
      </c>
      <c r="I58" s="88">
        <v>5</v>
      </c>
      <c r="J58" s="136">
        <f t="shared" ref="J58:J88" si="20">D58+E58+F58+G58+H58+I58</f>
        <v>983</v>
      </c>
      <c r="K58" s="88">
        <v>737</v>
      </c>
      <c r="L58" s="88">
        <v>1</v>
      </c>
      <c r="M58" s="88">
        <v>0</v>
      </c>
      <c r="N58" s="88">
        <v>0</v>
      </c>
      <c r="O58" s="88">
        <v>0</v>
      </c>
      <c r="P58" s="88">
        <v>0</v>
      </c>
      <c r="Q58" s="136">
        <f t="shared" ref="Q58:Q93" si="21">SUM(K58:P58)</f>
        <v>738</v>
      </c>
      <c r="R58" s="259">
        <v>188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136">
        <f t="shared" ref="X58:X93" si="22">SUM(R58:W58)</f>
        <v>188</v>
      </c>
      <c r="Y58" s="136">
        <f t="shared" ref="Y58:Y88" si="23">J58+Q58+X58</f>
        <v>1909</v>
      </c>
      <c r="Z58" s="52">
        <v>2</v>
      </c>
      <c r="AA58" s="55" t="s">
        <v>105</v>
      </c>
      <c r="AB58" s="87">
        <v>0</v>
      </c>
      <c r="AC58" s="88">
        <v>0</v>
      </c>
      <c r="AD58" s="88">
        <v>21</v>
      </c>
      <c r="AE58" s="88">
        <v>40</v>
      </c>
      <c r="AF58" s="88">
        <v>151</v>
      </c>
      <c r="AG58" s="88">
        <v>209</v>
      </c>
      <c r="AH58" s="88">
        <v>181</v>
      </c>
      <c r="AI58" s="88">
        <v>165</v>
      </c>
      <c r="AJ58" s="88">
        <v>143</v>
      </c>
      <c r="AK58" s="88">
        <v>149</v>
      </c>
      <c r="AL58" s="88">
        <v>180</v>
      </c>
      <c r="AM58" s="88">
        <v>159</v>
      </c>
      <c r="AN58" s="88">
        <v>114</v>
      </c>
      <c r="AO58" s="88">
        <v>123</v>
      </c>
      <c r="AP58" s="88">
        <v>135</v>
      </c>
      <c r="AQ58" s="88">
        <v>107</v>
      </c>
      <c r="AR58" s="153">
        <f t="shared" ref="AR58:AR93" si="24">AP58+AN58+AL58+AJ58+AH58+AF58+AD58+AB58</f>
        <v>925</v>
      </c>
      <c r="AS58" s="130">
        <f t="shared" ref="AS58:AS93" si="25">AQ58+AO58+AM58+AK58+AI58+AG58+AE58+AC58</f>
        <v>952</v>
      </c>
      <c r="AT58" s="178">
        <f t="shared" ref="AT58:AT93" si="26">SUM(AR58:AS58)</f>
        <v>1877</v>
      </c>
      <c r="AU58" s="261">
        <f t="shared" ref="AU58:AU93" si="27">D58+E58+K58+L58+R58+S58</f>
        <v>1877</v>
      </c>
      <c r="AV58" s="264">
        <v>7763</v>
      </c>
      <c r="AW58" s="213">
        <v>981</v>
      </c>
      <c r="AX58" s="265">
        <v>978</v>
      </c>
      <c r="AY58" s="92">
        <v>978</v>
      </c>
      <c r="AZ58" s="213">
        <v>4</v>
      </c>
      <c r="BA58" s="252">
        <f t="shared" si="19"/>
        <v>97.420030509811426</v>
      </c>
      <c r="BB58" s="245">
        <f t="shared" ref="BB58:BB92" si="28">(D58+E58)/(J58+Q58)*100</f>
        <v>55.258570598489257</v>
      </c>
      <c r="BC58" s="245">
        <f t="shared" ref="BC58:BC92" si="29">(4*AU58)/(C58*0.00272)*100</f>
        <v>101.79480270936132</v>
      </c>
      <c r="BD58" s="245">
        <f t="shared" ref="BD58:BD93" si="30">(E58+F58+G58+H58+I58+L58+M58+N58+O58+P58+S58+T58+U58+V58+W58)/Y58*100</f>
        <v>3.8763750654793085</v>
      </c>
      <c r="BE58" s="245">
        <f t="shared" ref="BE58:BE93" si="31">((D58+E58)*4)/(C58)*100000</f>
        <v>140.28484393412847</v>
      </c>
      <c r="BF58" s="245">
        <f t="shared" ref="BF58:BF93" si="32">(AU58*4)/(C58)*100000</f>
        <v>276.88186336946279</v>
      </c>
      <c r="BG58" s="253">
        <f t="shared" ref="BG58:BG93" si="33">AW58/AV58*100</f>
        <v>12.63686719051913</v>
      </c>
    </row>
    <row r="59" spans="1:59" ht="37.5" customHeight="1">
      <c r="A59" s="15">
        <v>3</v>
      </c>
      <c r="B59" s="13" t="s">
        <v>59</v>
      </c>
      <c r="C59" s="257">
        <v>3226639.3022482186</v>
      </c>
      <c r="D59" s="87">
        <v>753</v>
      </c>
      <c r="E59" s="88">
        <v>20</v>
      </c>
      <c r="F59" s="88">
        <v>0</v>
      </c>
      <c r="G59" s="88">
        <v>0</v>
      </c>
      <c r="H59" s="88">
        <v>0</v>
      </c>
      <c r="I59" s="88">
        <v>0</v>
      </c>
      <c r="J59" s="136">
        <f t="shared" si="20"/>
        <v>773</v>
      </c>
      <c r="K59" s="88">
        <v>735</v>
      </c>
      <c r="L59" s="88">
        <v>16</v>
      </c>
      <c r="M59" s="88">
        <v>0</v>
      </c>
      <c r="N59" s="88">
        <v>0</v>
      </c>
      <c r="O59" s="88">
        <v>0</v>
      </c>
      <c r="P59" s="88">
        <v>0</v>
      </c>
      <c r="Q59" s="136">
        <f t="shared" si="21"/>
        <v>751</v>
      </c>
      <c r="R59" s="259">
        <v>200</v>
      </c>
      <c r="S59" s="88">
        <v>3</v>
      </c>
      <c r="T59" s="88">
        <v>0</v>
      </c>
      <c r="U59" s="88">
        <v>0</v>
      </c>
      <c r="V59" s="88">
        <v>1</v>
      </c>
      <c r="W59" s="88">
        <v>1</v>
      </c>
      <c r="X59" s="136">
        <f t="shared" si="22"/>
        <v>205</v>
      </c>
      <c r="Y59" s="136">
        <f t="shared" si="23"/>
        <v>1729</v>
      </c>
      <c r="Z59" s="52">
        <v>3</v>
      </c>
      <c r="AA59" s="55" t="s">
        <v>59</v>
      </c>
      <c r="AB59" s="87">
        <v>4</v>
      </c>
      <c r="AC59" s="88">
        <v>4</v>
      </c>
      <c r="AD59" s="88">
        <v>31</v>
      </c>
      <c r="AE59" s="88">
        <v>56</v>
      </c>
      <c r="AF59" s="88">
        <v>128</v>
      </c>
      <c r="AG59" s="88">
        <v>157</v>
      </c>
      <c r="AH59" s="88">
        <v>162</v>
      </c>
      <c r="AI59" s="88">
        <v>133</v>
      </c>
      <c r="AJ59" s="88">
        <v>131</v>
      </c>
      <c r="AK59" s="88">
        <v>139</v>
      </c>
      <c r="AL59" s="88">
        <v>154</v>
      </c>
      <c r="AM59" s="88">
        <v>128</v>
      </c>
      <c r="AN59" s="88">
        <v>139</v>
      </c>
      <c r="AO59" s="88">
        <v>87</v>
      </c>
      <c r="AP59" s="88">
        <v>169</v>
      </c>
      <c r="AQ59" s="88">
        <v>105</v>
      </c>
      <c r="AR59" s="153">
        <f t="shared" si="24"/>
        <v>918</v>
      </c>
      <c r="AS59" s="130">
        <f t="shared" si="25"/>
        <v>809</v>
      </c>
      <c r="AT59" s="178">
        <f t="shared" si="26"/>
        <v>1727</v>
      </c>
      <c r="AU59" s="261">
        <f t="shared" si="27"/>
        <v>1727</v>
      </c>
      <c r="AV59" s="264">
        <v>3176</v>
      </c>
      <c r="AW59" s="213">
        <v>754</v>
      </c>
      <c r="AX59" s="265">
        <v>2034</v>
      </c>
      <c r="AY59" s="92">
        <v>587</v>
      </c>
      <c r="AZ59" s="213">
        <v>4</v>
      </c>
      <c r="BA59" s="252">
        <f t="shared" si="19"/>
        <v>66.546707613897439</v>
      </c>
      <c r="BB59" s="245">
        <f t="shared" si="28"/>
        <v>50.721784776902886</v>
      </c>
      <c r="BC59" s="245">
        <f t="shared" si="29"/>
        <v>78.71056056942453</v>
      </c>
      <c r="BD59" s="245">
        <f t="shared" si="30"/>
        <v>2.371312897628687</v>
      </c>
      <c r="BE59" s="245">
        <f t="shared" si="31"/>
        <v>95.827258964012302</v>
      </c>
      <c r="BF59" s="245">
        <f t="shared" si="32"/>
        <v>214.09272474883474</v>
      </c>
      <c r="BG59" s="253">
        <f t="shared" si="33"/>
        <v>23.740554156171285</v>
      </c>
    </row>
    <row r="60" spans="1:59" ht="37.5" customHeight="1">
      <c r="A60" s="15">
        <v>4</v>
      </c>
      <c r="B60" s="13" t="s">
        <v>61</v>
      </c>
      <c r="C60" s="257">
        <v>1309859.6688860231</v>
      </c>
      <c r="D60" s="87">
        <v>353</v>
      </c>
      <c r="E60" s="88">
        <v>29</v>
      </c>
      <c r="F60" s="88">
        <v>0</v>
      </c>
      <c r="G60" s="88">
        <v>3</v>
      </c>
      <c r="H60" s="88">
        <v>0</v>
      </c>
      <c r="I60" s="88">
        <v>0</v>
      </c>
      <c r="J60" s="136">
        <f t="shared" si="20"/>
        <v>385</v>
      </c>
      <c r="K60" s="88">
        <v>272</v>
      </c>
      <c r="L60" s="88">
        <v>2</v>
      </c>
      <c r="M60" s="88">
        <v>0</v>
      </c>
      <c r="N60" s="88">
        <v>0</v>
      </c>
      <c r="O60" s="88">
        <v>2</v>
      </c>
      <c r="P60" s="88">
        <v>0</v>
      </c>
      <c r="Q60" s="136">
        <f t="shared" si="21"/>
        <v>276</v>
      </c>
      <c r="R60" s="259">
        <v>121</v>
      </c>
      <c r="S60" s="88">
        <v>0</v>
      </c>
      <c r="T60" s="88">
        <v>0</v>
      </c>
      <c r="U60" s="88">
        <v>0</v>
      </c>
      <c r="V60" s="88">
        <v>0</v>
      </c>
      <c r="W60" s="88">
        <v>0</v>
      </c>
      <c r="X60" s="136">
        <f t="shared" si="22"/>
        <v>121</v>
      </c>
      <c r="Y60" s="136">
        <f t="shared" si="23"/>
        <v>782</v>
      </c>
      <c r="Z60" s="52">
        <v>4</v>
      </c>
      <c r="AA60" s="55" t="s">
        <v>61</v>
      </c>
      <c r="AB60" s="87">
        <v>2</v>
      </c>
      <c r="AC60" s="88">
        <v>0</v>
      </c>
      <c r="AD60" s="88">
        <v>16</v>
      </c>
      <c r="AE60" s="88">
        <v>20</v>
      </c>
      <c r="AF60" s="88">
        <v>55</v>
      </c>
      <c r="AG60" s="88">
        <v>91</v>
      </c>
      <c r="AH60" s="88">
        <v>61</v>
      </c>
      <c r="AI60" s="88">
        <v>93</v>
      </c>
      <c r="AJ60" s="88">
        <v>62</v>
      </c>
      <c r="AK60" s="88">
        <v>95</v>
      </c>
      <c r="AL60" s="88">
        <v>49</v>
      </c>
      <c r="AM60" s="88">
        <v>63</v>
      </c>
      <c r="AN60" s="88">
        <v>50</v>
      </c>
      <c r="AO60" s="88">
        <v>56</v>
      </c>
      <c r="AP60" s="88">
        <v>38</v>
      </c>
      <c r="AQ60" s="88">
        <v>26</v>
      </c>
      <c r="AR60" s="153">
        <f t="shared" si="24"/>
        <v>333</v>
      </c>
      <c r="AS60" s="130">
        <f t="shared" si="25"/>
        <v>444</v>
      </c>
      <c r="AT60" s="178">
        <f t="shared" si="26"/>
        <v>777</v>
      </c>
      <c r="AU60" s="261">
        <f t="shared" si="27"/>
        <v>777</v>
      </c>
      <c r="AV60" s="264">
        <v>2766</v>
      </c>
      <c r="AW60" s="213">
        <v>395</v>
      </c>
      <c r="AX60" s="265">
        <v>1198</v>
      </c>
      <c r="AY60" s="92">
        <v>140</v>
      </c>
      <c r="AZ60" s="213">
        <v>6</v>
      </c>
      <c r="BA60" s="252">
        <f t="shared" si="19"/>
        <v>81.009526158900542</v>
      </c>
      <c r="BB60" s="245">
        <f t="shared" si="28"/>
        <v>57.791225416036305</v>
      </c>
      <c r="BC60" s="245">
        <f t="shared" si="29"/>
        <v>87.234311122450208</v>
      </c>
      <c r="BD60" s="245">
        <f t="shared" si="30"/>
        <v>4.6035805626598467</v>
      </c>
      <c r="BE60" s="245">
        <f t="shared" si="31"/>
        <v>116.65371766881681</v>
      </c>
      <c r="BF60" s="245">
        <f t="shared" si="32"/>
        <v>237.27732625306456</v>
      </c>
      <c r="BG60" s="253">
        <f t="shared" si="33"/>
        <v>14.28054953000723</v>
      </c>
    </row>
    <row r="61" spans="1:59" ht="37.5" customHeight="1">
      <c r="A61" s="15">
        <v>5</v>
      </c>
      <c r="B61" s="13" t="s">
        <v>62</v>
      </c>
      <c r="C61" s="257">
        <v>1355036.2932413612</v>
      </c>
      <c r="D61" s="87">
        <v>212</v>
      </c>
      <c r="E61" s="88">
        <v>18</v>
      </c>
      <c r="F61" s="88">
        <v>2</v>
      </c>
      <c r="G61" s="88">
        <v>0</v>
      </c>
      <c r="H61" s="88">
        <v>0</v>
      </c>
      <c r="I61" s="88">
        <v>0</v>
      </c>
      <c r="J61" s="136">
        <f t="shared" si="20"/>
        <v>232</v>
      </c>
      <c r="K61" s="88">
        <v>264</v>
      </c>
      <c r="L61" s="88">
        <v>21</v>
      </c>
      <c r="M61" s="88">
        <v>0</v>
      </c>
      <c r="N61" s="88">
        <v>0</v>
      </c>
      <c r="O61" s="88">
        <v>0</v>
      </c>
      <c r="P61" s="88">
        <v>0</v>
      </c>
      <c r="Q61" s="136">
        <f t="shared" si="21"/>
        <v>285</v>
      </c>
      <c r="R61" s="259">
        <v>30</v>
      </c>
      <c r="S61" s="88">
        <v>1</v>
      </c>
      <c r="T61" s="88">
        <v>0</v>
      </c>
      <c r="U61" s="88">
        <v>0</v>
      </c>
      <c r="V61" s="88">
        <v>0</v>
      </c>
      <c r="W61" s="88">
        <v>0</v>
      </c>
      <c r="X61" s="136">
        <f t="shared" si="22"/>
        <v>31</v>
      </c>
      <c r="Y61" s="136">
        <f t="shared" si="23"/>
        <v>548</v>
      </c>
      <c r="Z61" s="52">
        <v>5</v>
      </c>
      <c r="AA61" s="55" t="s">
        <v>62</v>
      </c>
      <c r="AB61" s="87">
        <v>0</v>
      </c>
      <c r="AC61" s="88">
        <v>0</v>
      </c>
      <c r="AD61" s="88">
        <v>6</v>
      </c>
      <c r="AE61" s="88">
        <v>7</v>
      </c>
      <c r="AF61" s="88">
        <v>41</v>
      </c>
      <c r="AG61" s="88">
        <v>59</v>
      </c>
      <c r="AH61" s="88">
        <v>40</v>
      </c>
      <c r="AI61" s="88">
        <v>47</v>
      </c>
      <c r="AJ61" s="88">
        <v>42</v>
      </c>
      <c r="AK61" s="88">
        <v>50</v>
      </c>
      <c r="AL61" s="88">
        <v>42</v>
      </c>
      <c r="AM61" s="88">
        <v>47</v>
      </c>
      <c r="AN61" s="88">
        <v>42</v>
      </c>
      <c r="AO61" s="88">
        <v>30</v>
      </c>
      <c r="AP61" s="88">
        <v>66</v>
      </c>
      <c r="AQ61" s="88">
        <v>27</v>
      </c>
      <c r="AR61" s="153">
        <f t="shared" si="24"/>
        <v>279</v>
      </c>
      <c r="AS61" s="130">
        <f t="shared" si="25"/>
        <v>267</v>
      </c>
      <c r="AT61" s="178">
        <f t="shared" si="26"/>
        <v>546</v>
      </c>
      <c r="AU61" s="261">
        <f t="shared" si="27"/>
        <v>546</v>
      </c>
      <c r="AV61" s="264">
        <v>2533</v>
      </c>
      <c r="AW61" s="213">
        <v>230</v>
      </c>
      <c r="AX61" s="265">
        <v>863</v>
      </c>
      <c r="AY61" s="92">
        <v>863</v>
      </c>
      <c r="AZ61" s="213">
        <v>4</v>
      </c>
      <c r="BA61" s="252">
        <f t="shared" si="19"/>
        <v>47.149208628251039</v>
      </c>
      <c r="BB61" s="245">
        <f t="shared" si="28"/>
        <v>44.487427466150869</v>
      </c>
      <c r="BC61" s="245">
        <f t="shared" si="29"/>
        <v>59.256064245326236</v>
      </c>
      <c r="BD61" s="245">
        <f t="shared" si="30"/>
        <v>7.664233576642336</v>
      </c>
      <c r="BE61" s="245">
        <f t="shared" si="31"/>
        <v>67.894860424681497</v>
      </c>
      <c r="BF61" s="245">
        <f t="shared" si="32"/>
        <v>161.17649474728736</v>
      </c>
      <c r="BG61" s="253">
        <f t="shared" si="33"/>
        <v>9.0801421239636788</v>
      </c>
    </row>
    <row r="62" spans="1:59" ht="37.5" customHeight="1">
      <c r="A62" s="15">
        <v>6</v>
      </c>
      <c r="B62" s="13" t="s">
        <v>63</v>
      </c>
      <c r="C62" s="257">
        <v>948142.70835654158</v>
      </c>
      <c r="D62" s="87">
        <v>279</v>
      </c>
      <c r="E62" s="88">
        <v>25</v>
      </c>
      <c r="F62" s="88">
        <v>1</v>
      </c>
      <c r="G62" s="88">
        <v>1</v>
      </c>
      <c r="H62" s="88">
        <v>5</v>
      </c>
      <c r="I62" s="88">
        <v>0</v>
      </c>
      <c r="J62" s="136">
        <f t="shared" si="20"/>
        <v>311</v>
      </c>
      <c r="K62" s="88">
        <v>194</v>
      </c>
      <c r="L62" s="88">
        <v>5</v>
      </c>
      <c r="M62" s="88">
        <v>0</v>
      </c>
      <c r="N62" s="88">
        <v>0</v>
      </c>
      <c r="O62" s="88">
        <v>5</v>
      </c>
      <c r="P62" s="88">
        <v>0</v>
      </c>
      <c r="Q62" s="136">
        <f t="shared" si="21"/>
        <v>204</v>
      </c>
      <c r="R62" s="259">
        <v>58</v>
      </c>
      <c r="S62" s="88">
        <v>0</v>
      </c>
      <c r="T62" s="88">
        <v>0</v>
      </c>
      <c r="U62" s="88">
        <v>0</v>
      </c>
      <c r="V62" s="88">
        <v>0</v>
      </c>
      <c r="W62" s="88">
        <v>0</v>
      </c>
      <c r="X62" s="136">
        <f t="shared" si="22"/>
        <v>58</v>
      </c>
      <c r="Y62" s="136">
        <f t="shared" si="23"/>
        <v>573</v>
      </c>
      <c r="Z62" s="52">
        <v>6</v>
      </c>
      <c r="AA62" s="55" t="s">
        <v>63</v>
      </c>
      <c r="AB62" s="87">
        <v>1</v>
      </c>
      <c r="AC62" s="88">
        <v>0</v>
      </c>
      <c r="AD62" s="88">
        <v>9</v>
      </c>
      <c r="AE62" s="88">
        <v>29</v>
      </c>
      <c r="AF62" s="88">
        <v>63</v>
      </c>
      <c r="AG62" s="88">
        <v>43</v>
      </c>
      <c r="AH62" s="88">
        <v>51</v>
      </c>
      <c r="AI62" s="88">
        <v>42</v>
      </c>
      <c r="AJ62" s="88">
        <v>40</v>
      </c>
      <c r="AK62" s="88">
        <v>25</v>
      </c>
      <c r="AL62" s="88">
        <v>59</v>
      </c>
      <c r="AM62" s="88">
        <v>27</v>
      </c>
      <c r="AN62" s="88">
        <v>47</v>
      </c>
      <c r="AO62" s="88">
        <v>34</v>
      </c>
      <c r="AP62" s="88">
        <v>46</v>
      </c>
      <c r="AQ62" s="88">
        <v>45</v>
      </c>
      <c r="AR62" s="153">
        <f t="shared" si="24"/>
        <v>316</v>
      </c>
      <c r="AS62" s="130">
        <f t="shared" si="25"/>
        <v>245</v>
      </c>
      <c r="AT62" s="178">
        <f t="shared" si="26"/>
        <v>561</v>
      </c>
      <c r="AU62" s="261">
        <f t="shared" si="27"/>
        <v>561</v>
      </c>
      <c r="AV62" s="264">
        <v>1271</v>
      </c>
      <c r="AW62" s="213">
        <v>326</v>
      </c>
      <c r="AX62" s="265">
        <v>118</v>
      </c>
      <c r="AY62" s="92">
        <v>10</v>
      </c>
      <c r="AZ62" s="213">
        <v>1</v>
      </c>
      <c r="BA62" s="252">
        <f t="shared" si="19"/>
        <v>89.063010979450326</v>
      </c>
      <c r="BB62" s="245">
        <f t="shared" si="28"/>
        <v>59.029126213592228</v>
      </c>
      <c r="BC62" s="245">
        <f t="shared" si="29"/>
        <v>87.012217963476147</v>
      </c>
      <c r="BD62" s="245">
        <f t="shared" si="30"/>
        <v>7.3298429319371721</v>
      </c>
      <c r="BE62" s="245">
        <f t="shared" si="31"/>
        <v>128.25073581040849</v>
      </c>
      <c r="BF62" s="245">
        <f t="shared" si="32"/>
        <v>236.67323286065516</v>
      </c>
      <c r="BG62" s="253">
        <f t="shared" si="33"/>
        <v>25.649095200629425</v>
      </c>
    </row>
    <row r="63" spans="1:59" ht="37.5" customHeight="1">
      <c r="A63" s="15">
        <v>7</v>
      </c>
      <c r="B63" s="13" t="s">
        <v>64</v>
      </c>
      <c r="C63" s="257">
        <v>2130783.4714573072</v>
      </c>
      <c r="D63" s="87">
        <v>595</v>
      </c>
      <c r="E63" s="88">
        <v>25</v>
      </c>
      <c r="F63" s="88">
        <v>4</v>
      </c>
      <c r="G63" s="88">
        <v>13</v>
      </c>
      <c r="H63" s="88">
        <v>5</v>
      </c>
      <c r="I63" s="88">
        <v>0</v>
      </c>
      <c r="J63" s="136">
        <f t="shared" si="20"/>
        <v>642</v>
      </c>
      <c r="K63" s="88">
        <v>710</v>
      </c>
      <c r="L63" s="88">
        <v>1</v>
      </c>
      <c r="M63" s="88">
        <v>1</v>
      </c>
      <c r="N63" s="88">
        <v>0</v>
      </c>
      <c r="O63" s="88">
        <v>14</v>
      </c>
      <c r="P63" s="88">
        <v>0</v>
      </c>
      <c r="Q63" s="136">
        <f t="shared" si="21"/>
        <v>726</v>
      </c>
      <c r="R63" s="259">
        <v>129</v>
      </c>
      <c r="S63" s="88">
        <v>0</v>
      </c>
      <c r="T63" s="88">
        <v>0</v>
      </c>
      <c r="U63" s="88">
        <v>0</v>
      </c>
      <c r="V63" s="88">
        <v>10</v>
      </c>
      <c r="W63" s="88">
        <v>0</v>
      </c>
      <c r="X63" s="136">
        <f t="shared" si="22"/>
        <v>139</v>
      </c>
      <c r="Y63" s="136">
        <f t="shared" si="23"/>
        <v>1507</v>
      </c>
      <c r="Z63" s="52">
        <v>7</v>
      </c>
      <c r="AA63" s="55" t="s">
        <v>64</v>
      </c>
      <c r="AB63" s="87">
        <v>0</v>
      </c>
      <c r="AC63" s="88">
        <v>0</v>
      </c>
      <c r="AD63" s="88">
        <v>4</v>
      </c>
      <c r="AE63" s="88">
        <v>4</v>
      </c>
      <c r="AF63" s="88">
        <v>108</v>
      </c>
      <c r="AG63" s="88">
        <v>148</v>
      </c>
      <c r="AH63" s="88">
        <v>159</v>
      </c>
      <c r="AI63" s="88">
        <v>191</v>
      </c>
      <c r="AJ63" s="88">
        <v>143</v>
      </c>
      <c r="AK63" s="88">
        <v>139</v>
      </c>
      <c r="AL63" s="88">
        <v>129</v>
      </c>
      <c r="AM63" s="88">
        <v>112</v>
      </c>
      <c r="AN63" s="88">
        <v>84</v>
      </c>
      <c r="AO63" s="88">
        <v>94</v>
      </c>
      <c r="AP63" s="88">
        <v>72</v>
      </c>
      <c r="AQ63" s="88">
        <v>73</v>
      </c>
      <c r="AR63" s="153">
        <f t="shared" si="24"/>
        <v>699</v>
      </c>
      <c r="AS63" s="130">
        <f t="shared" si="25"/>
        <v>761</v>
      </c>
      <c r="AT63" s="178">
        <f t="shared" si="26"/>
        <v>1460</v>
      </c>
      <c r="AU63" s="261">
        <f t="shared" si="27"/>
        <v>1460</v>
      </c>
      <c r="AV63" s="264">
        <v>3822</v>
      </c>
      <c r="AW63" s="213">
        <v>619</v>
      </c>
      <c r="AX63" s="265">
        <v>2414</v>
      </c>
      <c r="AY63" s="92">
        <v>235</v>
      </c>
      <c r="AZ63" s="213">
        <v>5</v>
      </c>
      <c r="BA63" s="252">
        <f t="shared" si="19"/>
        <v>80.825773490928299</v>
      </c>
      <c r="BB63" s="245">
        <f t="shared" si="28"/>
        <v>45.321637426900587</v>
      </c>
      <c r="BC63" s="245">
        <f t="shared" si="29"/>
        <v>100.76382008261839</v>
      </c>
      <c r="BD63" s="245">
        <f t="shared" si="30"/>
        <v>4.8440610484406106</v>
      </c>
      <c r="BE63" s="245">
        <f t="shared" si="31"/>
        <v>116.38911382693678</v>
      </c>
      <c r="BF63" s="245">
        <f t="shared" si="32"/>
        <v>274.07759062472206</v>
      </c>
      <c r="BG63" s="253">
        <f t="shared" si="33"/>
        <v>16.19570905285191</v>
      </c>
    </row>
    <row r="64" spans="1:59" ht="37.5" customHeight="1">
      <c r="A64" s="15">
        <v>8</v>
      </c>
      <c r="B64" s="13" t="s">
        <v>65</v>
      </c>
      <c r="C64" s="258">
        <v>6998506</v>
      </c>
      <c r="D64" s="87">
        <v>1237</v>
      </c>
      <c r="E64" s="88">
        <v>121</v>
      </c>
      <c r="F64" s="88">
        <v>5</v>
      </c>
      <c r="G64" s="88">
        <v>19</v>
      </c>
      <c r="H64" s="88">
        <v>0</v>
      </c>
      <c r="I64" s="88">
        <v>0</v>
      </c>
      <c r="J64" s="136">
        <f t="shared" si="20"/>
        <v>1382</v>
      </c>
      <c r="K64" s="88">
        <v>1919</v>
      </c>
      <c r="L64" s="88">
        <v>50</v>
      </c>
      <c r="M64" s="88">
        <v>0</v>
      </c>
      <c r="N64" s="88">
        <v>10</v>
      </c>
      <c r="O64" s="88">
        <v>5</v>
      </c>
      <c r="P64" s="88">
        <v>10</v>
      </c>
      <c r="Q64" s="136">
        <f t="shared" si="21"/>
        <v>1994</v>
      </c>
      <c r="R64" s="259">
        <v>674</v>
      </c>
      <c r="S64" s="88">
        <v>7</v>
      </c>
      <c r="T64" s="88">
        <v>0</v>
      </c>
      <c r="U64" s="88">
        <v>3</v>
      </c>
      <c r="V64" s="88">
        <v>3</v>
      </c>
      <c r="W64" s="88">
        <v>0</v>
      </c>
      <c r="X64" s="136">
        <f t="shared" si="22"/>
        <v>687</v>
      </c>
      <c r="Y64" s="136">
        <f t="shared" si="23"/>
        <v>4063</v>
      </c>
      <c r="Z64" s="52">
        <v>8</v>
      </c>
      <c r="AA64" s="55" t="s">
        <v>65</v>
      </c>
      <c r="AB64" s="87">
        <v>5</v>
      </c>
      <c r="AC64" s="88">
        <v>2</v>
      </c>
      <c r="AD64" s="88">
        <v>75</v>
      </c>
      <c r="AE64" s="88">
        <v>160</v>
      </c>
      <c r="AF64" s="88">
        <v>428</v>
      </c>
      <c r="AG64" s="88">
        <v>562</v>
      </c>
      <c r="AH64" s="88">
        <v>403</v>
      </c>
      <c r="AI64" s="88">
        <v>350</v>
      </c>
      <c r="AJ64" s="88">
        <v>344</v>
      </c>
      <c r="AK64" s="88">
        <v>275</v>
      </c>
      <c r="AL64" s="88">
        <v>313</v>
      </c>
      <c r="AM64" s="88">
        <v>260</v>
      </c>
      <c r="AN64" s="88">
        <v>284</v>
      </c>
      <c r="AO64" s="88">
        <v>203</v>
      </c>
      <c r="AP64" s="88">
        <v>200</v>
      </c>
      <c r="AQ64" s="88">
        <v>144</v>
      </c>
      <c r="AR64" s="153">
        <f t="shared" si="24"/>
        <v>2052</v>
      </c>
      <c r="AS64" s="130">
        <f t="shared" si="25"/>
        <v>1956</v>
      </c>
      <c r="AT64" s="178">
        <f t="shared" si="26"/>
        <v>4008</v>
      </c>
      <c r="AU64" s="261">
        <f t="shared" si="27"/>
        <v>4008</v>
      </c>
      <c r="AV64" s="264">
        <v>9460</v>
      </c>
      <c r="AW64" s="213">
        <v>1357</v>
      </c>
      <c r="AX64" s="265">
        <v>5668</v>
      </c>
      <c r="AY64" s="92">
        <v>2313</v>
      </c>
      <c r="AZ64" s="213">
        <v>134</v>
      </c>
      <c r="BA64" s="252">
        <f t="shared" si="19"/>
        <v>53.900392772717808</v>
      </c>
      <c r="BB64" s="245">
        <f t="shared" si="28"/>
        <v>40.225118483412317</v>
      </c>
      <c r="BC64" s="245">
        <f t="shared" si="29"/>
        <v>84.2196555530398</v>
      </c>
      <c r="BD64" s="245">
        <f t="shared" si="30"/>
        <v>5.7346788087619984</v>
      </c>
      <c r="BE64" s="245">
        <f t="shared" si="31"/>
        <v>77.616565592713656</v>
      </c>
      <c r="BF64" s="245">
        <f t="shared" si="32"/>
        <v>229.07746310426828</v>
      </c>
      <c r="BG64" s="253">
        <f t="shared" si="33"/>
        <v>14.344608879492601</v>
      </c>
    </row>
    <row r="65" spans="1:59" ht="37.5" customHeight="1">
      <c r="A65" s="15">
        <v>9</v>
      </c>
      <c r="B65" s="13" t="s">
        <v>66</v>
      </c>
      <c r="C65" s="257">
        <v>4569030.425949689</v>
      </c>
      <c r="D65" s="87">
        <v>840</v>
      </c>
      <c r="E65" s="88">
        <v>114</v>
      </c>
      <c r="F65" s="88">
        <v>4</v>
      </c>
      <c r="G65" s="88">
        <v>4</v>
      </c>
      <c r="H65" s="88">
        <v>0</v>
      </c>
      <c r="I65" s="88">
        <v>0</v>
      </c>
      <c r="J65" s="136">
        <f t="shared" si="20"/>
        <v>962</v>
      </c>
      <c r="K65" s="88">
        <v>1575</v>
      </c>
      <c r="L65" s="88">
        <v>2</v>
      </c>
      <c r="M65" s="88">
        <v>0</v>
      </c>
      <c r="N65" s="88">
        <v>0</v>
      </c>
      <c r="O65" s="88">
        <v>20</v>
      </c>
      <c r="P65" s="88">
        <v>0</v>
      </c>
      <c r="Q65" s="136">
        <f t="shared" si="21"/>
        <v>1597</v>
      </c>
      <c r="R65" s="259">
        <v>1069</v>
      </c>
      <c r="S65" s="88">
        <v>1</v>
      </c>
      <c r="T65" s="88">
        <v>0</v>
      </c>
      <c r="U65" s="88">
        <v>0</v>
      </c>
      <c r="V65" s="88">
        <v>0</v>
      </c>
      <c r="W65" s="88">
        <v>4</v>
      </c>
      <c r="X65" s="136">
        <f t="shared" si="22"/>
        <v>1074</v>
      </c>
      <c r="Y65" s="136">
        <f t="shared" si="23"/>
        <v>3633</v>
      </c>
      <c r="Z65" s="52">
        <v>9</v>
      </c>
      <c r="AA65" s="55" t="s">
        <v>66</v>
      </c>
      <c r="AB65" s="87">
        <v>2</v>
      </c>
      <c r="AC65" s="88">
        <v>3</v>
      </c>
      <c r="AD65" s="88">
        <v>19</v>
      </c>
      <c r="AE65" s="88">
        <v>43</v>
      </c>
      <c r="AF65" s="88">
        <v>365</v>
      </c>
      <c r="AG65" s="88">
        <v>482</v>
      </c>
      <c r="AH65" s="88">
        <v>308</v>
      </c>
      <c r="AI65" s="88">
        <v>368</v>
      </c>
      <c r="AJ65" s="88">
        <v>301</v>
      </c>
      <c r="AK65" s="88">
        <v>300</v>
      </c>
      <c r="AL65" s="88">
        <v>261</v>
      </c>
      <c r="AM65" s="88">
        <v>239</v>
      </c>
      <c r="AN65" s="88">
        <v>269</v>
      </c>
      <c r="AO65" s="88">
        <v>203</v>
      </c>
      <c r="AP65" s="88">
        <v>233</v>
      </c>
      <c r="AQ65" s="88">
        <v>205</v>
      </c>
      <c r="AR65" s="153">
        <f t="shared" si="24"/>
        <v>1758</v>
      </c>
      <c r="AS65" s="130">
        <f t="shared" si="25"/>
        <v>1843</v>
      </c>
      <c r="AT65" s="178">
        <f t="shared" si="26"/>
        <v>3601</v>
      </c>
      <c r="AU65" s="261">
        <f t="shared" si="27"/>
        <v>3601</v>
      </c>
      <c r="AV65" s="264">
        <v>8823</v>
      </c>
      <c r="AW65" s="213">
        <v>962</v>
      </c>
      <c r="AX65" s="265">
        <v>5770</v>
      </c>
      <c r="AY65" s="92">
        <v>1822</v>
      </c>
      <c r="AZ65" s="213">
        <v>11</v>
      </c>
      <c r="BA65" s="252">
        <f t="shared" si="19"/>
        <v>57.99917603851781</v>
      </c>
      <c r="BB65" s="245">
        <f t="shared" si="28"/>
        <v>37.280187573270808</v>
      </c>
      <c r="BC65" s="245">
        <f t="shared" si="29"/>
        <v>115.90179407031222</v>
      </c>
      <c r="BD65" s="245">
        <f t="shared" si="30"/>
        <v>4.1012936966694191</v>
      </c>
      <c r="BE65" s="245">
        <f t="shared" si="31"/>
        <v>83.518813495465636</v>
      </c>
      <c r="BF65" s="245">
        <f t="shared" si="32"/>
        <v>315.25287987124921</v>
      </c>
      <c r="BG65" s="253">
        <f t="shared" si="33"/>
        <v>10.903320865918621</v>
      </c>
    </row>
    <row r="66" spans="1:59" ht="37.5" customHeight="1">
      <c r="A66" s="15">
        <v>10</v>
      </c>
      <c r="B66" s="13" t="s">
        <v>67</v>
      </c>
      <c r="C66" s="257">
        <v>2692264.3741593631</v>
      </c>
      <c r="D66" s="87">
        <v>425</v>
      </c>
      <c r="E66" s="88">
        <v>11</v>
      </c>
      <c r="F66" s="88">
        <v>2</v>
      </c>
      <c r="G66" s="88">
        <v>1</v>
      </c>
      <c r="H66" s="88">
        <v>0</v>
      </c>
      <c r="I66" s="88">
        <v>1</v>
      </c>
      <c r="J66" s="136">
        <f t="shared" si="20"/>
        <v>440</v>
      </c>
      <c r="K66" s="88">
        <v>593</v>
      </c>
      <c r="L66" s="88">
        <v>0</v>
      </c>
      <c r="M66" s="88">
        <v>1</v>
      </c>
      <c r="N66" s="88">
        <v>0</v>
      </c>
      <c r="O66" s="88">
        <v>5</v>
      </c>
      <c r="P66" s="88">
        <v>0</v>
      </c>
      <c r="Q66" s="136">
        <f t="shared" si="21"/>
        <v>599</v>
      </c>
      <c r="R66" s="259">
        <v>120</v>
      </c>
      <c r="S66" s="88">
        <v>0</v>
      </c>
      <c r="T66" s="88">
        <v>1</v>
      </c>
      <c r="U66" s="88">
        <v>0</v>
      </c>
      <c r="V66" s="88">
        <v>2</v>
      </c>
      <c r="W66" s="88">
        <v>0</v>
      </c>
      <c r="X66" s="136">
        <f t="shared" si="22"/>
        <v>123</v>
      </c>
      <c r="Y66" s="136">
        <f t="shared" si="23"/>
        <v>1162</v>
      </c>
      <c r="Z66" s="52">
        <v>10</v>
      </c>
      <c r="AA66" s="55" t="s">
        <v>67</v>
      </c>
      <c r="AB66" s="87">
        <v>0</v>
      </c>
      <c r="AC66" s="88">
        <v>0</v>
      </c>
      <c r="AD66" s="88">
        <v>14</v>
      </c>
      <c r="AE66" s="88">
        <v>44</v>
      </c>
      <c r="AF66" s="88">
        <v>106</v>
      </c>
      <c r="AG66" s="88">
        <v>147</v>
      </c>
      <c r="AH66" s="88">
        <v>84</v>
      </c>
      <c r="AI66" s="88">
        <v>124</v>
      </c>
      <c r="AJ66" s="88">
        <v>73</v>
      </c>
      <c r="AK66" s="88">
        <v>95</v>
      </c>
      <c r="AL66" s="88">
        <v>105</v>
      </c>
      <c r="AM66" s="88">
        <v>86</v>
      </c>
      <c r="AN66" s="88">
        <v>82</v>
      </c>
      <c r="AO66" s="88">
        <v>62</v>
      </c>
      <c r="AP66" s="88">
        <v>85</v>
      </c>
      <c r="AQ66" s="88">
        <v>42</v>
      </c>
      <c r="AR66" s="153">
        <f t="shared" si="24"/>
        <v>549</v>
      </c>
      <c r="AS66" s="130">
        <f t="shared" si="25"/>
        <v>600</v>
      </c>
      <c r="AT66" s="178">
        <f t="shared" si="26"/>
        <v>1149</v>
      </c>
      <c r="AU66" s="261">
        <f t="shared" si="27"/>
        <v>1149</v>
      </c>
      <c r="AV66" s="264">
        <v>4232</v>
      </c>
      <c r="AW66" s="213">
        <v>439</v>
      </c>
      <c r="AX66" s="265">
        <v>2557</v>
      </c>
      <c r="AY66" s="92">
        <v>154</v>
      </c>
      <c r="AZ66" s="213">
        <v>4</v>
      </c>
      <c r="BA66" s="252">
        <f t="shared" si="19"/>
        <v>44.984850772289789</v>
      </c>
      <c r="BB66" s="245">
        <f t="shared" si="28"/>
        <v>41.963426371511069</v>
      </c>
      <c r="BC66" s="245">
        <f t="shared" si="29"/>
        <v>62.761514009207865</v>
      </c>
      <c r="BD66" s="245">
        <f t="shared" si="30"/>
        <v>2.0654044750430294</v>
      </c>
      <c r="BE66" s="245">
        <f t="shared" si="31"/>
        <v>64.778185112097304</v>
      </c>
      <c r="BF66" s="245">
        <f t="shared" si="32"/>
        <v>170.71131810504539</v>
      </c>
      <c r="BG66" s="253">
        <f t="shared" si="33"/>
        <v>10.373345935727789</v>
      </c>
    </row>
    <row r="67" spans="1:59" ht="37.5" customHeight="1">
      <c r="A67" s="15">
        <v>11</v>
      </c>
      <c r="B67" s="13" t="s">
        <v>68</v>
      </c>
      <c r="C67" s="257">
        <v>1006530.9053573259</v>
      </c>
      <c r="D67" s="87">
        <v>235</v>
      </c>
      <c r="E67" s="88">
        <v>4</v>
      </c>
      <c r="F67" s="88">
        <v>0</v>
      </c>
      <c r="G67" s="88">
        <v>0</v>
      </c>
      <c r="H67" s="88">
        <v>0</v>
      </c>
      <c r="I67" s="88">
        <v>0</v>
      </c>
      <c r="J67" s="136">
        <f t="shared" si="20"/>
        <v>239</v>
      </c>
      <c r="K67" s="88">
        <v>252</v>
      </c>
      <c r="L67" s="88">
        <v>28</v>
      </c>
      <c r="M67" s="88">
        <v>0</v>
      </c>
      <c r="N67" s="88">
        <v>0</v>
      </c>
      <c r="O67" s="88">
        <v>1</v>
      </c>
      <c r="P67" s="88">
        <v>0</v>
      </c>
      <c r="Q67" s="136">
        <f t="shared" si="21"/>
        <v>281</v>
      </c>
      <c r="R67" s="259">
        <v>41</v>
      </c>
      <c r="S67" s="88">
        <v>1</v>
      </c>
      <c r="T67" s="88">
        <v>0</v>
      </c>
      <c r="U67" s="88">
        <v>0</v>
      </c>
      <c r="V67" s="88">
        <v>0</v>
      </c>
      <c r="W67" s="88">
        <v>0</v>
      </c>
      <c r="X67" s="136">
        <f t="shared" si="22"/>
        <v>42</v>
      </c>
      <c r="Y67" s="136">
        <f t="shared" si="23"/>
        <v>562</v>
      </c>
      <c r="Z67" s="52">
        <v>11</v>
      </c>
      <c r="AA67" s="55" t="s">
        <v>68</v>
      </c>
      <c r="AB67" s="87">
        <v>1</v>
      </c>
      <c r="AC67" s="88">
        <v>0</v>
      </c>
      <c r="AD67" s="88">
        <v>11</v>
      </c>
      <c r="AE67" s="88">
        <v>17</v>
      </c>
      <c r="AF67" s="88">
        <v>56</v>
      </c>
      <c r="AG67" s="88">
        <v>74</v>
      </c>
      <c r="AH67" s="88">
        <v>53</v>
      </c>
      <c r="AI67" s="88">
        <v>44</v>
      </c>
      <c r="AJ67" s="88">
        <v>42</v>
      </c>
      <c r="AK67" s="88">
        <v>53</v>
      </c>
      <c r="AL67" s="88">
        <v>50</v>
      </c>
      <c r="AM67" s="88">
        <v>32</v>
      </c>
      <c r="AN67" s="88">
        <v>41</v>
      </c>
      <c r="AO67" s="88">
        <v>24</v>
      </c>
      <c r="AP67" s="88">
        <v>42</v>
      </c>
      <c r="AQ67" s="88">
        <v>21</v>
      </c>
      <c r="AR67" s="153">
        <f t="shared" si="24"/>
        <v>296</v>
      </c>
      <c r="AS67" s="130">
        <f t="shared" si="25"/>
        <v>265</v>
      </c>
      <c r="AT67" s="178">
        <f t="shared" si="26"/>
        <v>561</v>
      </c>
      <c r="AU67" s="261">
        <f t="shared" si="27"/>
        <v>561</v>
      </c>
      <c r="AV67" s="264">
        <v>2532</v>
      </c>
      <c r="AW67" s="213">
        <v>248</v>
      </c>
      <c r="AX67" s="265">
        <v>635</v>
      </c>
      <c r="AY67" s="92">
        <v>160</v>
      </c>
      <c r="AZ67" s="213">
        <v>2</v>
      </c>
      <c r="BA67" s="252">
        <f t="shared" si="19"/>
        <v>65.958122632429578</v>
      </c>
      <c r="BB67" s="245">
        <f t="shared" si="28"/>
        <v>45.96153846153846</v>
      </c>
      <c r="BC67" s="245">
        <f t="shared" si="29"/>
        <v>81.964696325655169</v>
      </c>
      <c r="BD67" s="245">
        <f t="shared" si="30"/>
        <v>6.0498220640569391</v>
      </c>
      <c r="BE67" s="245">
        <f t="shared" si="31"/>
        <v>94.979696590698623</v>
      </c>
      <c r="BF67" s="245">
        <f t="shared" si="32"/>
        <v>222.94397400578211</v>
      </c>
      <c r="BG67" s="253">
        <f t="shared" si="33"/>
        <v>9.7946287519747237</v>
      </c>
    </row>
    <row r="68" spans="1:59" ht="37.5" customHeight="1">
      <c r="A68" s="15">
        <v>12</v>
      </c>
      <c r="B68" s="13" t="s">
        <v>69</v>
      </c>
      <c r="C68" s="258">
        <v>3036086</v>
      </c>
      <c r="D68" s="87">
        <v>832</v>
      </c>
      <c r="E68" s="88">
        <v>5</v>
      </c>
      <c r="F68" s="88">
        <v>1</v>
      </c>
      <c r="G68" s="88">
        <v>12</v>
      </c>
      <c r="H68" s="88">
        <v>14</v>
      </c>
      <c r="I68" s="88">
        <v>16</v>
      </c>
      <c r="J68" s="136">
        <f t="shared" si="20"/>
        <v>880</v>
      </c>
      <c r="K68" s="88">
        <v>460</v>
      </c>
      <c r="L68" s="88">
        <v>0</v>
      </c>
      <c r="M68" s="88">
        <v>0</v>
      </c>
      <c r="N68" s="88">
        <v>2</v>
      </c>
      <c r="O68" s="88">
        <v>5</v>
      </c>
      <c r="P68" s="88">
        <v>10</v>
      </c>
      <c r="Q68" s="136">
        <f t="shared" si="21"/>
        <v>477</v>
      </c>
      <c r="R68" s="259">
        <v>279</v>
      </c>
      <c r="S68" s="88">
        <v>0</v>
      </c>
      <c r="T68" s="88">
        <v>0</v>
      </c>
      <c r="U68" s="88">
        <v>0</v>
      </c>
      <c r="V68" s="88">
        <v>1</v>
      </c>
      <c r="W68" s="88">
        <v>5</v>
      </c>
      <c r="X68" s="136">
        <f t="shared" si="22"/>
        <v>285</v>
      </c>
      <c r="Y68" s="136">
        <f t="shared" si="23"/>
        <v>1642</v>
      </c>
      <c r="Z68" s="52">
        <v>12</v>
      </c>
      <c r="AA68" s="55" t="s">
        <v>69</v>
      </c>
      <c r="AB68" s="87">
        <v>0</v>
      </c>
      <c r="AC68" s="88">
        <v>0</v>
      </c>
      <c r="AD68" s="88">
        <v>12</v>
      </c>
      <c r="AE68" s="88">
        <v>19</v>
      </c>
      <c r="AF68" s="88">
        <v>134</v>
      </c>
      <c r="AG68" s="88">
        <v>176</v>
      </c>
      <c r="AH68" s="88">
        <v>350</v>
      </c>
      <c r="AI68" s="88">
        <v>421</v>
      </c>
      <c r="AJ68" s="88">
        <v>124</v>
      </c>
      <c r="AK68" s="88">
        <v>181</v>
      </c>
      <c r="AL68" s="88">
        <v>45</v>
      </c>
      <c r="AM68" s="88">
        <v>66</v>
      </c>
      <c r="AN68" s="88">
        <v>19</v>
      </c>
      <c r="AO68" s="88">
        <v>25</v>
      </c>
      <c r="AP68" s="88">
        <v>1</v>
      </c>
      <c r="AQ68" s="88">
        <v>3</v>
      </c>
      <c r="AR68" s="153">
        <f t="shared" si="24"/>
        <v>685</v>
      </c>
      <c r="AS68" s="130">
        <f t="shared" si="25"/>
        <v>891</v>
      </c>
      <c r="AT68" s="178">
        <f t="shared" si="26"/>
        <v>1576</v>
      </c>
      <c r="AU68" s="261">
        <f t="shared" si="27"/>
        <v>1576</v>
      </c>
      <c r="AV68" s="264">
        <v>7782</v>
      </c>
      <c r="AW68" s="213">
        <v>532</v>
      </c>
      <c r="AX68" s="265">
        <v>935</v>
      </c>
      <c r="AY68" s="92">
        <v>640</v>
      </c>
      <c r="AZ68" s="213">
        <v>13</v>
      </c>
      <c r="BA68" s="252">
        <f t="shared" si="19"/>
        <v>76.578858438133821</v>
      </c>
      <c r="BB68" s="245">
        <f t="shared" si="28"/>
        <v>61.680176860722177</v>
      </c>
      <c r="BC68" s="245">
        <f t="shared" si="29"/>
        <v>76.33667356008786</v>
      </c>
      <c r="BD68" s="245">
        <f t="shared" si="30"/>
        <v>4.3239951278928137</v>
      </c>
      <c r="BE68" s="245">
        <f t="shared" si="31"/>
        <v>110.27355615091273</v>
      </c>
      <c r="BF68" s="245">
        <f t="shared" si="32"/>
        <v>207.635752083439</v>
      </c>
      <c r="BG68" s="253">
        <f t="shared" si="33"/>
        <v>6.8362888717553334</v>
      </c>
    </row>
    <row r="69" spans="1:59" ht="37.5" customHeight="1">
      <c r="A69" s="15">
        <v>13</v>
      </c>
      <c r="B69" s="13" t="s">
        <v>70</v>
      </c>
      <c r="C69" s="257">
        <v>1151096.103294407</v>
      </c>
      <c r="D69" s="87">
        <v>345</v>
      </c>
      <c r="E69" s="88">
        <v>29</v>
      </c>
      <c r="F69" s="88">
        <v>4</v>
      </c>
      <c r="G69" s="88">
        <v>1</v>
      </c>
      <c r="H69" s="88">
        <v>0</v>
      </c>
      <c r="I69" s="88">
        <v>0</v>
      </c>
      <c r="J69" s="136">
        <f t="shared" si="20"/>
        <v>379</v>
      </c>
      <c r="K69" s="88">
        <v>256</v>
      </c>
      <c r="L69" s="88">
        <v>6</v>
      </c>
      <c r="M69" s="88">
        <v>0</v>
      </c>
      <c r="N69" s="88">
        <v>0</v>
      </c>
      <c r="O69" s="88">
        <v>0</v>
      </c>
      <c r="P69" s="88">
        <v>0</v>
      </c>
      <c r="Q69" s="136">
        <f t="shared" si="21"/>
        <v>262</v>
      </c>
      <c r="R69" s="259">
        <v>68</v>
      </c>
      <c r="S69" s="88">
        <v>1</v>
      </c>
      <c r="T69" s="88">
        <v>0</v>
      </c>
      <c r="U69" s="88">
        <v>1</v>
      </c>
      <c r="V69" s="88">
        <v>0</v>
      </c>
      <c r="W69" s="88">
        <v>0</v>
      </c>
      <c r="X69" s="136">
        <f t="shared" si="22"/>
        <v>70</v>
      </c>
      <c r="Y69" s="136">
        <f t="shared" si="23"/>
        <v>711</v>
      </c>
      <c r="Z69" s="52">
        <v>13</v>
      </c>
      <c r="AA69" s="55" t="s">
        <v>70</v>
      </c>
      <c r="AB69" s="87">
        <v>1</v>
      </c>
      <c r="AC69" s="88">
        <v>1</v>
      </c>
      <c r="AD69" s="88">
        <v>14</v>
      </c>
      <c r="AE69" s="88">
        <v>20</v>
      </c>
      <c r="AF69" s="88">
        <v>49</v>
      </c>
      <c r="AG69" s="88">
        <v>101</v>
      </c>
      <c r="AH69" s="88">
        <v>58</v>
      </c>
      <c r="AI69" s="88">
        <v>59</v>
      </c>
      <c r="AJ69" s="88">
        <v>39</v>
      </c>
      <c r="AK69" s="88">
        <v>58</v>
      </c>
      <c r="AL69" s="88">
        <v>56</v>
      </c>
      <c r="AM69" s="88">
        <v>36</v>
      </c>
      <c r="AN69" s="88">
        <v>62</v>
      </c>
      <c r="AO69" s="88">
        <v>32</v>
      </c>
      <c r="AP69" s="88">
        <v>87</v>
      </c>
      <c r="AQ69" s="88">
        <v>32</v>
      </c>
      <c r="AR69" s="153">
        <f t="shared" si="24"/>
        <v>366</v>
      </c>
      <c r="AS69" s="130">
        <f t="shared" si="25"/>
        <v>339</v>
      </c>
      <c r="AT69" s="178">
        <f t="shared" si="26"/>
        <v>705</v>
      </c>
      <c r="AU69" s="261">
        <f t="shared" si="27"/>
        <v>705</v>
      </c>
      <c r="AV69" s="264">
        <v>3114</v>
      </c>
      <c r="AW69" s="213">
        <v>375</v>
      </c>
      <c r="AX69" s="265">
        <v>2250</v>
      </c>
      <c r="AY69" s="92">
        <v>633</v>
      </c>
      <c r="AZ69" s="213">
        <v>10</v>
      </c>
      <c r="BA69" s="252">
        <f t="shared" si="19"/>
        <v>90.252141929385047</v>
      </c>
      <c r="BB69" s="245">
        <f t="shared" si="28"/>
        <v>58.346333853354139</v>
      </c>
      <c r="BC69" s="245">
        <f t="shared" si="29"/>
        <v>90.067606250699612</v>
      </c>
      <c r="BD69" s="245">
        <f t="shared" si="30"/>
        <v>5.9071729957805905</v>
      </c>
      <c r="BE69" s="245">
        <f t="shared" si="31"/>
        <v>129.96308437831448</v>
      </c>
      <c r="BF69" s="245">
        <f t="shared" si="32"/>
        <v>244.98388900190292</v>
      </c>
      <c r="BG69" s="253">
        <f t="shared" si="33"/>
        <v>12.042389210019268</v>
      </c>
    </row>
    <row r="70" spans="1:59" ht="37.5" customHeight="1">
      <c r="A70" s="15">
        <v>14</v>
      </c>
      <c r="B70" s="13" t="s">
        <v>71</v>
      </c>
      <c r="C70" s="257">
        <v>3146612.1391044767</v>
      </c>
      <c r="D70" s="87">
        <v>824</v>
      </c>
      <c r="E70" s="88">
        <v>23</v>
      </c>
      <c r="F70" s="88">
        <v>2</v>
      </c>
      <c r="G70" s="88">
        <v>1</v>
      </c>
      <c r="H70" s="88">
        <v>0</v>
      </c>
      <c r="I70" s="88">
        <v>0</v>
      </c>
      <c r="J70" s="136">
        <f t="shared" si="20"/>
        <v>850</v>
      </c>
      <c r="K70" s="88">
        <v>773</v>
      </c>
      <c r="L70" s="88">
        <v>1</v>
      </c>
      <c r="M70" s="88">
        <v>0</v>
      </c>
      <c r="N70" s="88">
        <v>0</v>
      </c>
      <c r="O70" s="88">
        <v>0</v>
      </c>
      <c r="P70" s="88">
        <v>0</v>
      </c>
      <c r="Q70" s="136">
        <f t="shared" si="21"/>
        <v>774</v>
      </c>
      <c r="R70" s="259">
        <v>211</v>
      </c>
      <c r="S70" s="88">
        <v>0</v>
      </c>
      <c r="T70" s="88">
        <v>0</v>
      </c>
      <c r="U70" s="88">
        <v>0</v>
      </c>
      <c r="V70" s="88">
        <v>0</v>
      </c>
      <c r="W70" s="88">
        <v>0</v>
      </c>
      <c r="X70" s="136">
        <f t="shared" si="22"/>
        <v>211</v>
      </c>
      <c r="Y70" s="136">
        <f t="shared" si="23"/>
        <v>1835</v>
      </c>
      <c r="Z70" s="52">
        <v>14</v>
      </c>
      <c r="AA70" s="55" t="s">
        <v>71</v>
      </c>
      <c r="AB70" s="87">
        <v>2</v>
      </c>
      <c r="AC70" s="88">
        <v>0</v>
      </c>
      <c r="AD70" s="88">
        <v>33</v>
      </c>
      <c r="AE70" s="88">
        <v>29</v>
      </c>
      <c r="AF70" s="88">
        <v>198</v>
      </c>
      <c r="AG70" s="88">
        <v>277</v>
      </c>
      <c r="AH70" s="88">
        <v>169</v>
      </c>
      <c r="AI70" s="88">
        <v>200</v>
      </c>
      <c r="AJ70" s="88">
        <v>124</v>
      </c>
      <c r="AK70" s="88">
        <v>143</v>
      </c>
      <c r="AL70" s="88">
        <v>137</v>
      </c>
      <c r="AM70" s="88">
        <v>117</v>
      </c>
      <c r="AN70" s="88">
        <v>127</v>
      </c>
      <c r="AO70" s="88">
        <v>101</v>
      </c>
      <c r="AP70" s="88">
        <v>114</v>
      </c>
      <c r="AQ70" s="88">
        <v>61</v>
      </c>
      <c r="AR70" s="153">
        <f t="shared" si="24"/>
        <v>904</v>
      </c>
      <c r="AS70" s="130">
        <f t="shared" si="25"/>
        <v>928</v>
      </c>
      <c r="AT70" s="178">
        <f t="shared" si="26"/>
        <v>1832</v>
      </c>
      <c r="AU70" s="261">
        <f t="shared" si="27"/>
        <v>1832</v>
      </c>
      <c r="AV70" s="264">
        <v>5178</v>
      </c>
      <c r="AW70" s="213">
        <v>767</v>
      </c>
      <c r="AX70" s="265">
        <v>766</v>
      </c>
      <c r="AY70" s="92">
        <v>651</v>
      </c>
      <c r="AZ70" s="213">
        <v>4</v>
      </c>
      <c r="BA70" s="252">
        <f t="shared" si="19"/>
        <v>74.771775921749807</v>
      </c>
      <c r="BB70" s="245">
        <f t="shared" si="28"/>
        <v>52.155172413793103</v>
      </c>
      <c r="BC70" s="245">
        <f t="shared" si="29"/>
        <v>85.6196292379895</v>
      </c>
      <c r="BD70" s="245">
        <f t="shared" si="30"/>
        <v>1.4713896457765667</v>
      </c>
      <c r="BE70" s="245">
        <f t="shared" si="31"/>
        <v>107.67135732731974</v>
      </c>
      <c r="BF70" s="245">
        <f t="shared" si="32"/>
        <v>232.88539152733148</v>
      </c>
      <c r="BG70" s="253">
        <f t="shared" si="33"/>
        <v>14.812668984163771</v>
      </c>
    </row>
    <row r="71" spans="1:59" ht="37.5" customHeight="1">
      <c r="A71" s="15">
        <v>15</v>
      </c>
      <c r="B71" s="13" t="s">
        <v>72</v>
      </c>
      <c r="C71" s="257">
        <v>2720661.1094684335</v>
      </c>
      <c r="D71" s="87">
        <v>738</v>
      </c>
      <c r="E71" s="88">
        <v>50</v>
      </c>
      <c r="F71" s="88">
        <v>7</v>
      </c>
      <c r="G71" s="88">
        <v>1</v>
      </c>
      <c r="H71" s="88">
        <v>0</v>
      </c>
      <c r="I71" s="88">
        <v>0</v>
      </c>
      <c r="J71" s="136">
        <f t="shared" si="20"/>
        <v>796</v>
      </c>
      <c r="K71" s="88">
        <v>660</v>
      </c>
      <c r="L71" s="88">
        <v>2</v>
      </c>
      <c r="M71" s="88">
        <v>0</v>
      </c>
      <c r="N71" s="88">
        <v>0</v>
      </c>
      <c r="O71" s="88">
        <v>0</v>
      </c>
      <c r="P71" s="88">
        <v>0</v>
      </c>
      <c r="Q71" s="136">
        <f t="shared" si="21"/>
        <v>662</v>
      </c>
      <c r="R71" s="259">
        <v>87</v>
      </c>
      <c r="S71" s="88">
        <v>0</v>
      </c>
      <c r="T71" s="88">
        <v>0</v>
      </c>
      <c r="U71" s="88">
        <v>0</v>
      </c>
      <c r="V71" s="88">
        <v>0</v>
      </c>
      <c r="W71" s="88">
        <v>0</v>
      </c>
      <c r="X71" s="136">
        <f t="shared" si="22"/>
        <v>87</v>
      </c>
      <c r="Y71" s="136">
        <f t="shared" si="23"/>
        <v>1545</v>
      </c>
      <c r="Z71" s="52">
        <v>15</v>
      </c>
      <c r="AA71" s="55" t="s">
        <v>72</v>
      </c>
      <c r="AB71" s="87">
        <v>0</v>
      </c>
      <c r="AC71" s="88">
        <v>0</v>
      </c>
      <c r="AD71" s="88">
        <v>34</v>
      </c>
      <c r="AE71" s="88">
        <v>40</v>
      </c>
      <c r="AF71" s="88">
        <v>153</v>
      </c>
      <c r="AG71" s="88">
        <v>160</v>
      </c>
      <c r="AH71" s="88">
        <v>151</v>
      </c>
      <c r="AI71" s="88">
        <v>156</v>
      </c>
      <c r="AJ71" s="88">
        <v>143</v>
      </c>
      <c r="AK71" s="88">
        <v>112</v>
      </c>
      <c r="AL71" s="88">
        <v>119</v>
      </c>
      <c r="AM71" s="88">
        <v>116</v>
      </c>
      <c r="AN71" s="88">
        <v>109</v>
      </c>
      <c r="AO71" s="88">
        <v>94</v>
      </c>
      <c r="AP71" s="88">
        <v>92</v>
      </c>
      <c r="AQ71" s="88">
        <v>58</v>
      </c>
      <c r="AR71" s="153">
        <f t="shared" si="24"/>
        <v>801</v>
      </c>
      <c r="AS71" s="130">
        <f t="shared" si="25"/>
        <v>736</v>
      </c>
      <c r="AT71" s="178">
        <f t="shared" si="26"/>
        <v>1537</v>
      </c>
      <c r="AU71" s="261">
        <f t="shared" si="27"/>
        <v>1537</v>
      </c>
      <c r="AV71" s="264">
        <v>4894</v>
      </c>
      <c r="AW71" s="213">
        <v>797</v>
      </c>
      <c r="AX71" s="265">
        <v>1974</v>
      </c>
      <c r="AY71" s="92">
        <v>590</v>
      </c>
      <c r="AZ71" s="213">
        <v>18</v>
      </c>
      <c r="BA71" s="252">
        <f t="shared" si="19"/>
        <v>80.454301392816859</v>
      </c>
      <c r="BB71" s="245">
        <f t="shared" si="28"/>
        <v>54.046639231824415</v>
      </c>
      <c r="BC71" s="245">
        <f t="shared" si="29"/>
        <v>83.078855715649141</v>
      </c>
      <c r="BD71" s="245">
        <f t="shared" si="30"/>
        <v>3.8834951456310676</v>
      </c>
      <c r="BE71" s="245">
        <f t="shared" si="31"/>
        <v>115.85419400565628</v>
      </c>
      <c r="BF71" s="245">
        <f t="shared" si="32"/>
        <v>225.97448754656563</v>
      </c>
      <c r="BG71" s="253">
        <f t="shared" si="33"/>
        <v>16.285247241520228</v>
      </c>
    </row>
    <row r="72" spans="1:59" ht="37.5" customHeight="1">
      <c r="A72" s="15">
        <v>16</v>
      </c>
      <c r="B72" s="13" t="s">
        <v>73</v>
      </c>
      <c r="C72" s="257">
        <v>1108501.0003308023</v>
      </c>
      <c r="D72" s="87">
        <v>264</v>
      </c>
      <c r="E72" s="88">
        <v>20</v>
      </c>
      <c r="F72" s="88">
        <v>0</v>
      </c>
      <c r="G72" s="88">
        <v>2</v>
      </c>
      <c r="H72" s="88">
        <v>0</v>
      </c>
      <c r="I72" s="88">
        <v>0</v>
      </c>
      <c r="J72" s="136">
        <f t="shared" si="20"/>
        <v>286</v>
      </c>
      <c r="K72" s="88">
        <v>258</v>
      </c>
      <c r="L72" s="88">
        <v>9</v>
      </c>
      <c r="M72" s="88">
        <v>0</v>
      </c>
      <c r="N72" s="88">
        <v>1</v>
      </c>
      <c r="O72" s="88">
        <v>0</v>
      </c>
      <c r="P72" s="88">
        <v>0</v>
      </c>
      <c r="Q72" s="136">
        <f t="shared" si="21"/>
        <v>268</v>
      </c>
      <c r="R72" s="259">
        <v>70</v>
      </c>
      <c r="S72" s="88">
        <v>0</v>
      </c>
      <c r="T72" s="88">
        <v>0</v>
      </c>
      <c r="U72" s="88">
        <v>0</v>
      </c>
      <c r="V72" s="88">
        <v>0</v>
      </c>
      <c r="W72" s="88">
        <v>0</v>
      </c>
      <c r="X72" s="136">
        <f t="shared" si="22"/>
        <v>70</v>
      </c>
      <c r="Y72" s="136">
        <f t="shared" si="23"/>
        <v>624</v>
      </c>
      <c r="Z72" s="52">
        <v>16</v>
      </c>
      <c r="AA72" s="55" t="s">
        <v>73</v>
      </c>
      <c r="AB72" s="87">
        <v>0</v>
      </c>
      <c r="AC72" s="88">
        <v>0</v>
      </c>
      <c r="AD72" s="88">
        <v>13</v>
      </c>
      <c r="AE72" s="88">
        <v>20</v>
      </c>
      <c r="AF72" s="88">
        <v>46</v>
      </c>
      <c r="AG72" s="88">
        <v>73</v>
      </c>
      <c r="AH72" s="88">
        <v>48</v>
      </c>
      <c r="AI72" s="88">
        <v>71</v>
      </c>
      <c r="AJ72" s="88">
        <v>52</v>
      </c>
      <c r="AK72" s="88">
        <v>66</v>
      </c>
      <c r="AL72" s="88">
        <v>55</v>
      </c>
      <c r="AM72" s="88">
        <v>57</v>
      </c>
      <c r="AN72" s="88">
        <v>50</v>
      </c>
      <c r="AO72" s="88">
        <v>21</v>
      </c>
      <c r="AP72" s="88">
        <v>34</v>
      </c>
      <c r="AQ72" s="88">
        <v>15</v>
      </c>
      <c r="AR72" s="153">
        <f t="shared" si="24"/>
        <v>298</v>
      </c>
      <c r="AS72" s="130">
        <f t="shared" si="25"/>
        <v>323</v>
      </c>
      <c r="AT72" s="178">
        <f t="shared" si="26"/>
        <v>621</v>
      </c>
      <c r="AU72" s="261">
        <f t="shared" si="27"/>
        <v>621</v>
      </c>
      <c r="AV72" s="264">
        <v>2710</v>
      </c>
      <c r="AW72" s="213">
        <v>284</v>
      </c>
      <c r="AX72" s="265">
        <v>1266</v>
      </c>
      <c r="AY72" s="92">
        <v>355</v>
      </c>
      <c r="AZ72" s="213">
        <v>6</v>
      </c>
      <c r="BA72" s="252">
        <f t="shared" si="19"/>
        <v>71.167178798527573</v>
      </c>
      <c r="BB72" s="245">
        <f t="shared" si="28"/>
        <v>51.263537906137181</v>
      </c>
      <c r="BC72" s="245">
        <f t="shared" si="29"/>
        <v>82.38470635977022</v>
      </c>
      <c r="BD72" s="245">
        <f t="shared" si="30"/>
        <v>5.1282051282051277</v>
      </c>
      <c r="BE72" s="245">
        <f t="shared" si="31"/>
        <v>102.48073746987971</v>
      </c>
      <c r="BF72" s="245">
        <f t="shared" si="32"/>
        <v>224.086401298575</v>
      </c>
      <c r="BG72" s="253">
        <f t="shared" si="33"/>
        <v>10.479704797047971</v>
      </c>
    </row>
    <row r="73" spans="1:59" ht="37.5" customHeight="1">
      <c r="A73" s="15">
        <v>17</v>
      </c>
      <c r="B73" s="13" t="s">
        <v>74</v>
      </c>
      <c r="C73" s="257">
        <v>8616855.9681879673</v>
      </c>
      <c r="D73" s="87">
        <v>1812</v>
      </c>
      <c r="E73" s="88">
        <v>143</v>
      </c>
      <c r="F73" s="88">
        <v>14</v>
      </c>
      <c r="G73" s="88">
        <v>35</v>
      </c>
      <c r="H73" s="88">
        <v>60</v>
      </c>
      <c r="I73" s="88">
        <v>0</v>
      </c>
      <c r="J73" s="136">
        <f t="shared" si="20"/>
        <v>2064</v>
      </c>
      <c r="K73" s="88">
        <v>3024</v>
      </c>
      <c r="L73" s="88">
        <v>42</v>
      </c>
      <c r="M73" s="88">
        <v>1</v>
      </c>
      <c r="N73" s="88">
        <v>13</v>
      </c>
      <c r="O73" s="88">
        <v>19</v>
      </c>
      <c r="P73" s="88">
        <v>0</v>
      </c>
      <c r="Q73" s="136">
        <f t="shared" si="21"/>
        <v>3099</v>
      </c>
      <c r="R73" s="259">
        <v>1537</v>
      </c>
      <c r="S73" s="88">
        <v>22</v>
      </c>
      <c r="T73" s="88">
        <v>0</v>
      </c>
      <c r="U73" s="88">
        <v>2</v>
      </c>
      <c r="V73" s="88">
        <v>5</v>
      </c>
      <c r="W73" s="88">
        <v>0</v>
      </c>
      <c r="X73" s="136">
        <f t="shared" si="22"/>
        <v>1566</v>
      </c>
      <c r="Y73" s="136">
        <f t="shared" si="23"/>
        <v>6729</v>
      </c>
      <c r="Z73" s="52">
        <v>17</v>
      </c>
      <c r="AA73" s="55" t="s">
        <v>74</v>
      </c>
      <c r="AB73" s="87">
        <v>97</v>
      </c>
      <c r="AC73" s="88">
        <v>72</v>
      </c>
      <c r="AD73" s="88">
        <v>297</v>
      </c>
      <c r="AE73" s="88">
        <v>488</v>
      </c>
      <c r="AF73" s="88">
        <v>902</v>
      </c>
      <c r="AG73" s="88">
        <v>1158</v>
      </c>
      <c r="AH73" s="88">
        <v>604</v>
      </c>
      <c r="AI73" s="88">
        <v>586</v>
      </c>
      <c r="AJ73" s="88">
        <v>427</v>
      </c>
      <c r="AK73" s="88">
        <v>317</v>
      </c>
      <c r="AL73" s="88">
        <v>382</v>
      </c>
      <c r="AM73" s="88">
        <v>311</v>
      </c>
      <c r="AN73" s="88">
        <v>332</v>
      </c>
      <c r="AO73" s="88">
        <v>202</v>
      </c>
      <c r="AP73" s="88">
        <v>269</v>
      </c>
      <c r="AQ73" s="88">
        <v>136</v>
      </c>
      <c r="AR73" s="153">
        <f t="shared" si="24"/>
        <v>3310</v>
      </c>
      <c r="AS73" s="130">
        <f t="shared" si="25"/>
        <v>3270</v>
      </c>
      <c r="AT73" s="178">
        <f t="shared" si="26"/>
        <v>6580</v>
      </c>
      <c r="AU73" s="261">
        <f t="shared" si="27"/>
        <v>6580</v>
      </c>
      <c r="AV73" s="264">
        <v>16126</v>
      </c>
      <c r="AW73" s="213">
        <v>3183</v>
      </c>
      <c r="AX73" s="265">
        <v>1110</v>
      </c>
      <c r="AY73" s="92">
        <v>376</v>
      </c>
      <c r="AZ73" s="213">
        <v>14</v>
      </c>
      <c r="BA73" s="252">
        <f t="shared" si="19"/>
        <v>63.022471021963042</v>
      </c>
      <c r="BB73" s="245">
        <f t="shared" si="28"/>
        <v>37.865582025953906</v>
      </c>
      <c r="BC73" s="245">
        <f t="shared" si="29"/>
        <v>112.29699816219805</v>
      </c>
      <c r="BD73" s="245">
        <f t="shared" si="30"/>
        <v>5.2905335116659238</v>
      </c>
      <c r="BE73" s="245">
        <f t="shared" si="31"/>
        <v>90.75235827162679</v>
      </c>
      <c r="BF73" s="245">
        <f t="shared" si="32"/>
        <v>305.44783500117865</v>
      </c>
      <c r="BG73" s="253">
        <f t="shared" si="33"/>
        <v>19.738310802430856</v>
      </c>
    </row>
    <row r="74" spans="1:59" ht="37.5" customHeight="1">
      <c r="A74" s="15">
        <v>18</v>
      </c>
      <c r="B74" s="13" t="s">
        <v>75</v>
      </c>
      <c r="C74" s="257">
        <v>1406666.7210760328</v>
      </c>
      <c r="D74" s="87">
        <v>313</v>
      </c>
      <c r="E74" s="88">
        <v>7</v>
      </c>
      <c r="F74" s="88">
        <v>0</v>
      </c>
      <c r="G74" s="88">
        <v>1</v>
      </c>
      <c r="H74" s="88">
        <v>0</v>
      </c>
      <c r="I74" s="88">
        <v>0</v>
      </c>
      <c r="J74" s="136">
        <f t="shared" si="20"/>
        <v>321</v>
      </c>
      <c r="K74" s="88">
        <v>282</v>
      </c>
      <c r="L74" s="88">
        <v>0</v>
      </c>
      <c r="M74" s="88">
        <v>0</v>
      </c>
      <c r="N74" s="88">
        <v>0</v>
      </c>
      <c r="O74" s="88">
        <v>0</v>
      </c>
      <c r="P74" s="88">
        <v>0</v>
      </c>
      <c r="Q74" s="136">
        <f t="shared" si="21"/>
        <v>282</v>
      </c>
      <c r="R74" s="259">
        <v>104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136">
        <f t="shared" si="22"/>
        <v>104</v>
      </c>
      <c r="Y74" s="136">
        <f t="shared" si="23"/>
        <v>707</v>
      </c>
      <c r="Z74" s="52">
        <v>18</v>
      </c>
      <c r="AA74" s="55" t="s">
        <v>75</v>
      </c>
      <c r="AB74" s="87">
        <v>0</v>
      </c>
      <c r="AC74" s="88">
        <v>0</v>
      </c>
      <c r="AD74" s="88">
        <v>0</v>
      </c>
      <c r="AE74" s="88">
        <v>2</v>
      </c>
      <c r="AF74" s="88">
        <v>59</v>
      </c>
      <c r="AG74" s="88">
        <v>73</v>
      </c>
      <c r="AH74" s="88">
        <v>50</v>
      </c>
      <c r="AI74" s="88">
        <v>79</v>
      </c>
      <c r="AJ74" s="88">
        <v>69</v>
      </c>
      <c r="AK74" s="88">
        <v>68</v>
      </c>
      <c r="AL74" s="88">
        <v>69</v>
      </c>
      <c r="AM74" s="88">
        <v>69</v>
      </c>
      <c r="AN74" s="88">
        <v>59</v>
      </c>
      <c r="AO74" s="88">
        <v>44</v>
      </c>
      <c r="AP74" s="88">
        <v>38</v>
      </c>
      <c r="AQ74" s="88">
        <v>27</v>
      </c>
      <c r="AR74" s="153">
        <f t="shared" si="24"/>
        <v>344</v>
      </c>
      <c r="AS74" s="130">
        <f t="shared" si="25"/>
        <v>362</v>
      </c>
      <c r="AT74" s="178">
        <f t="shared" si="26"/>
        <v>706</v>
      </c>
      <c r="AU74" s="261">
        <f t="shared" si="27"/>
        <v>706</v>
      </c>
      <c r="AV74" s="264">
        <v>1123</v>
      </c>
      <c r="AW74" s="213">
        <v>321</v>
      </c>
      <c r="AX74" s="265">
        <v>1127</v>
      </c>
      <c r="AY74" s="92">
        <v>124</v>
      </c>
      <c r="AZ74" s="213">
        <v>5</v>
      </c>
      <c r="BA74" s="252">
        <f t="shared" si="19"/>
        <v>63.191150794335371</v>
      </c>
      <c r="BB74" s="245">
        <f t="shared" si="28"/>
        <v>53.067993366500829</v>
      </c>
      <c r="BC74" s="245">
        <f t="shared" si="29"/>
        <v>73.80819340941305</v>
      </c>
      <c r="BD74" s="245">
        <f t="shared" si="30"/>
        <v>1.1315417256011315</v>
      </c>
      <c r="BE74" s="245">
        <f t="shared" si="31"/>
        <v>90.995257143842935</v>
      </c>
      <c r="BF74" s="245">
        <f t="shared" si="32"/>
        <v>200.7582860736035</v>
      </c>
      <c r="BG74" s="253">
        <f t="shared" si="33"/>
        <v>28.584149599287624</v>
      </c>
    </row>
    <row r="75" spans="1:59" ht="37.5" customHeight="1">
      <c r="A75" s="15">
        <v>19</v>
      </c>
      <c r="B75" s="13" t="s">
        <v>76</v>
      </c>
      <c r="C75" s="257">
        <v>1476367.7986528403</v>
      </c>
      <c r="D75" s="87">
        <v>259</v>
      </c>
      <c r="E75" s="88">
        <v>20</v>
      </c>
      <c r="F75" s="88">
        <v>2</v>
      </c>
      <c r="G75" s="88">
        <v>0</v>
      </c>
      <c r="H75" s="88">
        <v>0</v>
      </c>
      <c r="I75" s="88">
        <v>0</v>
      </c>
      <c r="J75" s="136">
        <f t="shared" si="20"/>
        <v>281</v>
      </c>
      <c r="K75" s="88">
        <v>503</v>
      </c>
      <c r="L75" s="88">
        <v>4</v>
      </c>
      <c r="M75" s="88">
        <v>0</v>
      </c>
      <c r="N75" s="88">
        <v>0</v>
      </c>
      <c r="O75" s="88">
        <v>0</v>
      </c>
      <c r="P75" s="88">
        <v>0</v>
      </c>
      <c r="Q75" s="136">
        <f t="shared" si="21"/>
        <v>507</v>
      </c>
      <c r="R75" s="259">
        <v>149</v>
      </c>
      <c r="S75" s="88">
        <v>0</v>
      </c>
      <c r="T75" s="88">
        <v>0</v>
      </c>
      <c r="U75" s="88">
        <v>0</v>
      </c>
      <c r="V75" s="88">
        <v>0</v>
      </c>
      <c r="W75" s="88">
        <v>0</v>
      </c>
      <c r="X75" s="136">
        <f t="shared" si="22"/>
        <v>149</v>
      </c>
      <c r="Y75" s="136">
        <f t="shared" si="23"/>
        <v>937</v>
      </c>
      <c r="Z75" s="52">
        <v>19</v>
      </c>
      <c r="AA75" s="55" t="s">
        <v>76</v>
      </c>
      <c r="AB75" s="87">
        <v>2</v>
      </c>
      <c r="AC75" s="88">
        <v>1</v>
      </c>
      <c r="AD75" s="88">
        <v>19</v>
      </c>
      <c r="AE75" s="88">
        <v>43</v>
      </c>
      <c r="AF75" s="88">
        <v>81</v>
      </c>
      <c r="AG75" s="88">
        <v>115</v>
      </c>
      <c r="AH75" s="88">
        <v>75</v>
      </c>
      <c r="AI75" s="88">
        <v>91</v>
      </c>
      <c r="AJ75" s="88">
        <v>55</v>
      </c>
      <c r="AK75" s="88">
        <v>78</v>
      </c>
      <c r="AL75" s="88">
        <v>74</v>
      </c>
      <c r="AM75" s="88">
        <v>86</v>
      </c>
      <c r="AN75" s="88">
        <v>53</v>
      </c>
      <c r="AO75" s="88">
        <v>64</v>
      </c>
      <c r="AP75" s="88">
        <v>55</v>
      </c>
      <c r="AQ75" s="88">
        <v>43</v>
      </c>
      <c r="AR75" s="153">
        <f t="shared" si="24"/>
        <v>414</v>
      </c>
      <c r="AS75" s="130">
        <f t="shared" si="25"/>
        <v>521</v>
      </c>
      <c r="AT75" s="178">
        <f t="shared" si="26"/>
        <v>935</v>
      </c>
      <c r="AU75" s="261">
        <f t="shared" si="27"/>
        <v>935</v>
      </c>
      <c r="AV75" s="264">
        <v>2567</v>
      </c>
      <c r="AW75" s="213">
        <v>260</v>
      </c>
      <c r="AX75" s="265">
        <v>1</v>
      </c>
      <c r="AY75" s="92">
        <v>1</v>
      </c>
      <c r="AZ75" s="213">
        <v>0</v>
      </c>
      <c r="BA75" s="252">
        <f t="shared" si="19"/>
        <v>52.493694369870013</v>
      </c>
      <c r="BB75" s="245">
        <f t="shared" si="28"/>
        <v>35.406091370558372</v>
      </c>
      <c r="BC75" s="245">
        <f t="shared" si="29"/>
        <v>93.133973882027448</v>
      </c>
      <c r="BD75" s="245">
        <f t="shared" si="30"/>
        <v>2.7748132337246529</v>
      </c>
      <c r="BE75" s="245">
        <f t="shared" si="31"/>
        <v>75.590919892612831</v>
      </c>
      <c r="BF75" s="245">
        <f t="shared" si="32"/>
        <v>253.32440895911466</v>
      </c>
      <c r="BG75" s="253">
        <f t="shared" si="33"/>
        <v>10.128554733151539</v>
      </c>
    </row>
    <row r="76" spans="1:59" ht="37.5" customHeight="1">
      <c r="A76" s="15">
        <v>20</v>
      </c>
      <c r="B76" s="13" t="s">
        <v>77</v>
      </c>
      <c r="C76" s="257">
        <v>1460878.6703024385</v>
      </c>
      <c r="D76" s="87">
        <v>391</v>
      </c>
      <c r="E76" s="88">
        <v>7</v>
      </c>
      <c r="F76" s="88">
        <v>0</v>
      </c>
      <c r="G76" s="88">
        <v>0</v>
      </c>
      <c r="H76" s="88">
        <v>0</v>
      </c>
      <c r="I76" s="88">
        <v>0</v>
      </c>
      <c r="J76" s="136">
        <f t="shared" si="20"/>
        <v>398</v>
      </c>
      <c r="K76" s="88">
        <v>614</v>
      </c>
      <c r="L76" s="88">
        <v>4</v>
      </c>
      <c r="M76" s="88">
        <v>0</v>
      </c>
      <c r="N76" s="88">
        <v>0</v>
      </c>
      <c r="O76" s="88">
        <v>0</v>
      </c>
      <c r="P76" s="88">
        <v>0</v>
      </c>
      <c r="Q76" s="136">
        <f t="shared" si="21"/>
        <v>618</v>
      </c>
      <c r="R76" s="259">
        <v>63</v>
      </c>
      <c r="S76" s="88">
        <v>0</v>
      </c>
      <c r="T76" s="88">
        <v>0</v>
      </c>
      <c r="U76" s="88">
        <v>0</v>
      </c>
      <c r="V76" s="88">
        <v>0</v>
      </c>
      <c r="W76" s="88">
        <v>0</v>
      </c>
      <c r="X76" s="136">
        <f t="shared" si="22"/>
        <v>63</v>
      </c>
      <c r="Y76" s="136">
        <f t="shared" si="23"/>
        <v>1079</v>
      </c>
      <c r="Z76" s="52">
        <v>20</v>
      </c>
      <c r="AA76" s="55" t="s">
        <v>77</v>
      </c>
      <c r="AB76" s="87">
        <v>5</v>
      </c>
      <c r="AC76" s="88">
        <v>3</v>
      </c>
      <c r="AD76" s="88">
        <v>41</v>
      </c>
      <c r="AE76" s="88">
        <v>64</v>
      </c>
      <c r="AF76" s="88">
        <v>88</v>
      </c>
      <c r="AG76" s="88">
        <v>166</v>
      </c>
      <c r="AH76" s="88">
        <v>61</v>
      </c>
      <c r="AI76" s="88">
        <v>86</v>
      </c>
      <c r="AJ76" s="88">
        <v>63</v>
      </c>
      <c r="AK76" s="88">
        <v>97</v>
      </c>
      <c r="AL76" s="88">
        <v>100</v>
      </c>
      <c r="AM76" s="88">
        <v>73</v>
      </c>
      <c r="AN76" s="88">
        <v>76</v>
      </c>
      <c r="AO76" s="88">
        <v>42</v>
      </c>
      <c r="AP76" s="88">
        <v>72</v>
      </c>
      <c r="AQ76" s="88">
        <v>42</v>
      </c>
      <c r="AR76" s="153">
        <f t="shared" si="24"/>
        <v>506</v>
      </c>
      <c r="AS76" s="130">
        <f t="shared" si="25"/>
        <v>573</v>
      </c>
      <c r="AT76" s="178">
        <f t="shared" si="26"/>
        <v>1079</v>
      </c>
      <c r="AU76" s="261">
        <f t="shared" si="27"/>
        <v>1079</v>
      </c>
      <c r="AV76" s="264">
        <v>2613</v>
      </c>
      <c r="AW76" s="213">
        <v>390</v>
      </c>
      <c r="AX76" s="265">
        <v>2266</v>
      </c>
      <c r="AY76" s="92">
        <v>141</v>
      </c>
      <c r="AZ76" s="213">
        <v>11</v>
      </c>
      <c r="BA76" s="252">
        <f t="shared" si="19"/>
        <v>75.677438382112726</v>
      </c>
      <c r="BB76" s="245">
        <f t="shared" si="28"/>
        <v>39.173228346456696</v>
      </c>
      <c r="BC76" s="245">
        <f t="shared" si="29"/>
        <v>108.61714515647303</v>
      </c>
      <c r="BD76" s="245">
        <f t="shared" si="30"/>
        <v>1.0194624652455977</v>
      </c>
      <c r="BE76" s="245">
        <f t="shared" si="31"/>
        <v>108.97551127024231</v>
      </c>
      <c r="BF76" s="245">
        <f t="shared" si="32"/>
        <v>295.43863482560664</v>
      </c>
      <c r="BG76" s="253">
        <f t="shared" si="33"/>
        <v>14.925373134328357</v>
      </c>
    </row>
    <row r="77" spans="1:59" ht="37.5" customHeight="1">
      <c r="A77" s="15">
        <v>21</v>
      </c>
      <c r="B77" s="13" t="s">
        <v>78</v>
      </c>
      <c r="C77" s="257">
        <v>1317604.2330612235</v>
      </c>
      <c r="D77" s="87">
        <v>393</v>
      </c>
      <c r="E77" s="88">
        <v>8</v>
      </c>
      <c r="F77" s="88">
        <v>0</v>
      </c>
      <c r="G77" s="88">
        <v>0</v>
      </c>
      <c r="H77" s="88">
        <v>0</v>
      </c>
      <c r="I77" s="88">
        <v>0</v>
      </c>
      <c r="J77" s="136">
        <f t="shared" si="20"/>
        <v>401</v>
      </c>
      <c r="K77" s="88">
        <v>430</v>
      </c>
      <c r="L77" s="88">
        <v>0</v>
      </c>
      <c r="M77" s="88">
        <v>0</v>
      </c>
      <c r="N77" s="88">
        <v>0</v>
      </c>
      <c r="O77" s="88">
        <v>0</v>
      </c>
      <c r="P77" s="88">
        <v>0</v>
      </c>
      <c r="Q77" s="136">
        <f t="shared" si="21"/>
        <v>430</v>
      </c>
      <c r="R77" s="259">
        <v>17</v>
      </c>
      <c r="S77" s="88">
        <v>0</v>
      </c>
      <c r="T77" s="88">
        <v>0</v>
      </c>
      <c r="U77" s="88">
        <v>0</v>
      </c>
      <c r="V77" s="88">
        <v>0</v>
      </c>
      <c r="W77" s="88">
        <v>0</v>
      </c>
      <c r="X77" s="136">
        <f t="shared" si="22"/>
        <v>17</v>
      </c>
      <c r="Y77" s="136">
        <f t="shared" si="23"/>
        <v>848</v>
      </c>
      <c r="Z77" s="52">
        <v>21</v>
      </c>
      <c r="AA77" s="55" t="s">
        <v>78</v>
      </c>
      <c r="AB77" s="87">
        <v>60</v>
      </c>
      <c r="AC77" s="88">
        <v>40</v>
      </c>
      <c r="AD77" s="88">
        <v>31</v>
      </c>
      <c r="AE77" s="88">
        <v>23</v>
      </c>
      <c r="AF77" s="88">
        <v>72</v>
      </c>
      <c r="AG77" s="88">
        <v>60</v>
      </c>
      <c r="AH77" s="88">
        <v>57</v>
      </c>
      <c r="AI77" s="88">
        <v>61</v>
      </c>
      <c r="AJ77" s="88">
        <v>73</v>
      </c>
      <c r="AK77" s="88">
        <v>66</v>
      </c>
      <c r="AL77" s="88">
        <v>68</v>
      </c>
      <c r="AM77" s="88">
        <v>59</v>
      </c>
      <c r="AN77" s="88">
        <v>63</v>
      </c>
      <c r="AO77" s="88">
        <v>56</v>
      </c>
      <c r="AP77" s="88">
        <v>36</v>
      </c>
      <c r="AQ77" s="88">
        <v>23</v>
      </c>
      <c r="AR77" s="153">
        <f t="shared" si="24"/>
        <v>460</v>
      </c>
      <c r="AS77" s="130">
        <f t="shared" si="25"/>
        <v>388</v>
      </c>
      <c r="AT77" s="178">
        <f t="shared" si="26"/>
        <v>848</v>
      </c>
      <c r="AU77" s="261">
        <f t="shared" si="27"/>
        <v>848</v>
      </c>
      <c r="AV77" s="264">
        <v>1919</v>
      </c>
      <c r="AW77" s="213">
        <v>402</v>
      </c>
      <c r="AX77" s="265">
        <v>658</v>
      </c>
      <c r="AY77" s="269">
        <v>350</v>
      </c>
      <c r="AZ77" s="213">
        <v>1</v>
      </c>
      <c r="BA77" s="252">
        <f t="shared" si="19"/>
        <v>84.538957976854874</v>
      </c>
      <c r="BB77" s="245">
        <f t="shared" si="28"/>
        <v>48.255114320096268</v>
      </c>
      <c r="BC77" s="245">
        <f t="shared" si="29"/>
        <v>94.645933296076933</v>
      </c>
      <c r="BD77" s="245">
        <f t="shared" si="30"/>
        <v>0.94339622641509435</v>
      </c>
      <c r="BE77" s="245">
        <f t="shared" si="31"/>
        <v>121.73609948667102</v>
      </c>
      <c r="BF77" s="245">
        <f t="shared" si="32"/>
        <v>257.43693856532929</v>
      </c>
      <c r="BG77" s="253">
        <f t="shared" si="33"/>
        <v>20.948410630536738</v>
      </c>
    </row>
    <row r="78" spans="1:59" ht="37.5" customHeight="1">
      <c r="A78" s="15">
        <v>22</v>
      </c>
      <c r="B78" s="13" t="s">
        <v>79</v>
      </c>
      <c r="C78" s="257">
        <v>4175348.4137103148</v>
      </c>
      <c r="D78" s="87">
        <v>842</v>
      </c>
      <c r="E78" s="88">
        <v>59</v>
      </c>
      <c r="F78" s="88">
        <v>9</v>
      </c>
      <c r="G78" s="88">
        <v>6</v>
      </c>
      <c r="H78" s="88">
        <v>4</v>
      </c>
      <c r="I78" s="88">
        <v>2</v>
      </c>
      <c r="J78" s="136">
        <f t="shared" si="20"/>
        <v>922</v>
      </c>
      <c r="K78" s="88">
        <v>1013</v>
      </c>
      <c r="L78" s="88">
        <v>29</v>
      </c>
      <c r="M78" s="88">
        <v>0</v>
      </c>
      <c r="N78" s="88">
        <v>7</v>
      </c>
      <c r="O78" s="88">
        <v>2</v>
      </c>
      <c r="P78" s="88">
        <v>1</v>
      </c>
      <c r="Q78" s="136">
        <f t="shared" si="21"/>
        <v>1052</v>
      </c>
      <c r="R78" s="259">
        <v>353</v>
      </c>
      <c r="S78" s="88">
        <v>10</v>
      </c>
      <c r="T78" s="88">
        <v>0</v>
      </c>
      <c r="U78" s="88">
        <v>1</v>
      </c>
      <c r="V78" s="88">
        <v>1</v>
      </c>
      <c r="W78" s="88">
        <v>0</v>
      </c>
      <c r="X78" s="136">
        <f t="shared" si="22"/>
        <v>365</v>
      </c>
      <c r="Y78" s="136">
        <f t="shared" si="23"/>
        <v>2339</v>
      </c>
      <c r="Z78" s="52">
        <v>22</v>
      </c>
      <c r="AA78" s="55" t="s">
        <v>79</v>
      </c>
      <c r="AB78" s="87">
        <v>7</v>
      </c>
      <c r="AC78" s="88">
        <v>3</v>
      </c>
      <c r="AD78" s="88">
        <v>56</v>
      </c>
      <c r="AE78" s="88">
        <v>112</v>
      </c>
      <c r="AF78" s="88">
        <v>262</v>
      </c>
      <c r="AG78" s="88">
        <v>340</v>
      </c>
      <c r="AH78" s="88">
        <v>174</v>
      </c>
      <c r="AI78" s="88">
        <v>188</v>
      </c>
      <c r="AJ78" s="88">
        <v>144</v>
      </c>
      <c r="AK78" s="88">
        <v>157</v>
      </c>
      <c r="AL78" s="88">
        <v>154</v>
      </c>
      <c r="AM78" s="88">
        <v>146</v>
      </c>
      <c r="AN78" s="88">
        <v>156</v>
      </c>
      <c r="AO78" s="88">
        <v>125</v>
      </c>
      <c r="AP78" s="88">
        <v>173</v>
      </c>
      <c r="AQ78" s="88">
        <v>109</v>
      </c>
      <c r="AR78" s="153">
        <f t="shared" si="24"/>
        <v>1126</v>
      </c>
      <c r="AS78" s="130">
        <f t="shared" si="25"/>
        <v>1180</v>
      </c>
      <c r="AT78" s="178">
        <f t="shared" si="26"/>
        <v>2306</v>
      </c>
      <c r="AU78" s="261">
        <f t="shared" si="27"/>
        <v>2306</v>
      </c>
      <c r="AV78" s="264">
        <v>5914</v>
      </c>
      <c r="AW78" s="213">
        <v>881</v>
      </c>
      <c r="AX78" s="265">
        <v>2323</v>
      </c>
      <c r="AY78" s="92">
        <v>1751</v>
      </c>
      <c r="AZ78" s="213">
        <v>10</v>
      </c>
      <c r="BA78" s="252">
        <f t="shared" si="19"/>
        <v>59.941770836646157</v>
      </c>
      <c r="BB78" s="245">
        <f t="shared" si="28"/>
        <v>45.643363728470106</v>
      </c>
      <c r="BC78" s="245">
        <f t="shared" si="29"/>
        <v>81.219005806865212</v>
      </c>
      <c r="BD78" s="245">
        <f t="shared" si="30"/>
        <v>5.6006840530141089</v>
      </c>
      <c r="BE78" s="245">
        <f t="shared" si="31"/>
        <v>86.316150004770478</v>
      </c>
      <c r="BF78" s="245">
        <f t="shared" si="32"/>
        <v>220.91569579467341</v>
      </c>
      <c r="BG78" s="253">
        <f t="shared" si="33"/>
        <v>14.896854920527561</v>
      </c>
    </row>
    <row r="79" spans="1:59" ht="37.5" customHeight="1">
      <c r="A79" s="15">
        <v>23</v>
      </c>
      <c r="B79" s="13" t="s">
        <v>80</v>
      </c>
      <c r="C79" s="257">
        <v>3508025.1339471806</v>
      </c>
      <c r="D79" s="87">
        <v>906</v>
      </c>
      <c r="E79" s="88">
        <v>11</v>
      </c>
      <c r="F79" s="88">
        <v>3</v>
      </c>
      <c r="G79" s="88">
        <v>4</v>
      </c>
      <c r="H79" s="88">
        <v>2</v>
      </c>
      <c r="I79" s="88">
        <v>0</v>
      </c>
      <c r="J79" s="136">
        <f t="shared" si="20"/>
        <v>926</v>
      </c>
      <c r="K79" s="88">
        <v>916</v>
      </c>
      <c r="L79" s="88">
        <v>0</v>
      </c>
      <c r="M79" s="88">
        <v>0</v>
      </c>
      <c r="N79" s="88">
        <v>0</v>
      </c>
      <c r="O79" s="88">
        <v>0</v>
      </c>
      <c r="P79" s="88">
        <v>37</v>
      </c>
      <c r="Q79" s="136">
        <f t="shared" si="21"/>
        <v>953</v>
      </c>
      <c r="R79" s="259">
        <v>218</v>
      </c>
      <c r="S79" s="88">
        <v>0</v>
      </c>
      <c r="T79" s="88">
        <v>0</v>
      </c>
      <c r="U79" s="88">
        <v>0</v>
      </c>
      <c r="V79" s="88">
        <v>0</v>
      </c>
      <c r="W79" s="88">
        <v>0</v>
      </c>
      <c r="X79" s="136">
        <f t="shared" si="22"/>
        <v>218</v>
      </c>
      <c r="Y79" s="136">
        <f t="shared" si="23"/>
        <v>2097</v>
      </c>
      <c r="Z79" s="52">
        <v>23</v>
      </c>
      <c r="AA79" s="55" t="s">
        <v>80</v>
      </c>
      <c r="AB79" s="87">
        <v>3</v>
      </c>
      <c r="AC79" s="88">
        <v>3</v>
      </c>
      <c r="AD79" s="88">
        <v>6</v>
      </c>
      <c r="AE79" s="88">
        <v>7</v>
      </c>
      <c r="AF79" s="88">
        <v>121</v>
      </c>
      <c r="AG79" s="88">
        <v>150</v>
      </c>
      <c r="AH79" s="88">
        <v>215</v>
      </c>
      <c r="AI79" s="88">
        <v>220</v>
      </c>
      <c r="AJ79" s="88">
        <v>212</v>
      </c>
      <c r="AK79" s="88">
        <v>200</v>
      </c>
      <c r="AL79" s="88">
        <v>201</v>
      </c>
      <c r="AM79" s="88">
        <v>198</v>
      </c>
      <c r="AN79" s="88">
        <v>159</v>
      </c>
      <c r="AO79" s="88">
        <v>144</v>
      </c>
      <c r="AP79" s="88">
        <v>117</v>
      </c>
      <c r="AQ79" s="88">
        <v>95</v>
      </c>
      <c r="AR79" s="153">
        <f t="shared" si="24"/>
        <v>1034</v>
      </c>
      <c r="AS79" s="130">
        <f t="shared" si="25"/>
        <v>1017</v>
      </c>
      <c r="AT79" s="178">
        <f t="shared" si="26"/>
        <v>2051</v>
      </c>
      <c r="AU79" s="261">
        <f t="shared" si="27"/>
        <v>2051</v>
      </c>
      <c r="AV79" s="264">
        <v>7871</v>
      </c>
      <c r="AW79" s="213">
        <v>859</v>
      </c>
      <c r="AX79" s="265">
        <v>2402</v>
      </c>
      <c r="AY79" s="92">
        <v>519</v>
      </c>
      <c r="AZ79" s="213">
        <v>11</v>
      </c>
      <c r="BA79" s="252">
        <f t="shared" si="19"/>
        <v>72.611287689268153</v>
      </c>
      <c r="BB79" s="245">
        <f t="shared" si="28"/>
        <v>48.802554550292712</v>
      </c>
      <c r="BC79" s="245">
        <f t="shared" si="29"/>
        <v>85.979328979164862</v>
      </c>
      <c r="BD79" s="245">
        <f t="shared" si="30"/>
        <v>2.7181688125894135</v>
      </c>
      <c r="BE79" s="245">
        <f t="shared" si="31"/>
        <v>104.56025427254616</v>
      </c>
      <c r="BF79" s="245">
        <f t="shared" si="32"/>
        <v>233.86377482332841</v>
      </c>
      <c r="BG79" s="253">
        <f t="shared" si="33"/>
        <v>10.913479862787447</v>
      </c>
    </row>
    <row r="80" spans="1:59" ht="37.5" customHeight="1">
      <c r="A80" s="15">
        <v>24</v>
      </c>
      <c r="B80" s="13" t="s">
        <v>81</v>
      </c>
      <c r="C80" s="257">
        <v>1158825.1849565415</v>
      </c>
      <c r="D80" s="87">
        <v>320</v>
      </c>
      <c r="E80" s="88">
        <v>24</v>
      </c>
      <c r="F80" s="88">
        <v>1</v>
      </c>
      <c r="G80" s="88">
        <v>4</v>
      </c>
      <c r="H80" s="88">
        <v>0</v>
      </c>
      <c r="I80" s="88">
        <v>0</v>
      </c>
      <c r="J80" s="136">
        <f t="shared" si="20"/>
        <v>349</v>
      </c>
      <c r="K80" s="88">
        <v>226</v>
      </c>
      <c r="L80" s="88">
        <v>4</v>
      </c>
      <c r="M80" s="88">
        <v>0</v>
      </c>
      <c r="N80" s="88">
        <v>0</v>
      </c>
      <c r="O80" s="88">
        <v>0</v>
      </c>
      <c r="P80" s="88">
        <v>0</v>
      </c>
      <c r="Q80" s="136">
        <f t="shared" si="21"/>
        <v>230</v>
      </c>
      <c r="R80" s="259">
        <v>50</v>
      </c>
      <c r="S80" s="88">
        <v>0</v>
      </c>
      <c r="T80" s="88">
        <v>0</v>
      </c>
      <c r="U80" s="88">
        <v>0</v>
      </c>
      <c r="V80" s="88">
        <v>0</v>
      </c>
      <c r="W80" s="88">
        <v>0</v>
      </c>
      <c r="X80" s="136">
        <f t="shared" si="22"/>
        <v>50</v>
      </c>
      <c r="Y80" s="136">
        <f t="shared" si="23"/>
        <v>629</v>
      </c>
      <c r="Z80" s="52">
        <v>24</v>
      </c>
      <c r="AA80" s="55" t="s">
        <v>81</v>
      </c>
      <c r="AB80" s="87">
        <v>0</v>
      </c>
      <c r="AC80" s="88">
        <v>0</v>
      </c>
      <c r="AD80" s="88">
        <v>13</v>
      </c>
      <c r="AE80" s="88">
        <v>16</v>
      </c>
      <c r="AF80" s="88">
        <v>68</v>
      </c>
      <c r="AG80" s="88">
        <v>93</v>
      </c>
      <c r="AH80" s="88">
        <v>52</v>
      </c>
      <c r="AI80" s="88">
        <v>62</v>
      </c>
      <c r="AJ80" s="88">
        <v>53</v>
      </c>
      <c r="AK80" s="88">
        <v>43</v>
      </c>
      <c r="AL80" s="88">
        <v>45</v>
      </c>
      <c r="AM80" s="88">
        <v>39</v>
      </c>
      <c r="AN80" s="88">
        <v>35</v>
      </c>
      <c r="AO80" s="88">
        <v>20</v>
      </c>
      <c r="AP80" s="88">
        <v>54</v>
      </c>
      <c r="AQ80" s="88">
        <v>31</v>
      </c>
      <c r="AR80" s="153">
        <f t="shared" si="24"/>
        <v>320</v>
      </c>
      <c r="AS80" s="130">
        <f t="shared" si="25"/>
        <v>304</v>
      </c>
      <c r="AT80" s="178">
        <f t="shared" si="26"/>
        <v>624</v>
      </c>
      <c r="AU80" s="261">
        <f t="shared" si="27"/>
        <v>624</v>
      </c>
      <c r="AV80" s="264">
        <v>3330</v>
      </c>
      <c r="AW80" s="213">
        <v>324</v>
      </c>
      <c r="AX80" s="265">
        <v>904</v>
      </c>
      <c r="AY80" s="92">
        <v>199</v>
      </c>
      <c r="AZ80" s="213">
        <v>2</v>
      </c>
      <c r="BA80" s="252">
        <f t="shared" si="19"/>
        <v>82.458991050612255</v>
      </c>
      <c r="BB80" s="245">
        <f t="shared" si="28"/>
        <v>59.41278065630398</v>
      </c>
      <c r="BC80" s="245">
        <f t="shared" si="29"/>
        <v>79.18770412794774</v>
      </c>
      <c r="BD80" s="245">
        <f t="shared" si="30"/>
        <v>5.246422893481717</v>
      </c>
      <c r="BE80" s="245">
        <f t="shared" si="31"/>
        <v>118.74094711288164</v>
      </c>
      <c r="BF80" s="245">
        <f t="shared" si="32"/>
        <v>215.39055522801789</v>
      </c>
      <c r="BG80" s="253">
        <f t="shared" si="33"/>
        <v>9.7297297297297298</v>
      </c>
    </row>
    <row r="81" spans="1:59" ht="37.5" customHeight="1">
      <c r="A81" s="15">
        <v>25</v>
      </c>
      <c r="B81" s="13" t="s">
        <v>82</v>
      </c>
      <c r="C81" s="257">
        <v>1606734.6289353864</v>
      </c>
      <c r="D81" s="87">
        <v>316</v>
      </c>
      <c r="E81" s="88">
        <v>7</v>
      </c>
      <c r="F81" s="88">
        <v>1</v>
      </c>
      <c r="G81" s="88">
        <v>0</v>
      </c>
      <c r="H81" s="88">
        <v>0</v>
      </c>
      <c r="I81" s="88">
        <v>0</v>
      </c>
      <c r="J81" s="136">
        <f t="shared" si="20"/>
        <v>324</v>
      </c>
      <c r="K81" s="88">
        <v>249</v>
      </c>
      <c r="L81" s="88">
        <v>1</v>
      </c>
      <c r="M81" s="88">
        <v>0</v>
      </c>
      <c r="N81" s="88">
        <v>0</v>
      </c>
      <c r="O81" s="88">
        <v>1</v>
      </c>
      <c r="P81" s="88">
        <v>0</v>
      </c>
      <c r="Q81" s="136">
        <f t="shared" si="21"/>
        <v>251</v>
      </c>
      <c r="R81" s="259">
        <v>123</v>
      </c>
      <c r="S81" s="88">
        <v>0</v>
      </c>
      <c r="T81" s="88">
        <v>0</v>
      </c>
      <c r="U81" s="88">
        <v>0</v>
      </c>
      <c r="V81" s="88">
        <v>0</v>
      </c>
      <c r="W81" s="88">
        <v>0</v>
      </c>
      <c r="X81" s="136">
        <f t="shared" si="22"/>
        <v>123</v>
      </c>
      <c r="Y81" s="136">
        <f t="shared" si="23"/>
        <v>698</v>
      </c>
      <c r="Z81" s="52">
        <v>25</v>
      </c>
      <c r="AA81" s="55" t="s">
        <v>82</v>
      </c>
      <c r="AB81" s="87">
        <v>0</v>
      </c>
      <c r="AC81" s="88">
        <v>0</v>
      </c>
      <c r="AD81" s="88">
        <v>17</v>
      </c>
      <c r="AE81" s="88">
        <v>24</v>
      </c>
      <c r="AF81" s="88">
        <v>64</v>
      </c>
      <c r="AG81" s="88">
        <v>121</v>
      </c>
      <c r="AH81" s="88">
        <v>47</v>
      </c>
      <c r="AI81" s="88">
        <v>81</v>
      </c>
      <c r="AJ81" s="88">
        <v>37</v>
      </c>
      <c r="AK81" s="88">
        <v>45</v>
      </c>
      <c r="AL81" s="88">
        <v>56</v>
      </c>
      <c r="AM81" s="88">
        <v>28</v>
      </c>
      <c r="AN81" s="88">
        <v>43</v>
      </c>
      <c r="AO81" s="88">
        <v>30</v>
      </c>
      <c r="AP81" s="88">
        <v>75</v>
      </c>
      <c r="AQ81" s="88">
        <v>28</v>
      </c>
      <c r="AR81" s="153">
        <f t="shared" si="24"/>
        <v>339</v>
      </c>
      <c r="AS81" s="130">
        <f t="shared" si="25"/>
        <v>357</v>
      </c>
      <c r="AT81" s="178">
        <f t="shared" si="26"/>
        <v>696</v>
      </c>
      <c r="AU81" s="261">
        <f t="shared" si="27"/>
        <v>696</v>
      </c>
      <c r="AV81" s="264">
        <v>2404</v>
      </c>
      <c r="AW81" s="213">
        <v>319</v>
      </c>
      <c r="AX81" s="265">
        <v>1781</v>
      </c>
      <c r="AY81" s="92">
        <v>188</v>
      </c>
      <c r="AZ81" s="213">
        <v>0</v>
      </c>
      <c r="BA81" s="252">
        <f t="shared" si="19"/>
        <v>55.841344679097169</v>
      </c>
      <c r="BB81" s="245">
        <f t="shared" si="28"/>
        <v>56.173913043478265</v>
      </c>
      <c r="BC81" s="245">
        <f t="shared" si="29"/>
        <v>63.702455485314999</v>
      </c>
      <c r="BD81" s="245">
        <f t="shared" si="30"/>
        <v>1.4326647564469914</v>
      </c>
      <c r="BE81" s="245">
        <f t="shared" si="31"/>
        <v>80.411536337899946</v>
      </c>
      <c r="BF81" s="245">
        <f t="shared" si="32"/>
        <v>173.27067892005684</v>
      </c>
      <c r="BG81" s="253">
        <f t="shared" si="33"/>
        <v>13.26955074875208</v>
      </c>
    </row>
    <row r="82" spans="1:59" ht="37.5" customHeight="1">
      <c r="A82" s="15">
        <v>26</v>
      </c>
      <c r="B82" s="13" t="s">
        <v>83</v>
      </c>
      <c r="C82" s="257">
        <v>2949125.7526368573</v>
      </c>
      <c r="D82" s="87">
        <v>584</v>
      </c>
      <c r="E82" s="88">
        <v>50</v>
      </c>
      <c r="F82" s="88">
        <v>0</v>
      </c>
      <c r="G82" s="88">
        <v>0</v>
      </c>
      <c r="H82" s="88">
        <v>0</v>
      </c>
      <c r="I82" s="88">
        <v>0</v>
      </c>
      <c r="J82" s="136">
        <f t="shared" si="20"/>
        <v>634</v>
      </c>
      <c r="K82" s="88">
        <v>784</v>
      </c>
      <c r="L82" s="88">
        <v>2</v>
      </c>
      <c r="M82" s="88">
        <v>0</v>
      </c>
      <c r="N82" s="88">
        <v>0</v>
      </c>
      <c r="O82" s="88">
        <v>0</v>
      </c>
      <c r="P82" s="88">
        <v>0</v>
      </c>
      <c r="Q82" s="136">
        <f t="shared" si="21"/>
        <v>786</v>
      </c>
      <c r="R82" s="259">
        <v>118</v>
      </c>
      <c r="S82" s="88">
        <v>3</v>
      </c>
      <c r="T82" s="88">
        <v>0</v>
      </c>
      <c r="U82" s="88">
        <v>0</v>
      </c>
      <c r="V82" s="88">
        <v>1</v>
      </c>
      <c r="W82" s="88">
        <v>0</v>
      </c>
      <c r="X82" s="136">
        <f t="shared" si="22"/>
        <v>122</v>
      </c>
      <c r="Y82" s="136">
        <f t="shared" si="23"/>
        <v>1542</v>
      </c>
      <c r="Z82" s="52">
        <v>26</v>
      </c>
      <c r="AA82" s="55" t="s">
        <v>83</v>
      </c>
      <c r="AB82" s="87">
        <v>0</v>
      </c>
      <c r="AC82" s="88">
        <v>0</v>
      </c>
      <c r="AD82" s="88">
        <v>21</v>
      </c>
      <c r="AE82" s="88">
        <v>37</v>
      </c>
      <c r="AF82" s="88">
        <v>140</v>
      </c>
      <c r="AG82" s="88">
        <v>126</v>
      </c>
      <c r="AH82" s="88">
        <v>137</v>
      </c>
      <c r="AI82" s="88">
        <v>124</v>
      </c>
      <c r="AJ82" s="88">
        <v>120</v>
      </c>
      <c r="AK82" s="88">
        <v>140</v>
      </c>
      <c r="AL82" s="88">
        <v>139</v>
      </c>
      <c r="AM82" s="88">
        <v>100</v>
      </c>
      <c r="AN82" s="88">
        <v>140</v>
      </c>
      <c r="AO82" s="88">
        <v>87</v>
      </c>
      <c r="AP82" s="88">
        <v>139</v>
      </c>
      <c r="AQ82" s="88">
        <v>91</v>
      </c>
      <c r="AR82" s="153">
        <f t="shared" si="24"/>
        <v>836</v>
      </c>
      <c r="AS82" s="130">
        <f t="shared" si="25"/>
        <v>705</v>
      </c>
      <c r="AT82" s="178">
        <f t="shared" si="26"/>
        <v>1541</v>
      </c>
      <c r="AU82" s="261">
        <f t="shared" si="27"/>
        <v>1541</v>
      </c>
      <c r="AV82" s="264">
        <v>5507</v>
      </c>
      <c r="AW82" s="213">
        <v>582</v>
      </c>
      <c r="AX82" s="265">
        <v>1021</v>
      </c>
      <c r="AY82" s="92">
        <v>945</v>
      </c>
      <c r="AZ82" s="213">
        <v>7</v>
      </c>
      <c r="BA82" s="252">
        <f t="shared" si="19"/>
        <v>59.716378982363679</v>
      </c>
      <c r="BB82" s="245">
        <f t="shared" si="28"/>
        <v>44.647887323943664</v>
      </c>
      <c r="BC82" s="245">
        <f t="shared" si="29"/>
        <v>76.842313982779913</v>
      </c>
      <c r="BD82" s="245">
        <f t="shared" si="30"/>
        <v>3.6316472114137488</v>
      </c>
      <c r="BE82" s="245">
        <f t="shared" si="31"/>
        <v>85.991585734603703</v>
      </c>
      <c r="BF82" s="245">
        <f t="shared" si="32"/>
        <v>209.01109403316138</v>
      </c>
      <c r="BG82" s="253">
        <f t="shared" si="33"/>
        <v>10.568367532231706</v>
      </c>
    </row>
    <row r="83" spans="1:59" ht="37.5" customHeight="1">
      <c r="A83" s="15">
        <v>27</v>
      </c>
      <c r="B83" s="13" t="s">
        <v>84</v>
      </c>
      <c r="C83" s="257">
        <v>1636422.1249403232</v>
      </c>
      <c r="D83" s="87">
        <v>505</v>
      </c>
      <c r="E83" s="88">
        <v>18</v>
      </c>
      <c r="F83" s="88">
        <v>0</v>
      </c>
      <c r="G83" s="88">
        <v>0</v>
      </c>
      <c r="H83" s="88">
        <v>0</v>
      </c>
      <c r="I83" s="88">
        <v>0</v>
      </c>
      <c r="J83" s="136">
        <f t="shared" si="20"/>
        <v>523</v>
      </c>
      <c r="K83" s="88">
        <v>557</v>
      </c>
      <c r="L83" s="88">
        <v>0</v>
      </c>
      <c r="M83" s="88">
        <v>0</v>
      </c>
      <c r="N83" s="88">
        <v>0</v>
      </c>
      <c r="O83" s="88">
        <v>0</v>
      </c>
      <c r="P83" s="88">
        <v>0</v>
      </c>
      <c r="Q83" s="136">
        <f t="shared" si="21"/>
        <v>557</v>
      </c>
      <c r="R83" s="259">
        <v>61</v>
      </c>
      <c r="S83" s="88">
        <v>0</v>
      </c>
      <c r="T83" s="88">
        <v>0</v>
      </c>
      <c r="U83" s="88">
        <v>1</v>
      </c>
      <c r="V83" s="88">
        <v>1</v>
      </c>
      <c r="W83" s="88">
        <v>0</v>
      </c>
      <c r="X83" s="136">
        <f t="shared" si="22"/>
        <v>63</v>
      </c>
      <c r="Y83" s="136">
        <f t="shared" si="23"/>
        <v>1143</v>
      </c>
      <c r="Z83" s="52">
        <v>27</v>
      </c>
      <c r="AA83" s="55" t="s">
        <v>84</v>
      </c>
      <c r="AB83" s="87">
        <v>0</v>
      </c>
      <c r="AC83" s="88">
        <v>2</v>
      </c>
      <c r="AD83" s="88">
        <v>23</v>
      </c>
      <c r="AE83" s="88">
        <v>25</v>
      </c>
      <c r="AF83" s="88">
        <v>76</v>
      </c>
      <c r="AG83" s="88">
        <v>101</v>
      </c>
      <c r="AH83" s="88">
        <v>69</v>
      </c>
      <c r="AI83" s="88">
        <v>83</v>
      </c>
      <c r="AJ83" s="88">
        <v>84</v>
      </c>
      <c r="AK83" s="88">
        <v>63</v>
      </c>
      <c r="AL83" s="88">
        <v>105</v>
      </c>
      <c r="AM83" s="88">
        <v>110</v>
      </c>
      <c r="AN83" s="88">
        <v>101</v>
      </c>
      <c r="AO83" s="88">
        <v>82</v>
      </c>
      <c r="AP83" s="88">
        <v>138</v>
      </c>
      <c r="AQ83" s="88">
        <v>79</v>
      </c>
      <c r="AR83" s="153">
        <f t="shared" si="24"/>
        <v>596</v>
      </c>
      <c r="AS83" s="130">
        <f t="shared" si="25"/>
        <v>545</v>
      </c>
      <c r="AT83" s="178">
        <f t="shared" si="26"/>
        <v>1141</v>
      </c>
      <c r="AU83" s="261">
        <f t="shared" si="27"/>
        <v>1141</v>
      </c>
      <c r="AV83" s="264">
        <v>3899</v>
      </c>
      <c r="AW83" s="213">
        <v>536</v>
      </c>
      <c r="AX83" s="265">
        <v>1806</v>
      </c>
      <c r="AY83" s="92">
        <v>510</v>
      </c>
      <c r="AZ83" s="213">
        <v>17</v>
      </c>
      <c r="BA83" s="252">
        <f t="shared" si="19"/>
        <v>88.777691014826459</v>
      </c>
      <c r="BB83" s="245">
        <f t="shared" si="28"/>
        <v>48.425925925925931</v>
      </c>
      <c r="BC83" s="245">
        <f t="shared" si="29"/>
        <v>102.53718468465335</v>
      </c>
      <c r="BD83" s="245">
        <f t="shared" si="30"/>
        <v>1.7497812773403325</v>
      </c>
      <c r="BE83" s="245">
        <f t="shared" si="31"/>
        <v>127.83987506135013</v>
      </c>
      <c r="BF83" s="245">
        <f t="shared" si="32"/>
        <v>278.90114234225712</v>
      </c>
      <c r="BG83" s="253">
        <f t="shared" si="33"/>
        <v>13.747114644780714</v>
      </c>
    </row>
    <row r="84" spans="1:59" ht="37.5" customHeight="1">
      <c r="A84" s="15">
        <v>28</v>
      </c>
      <c r="B84" s="13" t="s">
        <v>85</v>
      </c>
      <c r="C84" s="257">
        <v>4208908.19180285</v>
      </c>
      <c r="D84" s="87">
        <v>641</v>
      </c>
      <c r="E84" s="88">
        <v>50</v>
      </c>
      <c r="F84" s="88">
        <v>4</v>
      </c>
      <c r="G84" s="88">
        <v>12</v>
      </c>
      <c r="H84" s="88">
        <v>0</v>
      </c>
      <c r="I84" s="88">
        <v>0</v>
      </c>
      <c r="J84" s="136">
        <f t="shared" si="20"/>
        <v>707</v>
      </c>
      <c r="K84" s="88">
        <v>672</v>
      </c>
      <c r="L84" s="88">
        <v>0</v>
      </c>
      <c r="M84" s="88">
        <v>0</v>
      </c>
      <c r="N84" s="88">
        <v>5</v>
      </c>
      <c r="O84" s="88">
        <v>1</v>
      </c>
      <c r="P84" s="88">
        <v>0</v>
      </c>
      <c r="Q84" s="136">
        <f t="shared" si="21"/>
        <v>678</v>
      </c>
      <c r="R84" s="259">
        <v>179</v>
      </c>
      <c r="S84" s="88">
        <v>1</v>
      </c>
      <c r="T84" s="88">
        <v>0</v>
      </c>
      <c r="U84" s="88">
        <v>2</v>
      </c>
      <c r="V84" s="88">
        <v>0</v>
      </c>
      <c r="W84" s="88">
        <v>0</v>
      </c>
      <c r="X84" s="136">
        <f t="shared" si="22"/>
        <v>182</v>
      </c>
      <c r="Y84" s="136">
        <f t="shared" si="23"/>
        <v>1567</v>
      </c>
      <c r="Z84" s="52">
        <v>28</v>
      </c>
      <c r="AA84" s="55" t="s">
        <v>85</v>
      </c>
      <c r="AB84" s="87">
        <v>11</v>
      </c>
      <c r="AC84" s="88">
        <v>11</v>
      </c>
      <c r="AD84" s="88">
        <v>53</v>
      </c>
      <c r="AE84" s="88">
        <v>64</v>
      </c>
      <c r="AF84" s="88">
        <v>114</v>
      </c>
      <c r="AG84" s="88">
        <v>149</v>
      </c>
      <c r="AH84" s="88">
        <v>138</v>
      </c>
      <c r="AI84" s="88">
        <v>144</v>
      </c>
      <c r="AJ84" s="88">
        <v>152</v>
      </c>
      <c r="AK84" s="88">
        <v>138</v>
      </c>
      <c r="AL84" s="88">
        <v>137</v>
      </c>
      <c r="AM84" s="88">
        <v>124</v>
      </c>
      <c r="AN84" s="88">
        <v>99</v>
      </c>
      <c r="AO84" s="88">
        <v>80</v>
      </c>
      <c r="AP84" s="88">
        <v>74</v>
      </c>
      <c r="AQ84" s="88">
        <v>55</v>
      </c>
      <c r="AR84" s="153">
        <f t="shared" si="24"/>
        <v>778</v>
      </c>
      <c r="AS84" s="130">
        <f t="shared" si="25"/>
        <v>765</v>
      </c>
      <c r="AT84" s="178">
        <f t="shared" si="26"/>
        <v>1543</v>
      </c>
      <c r="AU84" s="261">
        <f t="shared" si="27"/>
        <v>1543</v>
      </c>
      <c r="AV84" s="264">
        <v>4980</v>
      </c>
      <c r="AW84" s="213">
        <v>707</v>
      </c>
      <c r="AX84" s="265">
        <v>3038</v>
      </c>
      <c r="AY84" s="92">
        <v>1121</v>
      </c>
      <c r="AZ84" s="213">
        <v>20</v>
      </c>
      <c r="BA84" s="252">
        <f t="shared" si="19"/>
        <v>45.604331502946529</v>
      </c>
      <c r="BB84" s="245">
        <f t="shared" si="28"/>
        <v>49.891696750902526</v>
      </c>
      <c r="BC84" s="245">
        <f t="shared" si="29"/>
        <v>53.91226283999476</v>
      </c>
      <c r="BD84" s="245">
        <f t="shared" si="30"/>
        <v>4.7862156987874922</v>
      </c>
      <c r="BE84" s="245">
        <f t="shared" si="31"/>
        <v>65.670237364243008</v>
      </c>
      <c r="BF84" s="245">
        <f t="shared" si="32"/>
        <v>146.64135492478576</v>
      </c>
      <c r="BG84" s="253">
        <f t="shared" si="33"/>
        <v>14.196787148594378</v>
      </c>
    </row>
    <row r="85" spans="1:59" ht="37.5" customHeight="1">
      <c r="A85" s="15">
        <v>29</v>
      </c>
      <c r="B85" s="13" t="s">
        <v>86</v>
      </c>
      <c r="C85" s="257">
        <v>1382142.2678545637</v>
      </c>
      <c r="D85" s="87">
        <v>388</v>
      </c>
      <c r="E85" s="88">
        <v>26</v>
      </c>
      <c r="F85" s="88">
        <v>9</v>
      </c>
      <c r="G85" s="88">
        <v>3</v>
      </c>
      <c r="H85" s="88">
        <v>4</v>
      </c>
      <c r="I85" s="88">
        <v>0</v>
      </c>
      <c r="J85" s="136">
        <f t="shared" si="20"/>
        <v>430</v>
      </c>
      <c r="K85" s="88">
        <v>414</v>
      </c>
      <c r="L85" s="88">
        <v>6</v>
      </c>
      <c r="M85" s="88">
        <v>0</v>
      </c>
      <c r="N85" s="88">
        <v>0</v>
      </c>
      <c r="O85" s="88">
        <v>0</v>
      </c>
      <c r="P85" s="88">
        <v>0</v>
      </c>
      <c r="Q85" s="136">
        <f t="shared" si="21"/>
        <v>420</v>
      </c>
      <c r="R85" s="259">
        <v>63</v>
      </c>
      <c r="S85" s="88">
        <v>0</v>
      </c>
      <c r="T85" s="88">
        <v>0</v>
      </c>
      <c r="U85" s="88">
        <v>0</v>
      </c>
      <c r="V85" s="88">
        <v>0</v>
      </c>
      <c r="W85" s="88">
        <v>0</v>
      </c>
      <c r="X85" s="136">
        <f t="shared" si="22"/>
        <v>63</v>
      </c>
      <c r="Y85" s="136">
        <f t="shared" si="23"/>
        <v>913</v>
      </c>
      <c r="Z85" s="52">
        <v>29</v>
      </c>
      <c r="AA85" s="55" t="s">
        <v>86</v>
      </c>
      <c r="AB85" s="87">
        <v>0</v>
      </c>
      <c r="AC85" s="88">
        <v>0</v>
      </c>
      <c r="AD85" s="88">
        <v>4</v>
      </c>
      <c r="AE85" s="88">
        <v>8</v>
      </c>
      <c r="AF85" s="88">
        <v>44</v>
      </c>
      <c r="AG85" s="88">
        <v>65</v>
      </c>
      <c r="AH85" s="88">
        <v>70</v>
      </c>
      <c r="AI85" s="88">
        <v>90</v>
      </c>
      <c r="AJ85" s="88">
        <v>103</v>
      </c>
      <c r="AK85" s="88">
        <v>96</v>
      </c>
      <c r="AL85" s="88">
        <v>99</v>
      </c>
      <c r="AM85" s="88">
        <v>102</v>
      </c>
      <c r="AN85" s="88">
        <v>76</v>
      </c>
      <c r="AO85" s="88">
        <v>66</v>
      </c>
      <c r="AP85" s="88">
        <v>35</v>
      </c>
      <c r="AQ85" s="88">
        <v>39</v>
      </c>
      <c r="AR85" s="153">
        <f t="shared" si="24"/>
        <v>431</v>
      </c>
      <c r="AS85" s="130">
        <f t="shared" si="25"/>
        <v>466</v>
      </c>
      <c r="AT85" s="178">
        <f t="shared" si="26"/>
        <v>897</v>
      </c>
      <c r="AU85" s="261">
        <f t="shared" si="27"/>
        <v>897</v>
      </c>
      <c r="AV85" s="264">
        <v>6419</v>
      </c>
      <c r="AW85" s="213">
        <v>429</v>
      </c>
      <c r="AX85" s="265">
        <v>476</v>
      </c>
      <c r="AY85" s="92">
        <v>56</v>
      </c>
      <c r="AZ85" s="213">
        <v>3</v>
      </c>
      <c r="BA85" s="252">
        <f t="shared" si="19"/>
        <v>83.204169841726383</v>
      </c>
      <c r="BB85" s="245">
        <f t="shared" si="28"/>
        <v>48.705882352941174</v>
      </c>
      <c r="BC85" s="245">
        <f t="shared" si="29"/>
        <v>95.440077171392019</v>
      </c>
      <c r="BD85" s="245">
        <f t="shared" si="30"/>
        <v>5.2573932092004378</v>
      </c>
      <c r="BE85" s="245">
        <f t="shared" si="31"/>
        <v>119.81400457208599</v>
      </c>
      <c r="BF85" s="245">
        <f t="shared" si="32"/>
        <v>259.59700990618632</v>
      </c>
      <c r="BG85" s="253">
        <f t="shared" si="33"/>
        <v>6.6832840006231509</v>
      </c>
    </row>
    <row r="86" spans="1:59" ht="37.5" customHeight="1">
      <c r="A86" s="15">
        <v>30</v>
      </c>
      <c r="B86" s="13" t="s">
        <v>87</v>
      </c>
      <c r="C86" s="257">
        <v>4517399.9981150161</v>
      </c>
      <c r="D86" s="87">
        <v>862</v>
      </c>
      <c r="E86" s="88">
        <v>189</v>
      </c>
      <c r="F86" s="88">
        <v>6</v>
      </c>
      <c r="G86" s="88">
        <v>26</v>
      </c>
      <c r="H86" s="88">
        <v>32</v>
      </c>
      <c r="I86" s="88">
        <v>0</v>
      </c>
      <c r="J86" s="136">
        <f t="shared" si="20"/>
        <v>1115</v>
      </c>
      <c r="K86" s="88">
        <v>2002</v>
      </c>
      <c r="L86" s="88">
        <v>33</v>
      </c>
      <c r="M86" s="88">
        <v>25</v>
      </c>
      <c r="N86" s="88">
        <v>10</v>
      </c>
      <c r="O86" s="88">
        <v>20</v>
      </c>
      <c r="P86" s="88">
        <v>0</v>
      </c>
      <c r="Q86" s="136">
        <f t="shared" si="21"/>
        <v>2090</v>
      </c>
      <c r="R86" s="259">
        <v>797</v>
      </c>
      <c r="S86" s="88">
        <v>20</v>
      </c>
      <c r="T86" s="88">
        <v>0</v>
      </c>
      <c r="U86" s="88">
        <v>2</v>
      </c>
      <c r="V86" s="88">
        <v>4</v>
      </c>
      <c r="W86" s="88">
        <v>0</v>
      </c>
      <c r="X86" s="136">
        <f t="shared" si="22"/>
        <v>823</v>
      </c>
      <c r="Y86" s="136">
        <f t="shared" si="23"/>
        <v>4028</v>
      </c>
      <c r="Z86" s="52">
        <v>30</v>
      </c>
      <c r="AA86" s="55" t="s">
        <v>87</v>
      </c>
      <c r="AB86" s="87">
        <v>36</v>
      </c>
      <c r="AC86" s="88">
        <v>36</v>
      </c>
      <c r="AD86" s="88">
        <v>93</v>
      </c>
      <c r="AE86" s="88">
        <v>147</v>
      </c>
      <c r="AF86" s="88">
        <v>592</v>
      </c>
      <c r="AG86" s="88">
        <v>576</v>
      </c>
      <c r="AH86" s="88">
        <v>415</v>
      </c>
      <c r="AI86" s="88">
        <v>398</v>
      </c>
      <c r="AJ86" s="88">
        <v>248</v>
      </c>
      <c r="AK86" s="88">
        <v>220</v>
      </c>
      <c r="AL86" s="88">
        <v>241</v>
      </c>
      <c r="AM86" s="88">
        <v>202</v>
      </c>
      <c r="AN86" s="88">
        <v>198</v>
      </c>
      <c r="AO86" s="88">
        <v>152</v>
      </c>
      <c r="AP86" s="88">
        <v>198</v>
      </c>
      <c r="AQ86" s="88">
        <v>151</v>
      </c>
      <c r="AR86" s="153">
        <f t="shared" si="24"/>
        <v>2021</v>
      </c>
      <c r="AS86" s="130">
        <f t="shared" si="25"/>
        <v>1882</v>
      </c>
      <c r="AT86" s="178">
        <f t="shared" si="26"/>
        <v>3903</v>
      </c>
      <c r="AU86" s="261">
        <f t="shared" si="27"/>
        <v>3903</v>
      </c>
      <c r="AV86" s="264">
        <v>16991</v>
      </c>
      <c r="AW86" s="213">
        <v>1346</v>
      </c>
      <c r="AX86" s="265">
        <v>974</v>
      </c>
      <c r="AY86" s="92">
        <v>803</v>
      </c>
      <c r="AZ86" s="213">
        <v>17</v>
      </c>
      <c r="BA86" s="252">
        <f t="shared" si="19"/>
        <v>64.626653510042203</v>
      </c>
      <c r="BB86" s="245">
        <f t="shared" si="28"/>
        <v>32.792511700468019</v>
      </c>
      <c r="BC86" s="245">
        <f t="shared" si="29"/>
        <v>127.05772977261165</v>
      </c>
      <c r="BD86" s="245">
        <f t="shared" si="30"/>
        <v>9.1112214498510422</v>
      </c>
      <c r="BE86" s="245">
        <f t="shared" si="31"/>
        <v>93.062381054460772</v>
      </c>
      <c r="BF86" s="245">
        <f t="shared" si="32"/>
        <v>345.59702498150369</v>
      </c>
      <c r="BG86" s="253">
        <f t="shared" si="33"/>
        <v>7.9218409746336302</v>
      </c>
    </row>
    <row r="87" spans="1:59" ht="37.5" customHeight="1">
      <c r="A87" s="15">
        <v>31</v>
      </c>
      <c r="B87" s="13" t="s">
        <v>88</v>
      </c>
      <c r="C87" s="257">
        <v>2408297.0210686671</v>
      </c>
      <c r="D87" s="87">
        <v>739</v>
      </c>
      <c r="E87" s="88">
        <v>22</v>
      </c>
      <c r="F87" s="88">
        <v>0</v>
      </c>
      <c r="G87" s="88">
        <v>0</v>
      </c>
      <c r="H87" s="88">
        <v>0</v>
      </c>
      <c r="I87" s="88">
        <v>10</v>
      </c>
      <c r="J87" s="136">
        <f t="shared" si="20"/>
        <v>771</v>
      </c>
      <c r="K87" s="88">
        <v>793</v>
      </c>
      <c r="L87" s="88">
        <v>3</v>
      </c>
      <c r="M87" s="88">
        <v>1</v>
      </c>
      <c r="N87" s="88">
        <v>0</v>
      </c>
      <c r="O87" s="88">
        <v>0</v>
      </c>
      <c r="P87" s="88">
        <v>4</v>
      </c>
      <c r="Q87" s="136">
        <f t="shared" si="21"/>
        <v>801</v>
      </c>
      <c r="R87" s="259">
        <v>176</v>
      </c>
      <c r="S87" s="88">
        <v>0</v>
      </c>
      <c r="T87" s="88">
        <v>0</v>
      </c>
      <c r="U87" s="88">
        <v>0</v>
      </c>
      <c r="V87" s="88">
        <v>0</v>
      </c>
      <c r="W87" s="88">
        <v>0</v>
      </c>
      <c r="X87" s="136">
        <f t="shared" si="22"/>
        <v>176</v>
      </c>
      <c r="Y87" s="136">
        <f t="shared" si="23"/>
        <v>1748</v>
      </c>
      <c r="Z87" s="52">
        <v>31</v>
      </c>
      <c r="AA87" s="55" t="s">
        <v>88</v>
      </c>
      <c r="AB87" s="87">
        <v>1</v>
      </c>
      <c r="AC87" s="88">
        <v>0</v>
      </c>
      <c r="AD87" s="88">
        <v>24</v>
      </c>
      <c r="AE87" s="88">
        <v>44</v>
      </c>
      <c r="AF87" s="88">
        <v>131</v>
      </c>
      <c r="AG87" s="88">
        <v>179</v>
      </c>
      <c r="AH87" s="88">
        <v>139</v>
      </c>
      <c r="AI87" s="88">
        <v>174</v>
      </c>
      <c r="AJ87" s="88">
        <v>163</v>
      </c>
      <c r="AK87" s="88">
        <v>166</v>
      </c>
      <c r="AL87" s="88">
        <v>173</v>
      </c>
      <c r="AM87" s="88">
        <v>139</v>
      </c>
      <c r="AN87" s="88">
        <v>135</v>
      </c>
      <c r="AO87" s="88">
        <v>81</v>
      </c>
      <c r="AP87" s="88">
        <v>122</v>
      </c>
      <c r="AQ87" s="88">
        <v>62</v>
      </c>
      <c r="AR87" s="153">
        <f t="shared" si="24"/>
        <v>888</v>
      </c>
      <c r="AS87" s="130">
        <f t="shared" si="25"/>
        <v>845</v>
      </c>
      <c r="AT87" s="178">
        <f t="shared" si="26"/>
        <v>1733</v>
      </c>
      <c r="AU87" s="261">
        <f t="shared" si="27"/>
        <v>1733</v>
      </c>
      <c r="AV87" s="264">
        <v>4339</v>
      </c>
      <c r="AW87" s="213">
        <v>773</v>
      </c>
      <c r="AX87" s="265">
        <v>445</v>
      </c>
      <c r="AY87" s="92">
        <v>445</v>
      </c>
      <c r="AZ87" s="213">
        <v>2</v>
      </c>
      <c r="BA87" s="252">
        <f t="shared" si="19"/>
        <v>87.775256556637828</v>
      </c>
      <c r="BB87" s="245">
        <f t="shared" si="28"/>
        <v>48.409669211195926</v>
      </c>
      <c r="BC87" s="245">
        <f t="shared" si="29"/>
        <v>105.82288602565357</v>
      </c>
      <c r="BD87" s="245">
        <f t="shared" si="30"/>
        <v>2.2883295194508007</v>
      </c>
      <c r="BE87" s="245">
        <f t="shared" si="31"/>
        <v>126.39636944155848</v>
      </c>
      <c r="BF87" s="245">
        <f t="shared" si="32"/>
        <v>287.83824998977775</v>
      </c>
      <c r="BG87" s="253">
        <f t="shared" si="33"/>
        <v>17.815164784512561</v>
      </c>
    </row>
    <row r="88" spans="1:59" ht="37.5" customHeight="1">
      <c r="A88" s="15">
        <v>32</v>
      </c>
      <c r="B88" s="13" t="s">
        <v>89</v>
      </c>
      <c r="C88" s="257">
        <v>3549329.4762149174</v>
      </c>
      <c r="D88" s="87">
        <v>1014</v>
      </c>
      <c r="E88" s="88">
        <v>49</v>
      </c>
      <c r="F88" s="88">
        <v>23</v>
      </c>
      <c r="G88" s="88">
        <v>1</v>
      </c>
      <c r="H88" s="88">
        <v>0</v>
      </c>
      <c r="I88" s="88">
        <v>0</v>
      </c>
      <c r="J88" s="136">
        <f t="shared" si="20"/>
        <v>1087</v>
      </c>
      <c r="K88" s="88">
        <v>1026</v>
      </c>
      <c r="L88" s="88">
        <v>0</v>
      </c>
      <c r="M88" s="88">
        <v>0</v>
      </c>
      <c r="N88" s="88">
        <v>0</v>
      </c>
      <c r="O88" s="88">
        <v>0</v>
      </c>
      <c r="P88" s="88">
        <v>0</v>
      </c>
      <c r="Q88" s="136">
        <f t="shared" si="21"/>
        <v>1026</v>
      </c>
      <c r="R88" s="259">
        <v>291</v>
      </c>
      <c r="S88" s="88">
        <v>1</v>
      </c>
      <c r="T88" s="88">
        <v>0</v>
      </c>
      <c r="U88" s="88">
        <v>0</v>
      </c>
      <c r="V88" s="88">
        <v>0</v>
      </c>
      <c r="W88" s="88">
        <v>0</v>
      </c>
      <c r="X88" s="136">
        <f t="shared" si="22"/>
        <v>292</v>
      </c>
      <c r="Y88" s="136">
        <f t="shared" si="23"/>
        <v>2405</v>
      </c>
      <c r="Z88" s="52">
        <v>32</v>
      </c>
      <c r="AA88" s="55" t="s">
        <v>89</v>
      </c>
      <c r="AB88" s="87">
        <v>5</v>
      </c>
      <c r="AC88" s="88">
        <v>4</v>
      </c>
      <c r="AD88" s="88">
        <v>65</v>
      </c>
      <c r="AE88" s="88">
        <v>72</v>
      </c>
      <c r="AF88" s="88">
        <v>234</v>
      </c>
      <c r="AG88" s="88">
        <v>285</v>
      </c>
      <c r="AH88" s="88">
        <v>214</v>
      </c>
      <c r="AI88" s="88">
        <v>219</v>
      </c>
      <c r="AJ88" s="88">
        <v>165</v>
      </c>
      <c r="AK88" s="88">
        <v>184</v>
      </c>
      <c r="AL88" s="88">
        <v>213</v>
      </c>
      <c r="AM88" s="88">
        <v>166</v>
      </c>
      <c r="AN88" s="88">
        <v>193</v>
      </c>
      <c r="AO88" s="88">
        <v>119</v>
      </c>
      <c r="AP88" s="88">
        <v>157</v>
      </c>
      <c r="AQ88" s="88">
        <v>86</v>
      </c>
      <c r="AR88" s="153">
        <f t="shared" si="24"/>
        <v>1246</v>
      </c>
      <c r="AS88" s="130">
        <f t="shared" si="25"/>
        <v>1135</v>
      </c>
      <c r="AT88" s="178">
        <f t="shared" si="26"/>
        <v>2381</v>
      </c>
      <c r="AU88" s="261">
        <f t="shared" si="27"/>
        <v>2381</v>
      </c>
      <c r="AV88" s="264">
        <v>8790</v>
      </c>
      <c r="AW88" s="213">
        <v>1082</v>
      </c>
      <c r="AX88" s="265">
        <v>4428</v>
      </c>
      <c r="AY88" s="92">
        <v>1230</v>
      </c>
      <c r="AZ88" s="213">
        <v>42</v>
      </c>
      <c r="BA88" s="252">
        <f t="shared" si="19"/>
        <v>83.19255221486749</v>
      </c>
      <c r="BB88" s="245">
        <f t="shared" si="28"/>
        <v>50.307619498343591</v>
      </c>
      <c r="BC88" s="245">
        <f t="shared" si="29"/>
        <v>98.651607626163212</v>
      </c>
      <c r="BD88" s="245">
        <f t="shared" si="30"/>
        <v>3.0769230769230771</v>
      </c>
      <c r="BE88" s="245">
        <f t="shared" si="31"/>
        <v>119.79727518940918</v>
      </c>
      <c r="BF88" s="245">
        <f t="shared" si="32"/>
        <v>268.33237274316394</v>
      </c>
      <c r="BG88" s="253">
        <f t="shared" si="33"/>
        <v>12.309442548350399</v>
      </c>
    </row>
    <row r="89" spans="1:59" ht="37.5" customHeight="1">
      <c r="A89" s="15">
        <v>33</v>
      </c>
      <c r="B89" s="13" t="s">
        <v>90</v>
      </c>
      <c r="C89" s="258">
        <v>3669790</v>
      </c>
      <c r="D89" s="87">
        <v>599</v>
      </c>
      <c r="E89" s="88">
        <v>25</v>
      </c>
      <c r="F89" s="88">
        <v>0</v>
      </c>
      <c r="G89" s="88">
        <v>0</v>
      </c>
      <c r="H89" s="88">
        <v>1</v>
      </c>
      <c r="I89" s="88">
        <v>0</v>
      </c>
      <c r="J89" s="136">
        <f>D89+E89+F89+G89+H89+I89</f>
        <v>625</v>
      </c>
      <c r="K89" s="88">
        <v>807</v>
      </c>
      <c r="L89" s="88">
        <v>2</v>
      </c>
      <c r="M89" s="88">
        <v>0</v>
      </c>
      <c r="N89" s="88">
        <v>1</v>
      </c>
      <c r="O89" s="88">
        <v>3</v>
      </c>
      <c r="P89" s="88">
        <v>0</v>
      </c>
      <c r="Q89" s="136">
        <f t="shared" si="21"/>
        <v>813</v>
      </c>
      <c r="R89" s="259">
        <v>137</v>
      </c>
      <c r="S89" s="88">
        <v>0</v>
      </c>
      <c r="T89" s="88">
        <v>0</v>
      </c>
      <c r="U89" s="88">
        <v>0</v>
      </c>
      <c r="V89" s="88">
        <v>0</v>
      </c>
      <c r="W89" s="88">
        <v>0</v>
      </c>
      <c r="X89" s="136">
        <f t="shared" si="22"/>
        <v>137</v>
      </c>
      <c r="Y89" s="136">
        <f>J89+Q89+X89</f>
        <v>1575</v>
      </c>
      <c r="Z89" s="52">
        <v>33</v>
      </c>
      <c r="AA89" s="55" t="s">
        <v>90</v>
      </c>
      <c r="AB89" s="87">
        <v>0</v>
      </c>
      <c r="AC89" s="88">
        <v>2</v>
      </c>
      <c r="AD89" s="88">
        <v>12</v>
      </c>
      <c r="AE89" s="88">
        <v>23</v>
      </c>
      <c r="AF89" s="88">
        <v>149</v>
      </c>
      <c r="AG89" s="88">
        <v>261</v>
      </c>
      <c r="AH89" s="88">
        <v>116</v>
      </c>
      <c r="AI89" s="88">
        <v>140</v>
      </c>
      <c r="AJ89" s="88">
        <v>97</v>
      </c>
      <c r="AK89" s="88">
        <v>101</v>
      </c>
      <c r="AL89" s="88">
        <v>120</v>
      </c>
      <c r="AM89" s="88">
        <v>107</v>
      </c>
      <c r="AN89" s="88">
        <v>146</v>
      </c>
      <c r="AO89" s="88">
        <v>94</v>
      </c>
      <c r="AP89" s="88">
        <v>135</v>
      </c>
      <c r="AQ89" s="88">
        <v>67</v>
      </c>
      <c r="AR89" s="153">
        <f t="shared" si="24"/>
        <v>775</v>
      </c>
      <c r="AS89" s="130">
        <f t="shared" si="25"/>
        <v>795</v>
      </c>
      <c r="AT89" s="178">
        <f t="shared" si="26"/>
        <v>1570</v>
      </c>
      <c r="AU89" s="261">
        <f t="shared" si="27"/>
        <v>1570</v>
      </c>
      <c r="AV89" s="264">
        <v>4695</v>
      </c>
      <c r="AW89" s="213">
        <v>571</v>
      </c>
      <c r="AX89" s="265">
        <v>5611</v>
      </c>
      <c r="AY89" s="92">
        <v>616</v>
      </c>
      <c r="AZ89" s="213">
        <v>34</v>
      </c>
      <c r="BA89" s="252">
        <f t="shared" si="19"/>
        <v>47.23249377575646</v>
      </c>
      <c r="BB89" s="245">
        <f t="shared" si="28"/>
        <v>43.393602225312932</v>
      </c>
      <c r="BC89" s="245">
        <f t="shared" si="29"/>
        <v>62.91432287438149</v>
      </c>
      <c r="BD89" s="245">
        <f t="shared" si="30"/>
        <v>2.0317460317460316</v>
      </c>
      <c r="BE89" s="245">
        <f t="shared" si="31"/>
        <v>68.01479103708931</v>
      </c>
      <c r="BF89" s="245">
        <f t="shared" si="32"/>
        <v>171.12695821831767</v>
      </c>
      <c r="BG89" s="253">
        <f t="shared" si="33"/>
        <v>12.161874334398295</v>
      </c>
    </row>
    <row r="90" spans="1:59" ht="37.5" customHeight="1">
      <c r="A90" s="15">
        <v>34</v>
      </c>
      <c r="B90" s="13" t="s">
        <v>91</v>
      </c>
      <c r="C90" s="257">
        <v>3629356.6393586588</v>
      </c>
      <c r="D90" s="87">
        <v>707</v>
      </c>
      <c r="E90" s="88">
        <v>70</v>
      </c>
      <c r="F90" s="88">
        <v>2</v>
      </c>
      <c r="G90" s="88">
        <v>5</v>
      </c>
      <c r="H90" s="88">
        <v>2</v>
      </c>
      <c r="I90" s="88">
        <v>0</v>
      </c>
      <c r="J90" s="136">
        <f t="shared" ref="J90:J93" si="34">D90+E90+F90+G90+H90+I90</f>
        <v>786</v>
      </c>
      <c r="K90" s="88">
        <v>696</v>
      </c>
      <c r="L90" s="88">
        <v>14</v>
      </c>
      <c r="M90" s="88">
        <v>0</v>
      </c>
      <c r="N90" s="88">
        <v>1</v>
      </c>
      <c r="O90" s="88">
        <v>7</v>
      </c>
      <c r="P90" s="88">
        <v>1</v>
      </c>
      <c r="Q90" s="136">
        <f t="shared" si="21"/>
        <v>719</v>
      </c>
      <c r="R90" s="259">
        <v>382</v>
      </c>
      <c r="S90" s="88">
        <v>45</v>
      </c>
      <c r="T90" s="88">
        <v>1</v>
      </c>
      <c r="U90" s="88">
        <v>1</v>
      </c>
      <c r="V90" s="88">
        <v>2</v>
      </c>
      <c r="W90" s="88">
        <v>0</v>
      </c>
      <c r="X90" s="136">
        <f t="shared" si="22"/>
        <v>431</v>
      </c>
      <c r="Y90" s="136">
        <f t="shared" ref="Y90:Y93" si="35">J90+Q90+X90</f>
        <v>1936</v>
      </c>
      <c r="Z90" s="52">
        <v>34</v>
      </c>
      <c r="AA90" s="55" t="s">
        <v>91</v>
      </c>
      <c r="AB90" s="87">
        <v>2</v>
      </c>
      <c r="AC90" s="88">
        <v>1</v>
      </c>
      <c r="AD90" s="88">
        <v>42</v>
      </c>
      <c r="AE90" s="88">
        <v>98</v>
      </c>
      <c r="AF90" s="88">
        <v>237</v>
      </c>
      <c r="AG90" s="88">
        <v>357</v>
      </c>
      <c r="AH90" s="88">
        <v>163</v>
      </c>
      <c r="AI90" s="88">
        <v>156</v>
      </c>
      <c r="AJ90" s="88">
        <v>116</v>
      </c>
      <c r="AK90" s="88">
        <v>132</v>
      </c>
      <c r="AL90" s="88">
        <v>143</v>
      </c>
      <c r="AM90" s="88">
        <v>102</v>
      </c>
      <c r="AN90" s="88">
        <v>121</v>
      </c>
      <c r="AO90" s="88">
        <v>76</v>
      </c>
      <c r="AP90" s="88">
        <v>121</v>
      </c>
      <c r="AQ90" s="88">
        <v>47</v>
      </c>
      <c r="AR90" s="153">
        <f t="shared" si="24"/>
        <v>945</v>
      </c>
      <c r="AS90" s="130">
        <f t="shared" si="25"/>
        <v>969</v>
      </c>
      <c r="AT90" s="178">
        <f t="shared" si="26"/>
        <v>1914</v>
      </c>
      <c r="AU90" s="261">
        <f t="shared" si="27"/>
        <v>1914</v>
      </c>
      <c r="AV90" s="264">
        <v>10073</v>
      </c>
      <c r="AW90" s="213">
        <v>771</v>
      </c>
      <c r="AX90" s="265">
        <v>525</v>
      </c>
      <c r="AY90" s="92">
        <v>217</v>
      </c>
      <c r="AZ90" s="213">
        <v>17</v>
      </c>
      <c r="BA90" s="252">
        <f t="shared" si="19"/>
        <v>59.468758455072376</v>
      </c>
      <c r="BB90" s="245">
        <f t="shared" si="28"/>
        <v>51.627906976744185</v>
      </c>
      <c r="BC90" s="245">
        <f t="shared" si="29"/>
        <v>77.553852157398509</v>
      </c>
      <c r="BD90" s="245">
        <f t="shared" si="30"/>
        <v>7.7995867768595044</v>
      </c>
      <c r="BE90" s="245">
        <f t="shared" si="31"/>
        <v>85.635012175304226</v>
      </c>
      <c r="BF90" s="245">
        <f t="shared" si="32"/>
        <v>210.94647786812394</v>
      </c>
      <c r="BG90" s="253">
        <f t="shared" si="33"/>
        <v>7.654124888315299</v>
      </c>
    </row>
    <row r="91" spans="1:59" ht="37.5" customHeight="1">
      <c r="A91" s="15">
        <v>35</v>
      </c>
      <c r="B91" s="13" t="s">
        <v>92</v>
      </c>
      <c r="C91" s="257">
        <v>2101095.9754523705</v>
      </c>
      <c r="D91" s="87">
        <v>353</v>
      </c>
      <c r="E91" s="88">
        <v>11</v>
      </c>
      <c r="F91" s="88">
        <v>0</v>
      </c>
      <c r="G91" s="88">
        <v>1</v>
      </c>
      <c r="H91" s="88">
        <v>0</v>
      </c>
      <c r="I91" s="88">
        <v>0</v>
      </c>
      <c r="J91" s="136">
        <f t="shared" si="34"/>
        <v>365</v>
      </c>
      <c r="K91" s="88">
        <v>429</v>
      </c>
      <c r="L91" s="88">
        <v>3</v>
      </c>
      <c r="M91" s="88">
        <v>0</v>
      </c>
      <c r="N91" s="88">
        <v>0</v>
      </c>
      <c r="O91" s="88">
        <v>0</v>
      </c>
      <c r="P91" s="88">
        <v>0</v>
      </c>
      <c r="Q91" s="136">
        <f t="shared" si="21"/>
        <v>432</v>
      </c>
      <c r="R91" s="259">
        <v>146</v>
      </c>
      <c r="S91" s="88">
        <v>0</v>
      </c>
      <c r="T91" s="88">
        <v>0</v>
      </c>
      <c r="U91" s="88">
        <v>0</v>
      </c>
      <c r="V91" s="88">
        <v>0</v>
      </c>
      <c r="W91" s="88">
        <v>0</v>
      </c>
      <c r="X91" s="136">
        <f t="shared" si="22"/>
        <v>146</v>
      </c>
      <c r="Y91" s="136">
        <f t="shared" si="35"/>
        <v>943</v>
      </c>
      <c r="Z91" s="52">
        <v>35</v>
      </c>
      <c r="AA91" s="55" t="s">
        <v>92</v>
      </c>
      <c r="AB91" s="87">
        <v>6</v>
      </c>
      <c r="AC91" s="88">
        <v>8</v>
      </c>
      <c r="AD91" s="88">
        <v>22</v>
      </c>
      <c r="AE91" s="88">
        <v>38</v>
      </c>
      <c r="AF91" s="88">
        <v>83</v>
      </c>
      <c r="AG91" s="88">
        <v>128</v>
      </c>
      <c r="AH91" s="88">
        <v>66</v>
      </c>
      <c r="AI91" s="88">
        <v>66</v>
      </c>
      <c r="AJ91" s="88">
        <v>70</v>
      </c>
      <c r="AK91" s="88">
        <v>73</v>
      </c>
      <c r="AL91" s="88">
        <v>71</v>
      </c>
      <c r="AM91" s="88">
        <v>52</v>
      </c>
      <c r="AN91" s="88">
        <v>71</v>
      </c>
      <c r="AO91" s="88">
        <v>46</v>
      </c>
      <c r="AP91" s="88">
        <v>87</v>
      </c>
      <c r="AQ91" s="88">
        <v>55</v>
      </c>
      <c r="AR91" s="153">
        <f t="shared" si="24"/>
        <v>476</v>
      </c>
      <c r="AS91" s="130">
        <f t="shared" si="25"/>
        <v>466</v>
      </c>
      <c r="AT91" s="178">
        <f t="shared" si="26"/>
        <v>942</v>
      </c>
      <c r="AU91" s="261">
        <f t="shared" si="27"/>
        <v>942</v>
      </c>
      <c r="AV91" s="264">
        <v>2341</v>
      </c>
      <c r="AW91" s="213">
        <v>371</v>
      </c>
      <c r="AX91" s="265">
        <v>1317</v>
      </c>
      <c r="AY91" s="92">
        <v>202</v>
      </c>
      <c r="AZ91" s="213">
        <v>3</v>
      </c>
      <c r="BA91" s="252">
        <f t="shared" si="19"/>
        <v>48.123033070558172</v>
      </c>
      <c r="BB91" s="245">
        <f t="shared" si="28"/>
        <v>45.671267252195733</v>
      </c>
      <c r="BC91" s="245">
        <f t="shared" si="29"/>
        <v>65.931977112506814</v>
      </c>
      <c r="BD91" s="245">
        <f t="shared" si="30"/>
        <v>1.5906680805938493</v>
      </c>
      <c r="BE91" s="245">
        <f t="shared" si="31"/>
        <v>69.297167621603776</v>
      </c>
      <c r="BF91" s="245">
        <f t="shared" si="32"/>
        <v>179.33497774601855</v>
      </c>
      <c r="BG91" s="253">
        <f t="shared" si="33"/>
        <v>15.847928235796669</v>
      </c>
    </row>
    <row r="92" spans="1:59" ht="37.5" customHeight="1" thickBot="1">
      <c r="A92" s="24">
        <v>36</v>
      </c>
      <c r="B92" s="25" t="s">
        <v>93</v>
      </c>
      <c r="C92" s="257">
        <v>2751639.3661692366</v>
      </c>
      <c r="D92" s="87">
        <v>631</v>
      </c>
      <c r="E92" s="88">
        <v>56</v>
      </c>
      <c r="F92" s="88">
        <v>4</v>
      </c>
      <c r="G92" s="88">
        <v>4</v>
      </c>
      <c r="H92" s="88">
        <v>0</v>
      </c>
      <c r="I92" s="88">
        <v>1</v>
      </c>
      <c r="J92" s="141">
        <f t="shared" si="34"/>
        <v>696</v>
      </c>
      <c r="K92" s="90">
        <v>669</v>
      </c>
      <c r="L92" s="90">
        <v>5</v>
      </c>
      <c r="M92" s="90">
        <v>0</v>
      </c>
      <c r="N92" s="90">
        <v>0</v>
      </c>
      <c r="O92" s="90">
        <v>5</v>
      </c>
      <c r="P92" s="90">
        <v>0</v>
      </c>
      <c r="Q92" s="136">
        <f t="shared" si="21"/>
        <v>679</v>
      </c>
      <c r="R92" s="260">
        <v>188</v>
      </c>
      <c r="S92" s="90">
        <v>0</v>
      </c>
      <c r="T92" s="90">
        <v>0</v>
      </c>
      <c r="U92" s="90">
        <v>0</v>
      </c>
      <c r="V92" s="90">
        <v>2</v>
      </c>
      <c r="W92" s="90">
        <v>0</v>
      </c>
      <c r="X92" s="141">
        <f t="shared" si="22"/>
        <v>190</v>
      </c>
      <c r="Y92" s="137">
        <f t="shared" si="35"/>
        <v>1565</v>
      </c>
      <c r="Z92" s="53">
        <v>36</v>
      </c>
      <c r="AA92" s="56" t="s">
        <v>93</v>
      </c>
      <c r="AB92" s="89">
        <v>12</v>
      </c>
      <c r="AC92" s="90">
        <v>18</v>
      </c>
      <c r="AD92" s="90">
        <v>29</v>
      </c>
      <c r="AE92" s="90">
        <v>77</v>
      </c>
      <c r="AF92" s="90">
        <v>153</v>
      </c>
      <c r="AG92" s="90">
        <v>181</v>
      </c>
      <c r="AH92" s="90">
        <v>108</v>
      </c>
      <c r="AI92" s="90">
        <v>143</v>
      </c>
      <c r="AJ92" s="90">
        <v>111</v>
      </c>
      <c r="AK92" s="90">
        <v>122</v>
      </c>
      <c r="AL92" s="90">
        <v>114</v>
      </c>
      <c r="AM92" s="90">
        <v>101</v>
      </c>
      <c r="AN92" s="90">
        <v>108</v>
      </c>
      <c r="AO92" s="90">
        <v>89</v>
      </c>
      <c r="AP92" s="90">
        <v>106</v>
      </c>
      <c r="AQ92" s="90">
        <v>77</v>
      </c>
      <c r="AR92" s="155">
        <f t="shared" si="24"/>
        <v>741</v>
      </c>
      <c r="AS92" s="176">
        <f t="shared" si="25"/>
        <v>808</v>
      </c>
      <c r="AT92" s="179">
        <f t="shared" si="26"/>
        <v>1549</v>
      </c>
      <c r="AU92" s="262">
        <f t="shared" si="27"/>
        <v>1549</v>
      </c>
      <c r="AV92" s="264">
        <v>4617</v>
      </c>
      <c r="AW92" s="213">
        <v>730</v>
      </c>
      <c r="AX92" s="265">
        <v>2730</v>
      </c>
      <c r="AY92" s="92">
        <v>918</v>
      </c>
      <c r="AZ92" s="213">
        <v>9</v>
      </c>
      <c r="BA92" s="254">
        <f t="shared" si="19"/>
        <v>69.352596012248043</v>
      </c>
      <c r="BB92" s="255">
        <f t="shared" si="28"/>
        <v>49.963636363636368</v>
      </c>
      <c r="BC92" s="255">
        <f t="shared" si="29"/>
        <v>82.784873791142218</v>
      </c>
      <c r="BD92" s="255">
        <f t="shared" si="30"/>
        <v>4.9201277955271561</v>
      </c>
      <c r="BE92" s="255">
        <f t="shared" si="31"/>
        <v>99.867738257637171</v>
      </c>
      <c r="BF92" s="255">
        <f t="shared" si="32"/>
        <v>225.17485671190684</v>
      </c>
      <c r="BG92" s="256">
        <f t="shared" si="33"/>
        <v>15.811132770197098</v>
      </c>
    </row>
    <row r="93" spans="1:59" ht="37.5" customHeight="1" thickBot="1">
      <c r="A93" s="281" t="s">
        <v>94</v>
      </c>
      <c r="B93" s="282"/>
      <c r="C93" s="86">
        <f>SUM(C55:C92)</f>
        <v>97261831.088788718</v>
      </c>
      <c r="D93" s="35">
        <f t="shared" ref="D93:I93" si="36">SUM(D57:D92)</f>
        <v>21676</v>
      </c>
      <c r="E93" s="36">
        <f t="shared" si="36"/>
        <v>1399</v>
      </c>
      <c r="F93" s="36">
        <f t="shared" si="36"/>
        <v>111</v>
      </c>
      <c r="G93" s="36">
        <f t="shared" si="36"/>
        <v>185</v>
      </c>
      <c r="H93" s="36">
        <f t="shared" si="36"/>
        <v>130</v>
      </c>
      <c r="I93" s="123">
        <f t="shared" si="36"/>
        <v>35</v>
      </c>
      <c r="J93" s="131">
        <f t="shared" si="34"/>
        <v>23536</v>
      </c>
      <c r="K93" s="125">
        <f t="shared" ref="K93:P93" si="37">SUM(K57:K92)</f>
        <v>26049</v>
      </c>
      <c r="L93" s="126">
        <f t="shared" si="37"/>
        <v>304</v>
      </c>
      <c r="M93" s="126">
        <f t="shared" si="37"/>
        <v>29</v>
      </c>
      <c r="N93" s="126">
        <f t="shared" si="37"/>
        <v>50</v>
      </c>
      <c r="O93" s="126">
        <f t="shared" si="37"/>
        <v>117</v>
      </c>
      <c r="P93" s="123">
        <f t="shared" si="37"/>
        <v>63</v>
      </c>
      <c r="Q93" s="266">
        <f t="shared" si="21"/>
        <v>26612</v>
      </c>
      <c r="R93" s="249">
        <f t="shared" ref="R93:W93" si="38">SUM(R57:R92)</f>
        <v>8582</v>
      </c>
      <c r="S93" s="250">
        <f t="shared" si="38"/>
        <v>118</v>
      </c>
      <c r="T93" s="250">
        <f t="shared" si="38"/>
        <v>2</v>
      </c>
      <c r="U93" s="250">
        <f t="shared" si="38"/>
        <v>13</v>
      </c>
      <c r="V93" s="250">
        <f t="shared" si="38"/>
        <v>33</v>
      </c>
      <c r="W93" s="268">
        <f t="shared" si="38"/>
        <v>10</v>
      </c>
      <c r="X93" s="267">
        <f t="shared" si="22"/>
        <v>8758</v>
      </c>
      <c r="Y93" s="131">
        <f t="shared" si="35"/>
        <v>58906</v>
      </c>
      <c r="Z93" s="270" t="s">
        <v>94</v>
      </c>
      <c r="AA93" s="271"/>
      <c r="AB93" s="35">
        <f t="shared" ref="AB93:AQ93" si="39">SUM(AB57:AB92)</f>
        <v>274</v>
      </c>
      <c r="AC93" s="36">
        <f t="shared" si="39"/>
        <v>218</v>
      </c>
      <c r="AD93" s="36">
        <f t="shared" si="39"/>
        <v>1193</v>
      </c>
      <c r="AE93" s="36">
        <f t="shared" si="39"/>
        <v>1989</v>
      </c>
      <c r="AF93" s="36">
        <f t="shared" si="39"/>
        <v>5800</v>
      </c>
      <c r="AG93" s="36">
        <f t="shared" si="39"/>
        <v>7518</v>
      </c>
      <c r="AH93" s="36">
        <f t="shared" si="39"/>
        <v>5300</v>
      </c>
      <c r="AI93" s="36">
        <f t="shared" si="39"/>
        <v>5711</v>
      </c>
      <c r="AJ93" s="36">
        <f t="shared" si="39"/>
        <v>4400</v>
      </c>
      <c r="AK93" s="36">
        <f t="shared" si="39"/>
        <v>4434</v>
      </c>
      <c r="AL93" s="36">
        <f t="shared" si="39"/>
        <v>4496</v>
      </c>
      <c r="AM93" s="36">
        <f t="shared" si="39"/>
        <v>3908</v>
      </c>
      <c r="AN93" s="36">
        <f t="shared" si="39"/>
        <v>3930</v>
      </c>
      <c r="AO93" s="36">
        <f t="shared" si="39"/>
        <v>2919</v>
      </c>
      <c r="AP93" s="36">
        <f t="shared" si="39"/>
        <v>3683</v>
      </c>
      <c r="AQ93" s="36">
        <f t="shared" si="39"/>
        <v>2355</v>
      </c>
      <c r="AR93" s="37">
        <f t="shared" si="24"/>
        <v>29076</v>
      </c>
      <c r="AS93" s="37">
        <f t="shared" si="25"/>
        <v>29052</v>
      </c>
      <c r="AT93" s="132">
        <f t="shared" si="26"/>
        <v>58128</v>
      </c>
      <c r="AU93" s="263">
        <f t="shared" si="27"/>
        <v>58128</v>
      </c>
      <c r="AV93" s="82">
        <f>SUM(AV57:AV92)</f>
        <v>189156</v>
      </c>
      <c r="AW93" s="84">
        <f>SUM(AW57:AW92)</f>
        <v>24174</v>
      </c>
      <c r="AX93" s="84">
        <f>SUM(AX57:AX92)</f>
        <v>65361</v>
      </c>
      <c r="AY93" s="84">
        <f>SUM(AY57:AY92)</f>
        <v>20973</v>
      </c>
      <c r="AZ93" s="85">
        <f>SUM(AZ57:AZ92)</f>
        <v>455</v>
      </c>
      <c r="BA93" s="118">
        <f t="shared" si="19"/>
        <v>65.901722705291178</v>
      </c>
      <c r="BB93" s="119">
        <f>(D93+E93)/(J93+Q93)*100</f>
        <v>46.013799154502671</v>
      </c>
      <c r="BC93" s="119">
        <f>(4*AU93)/(C93*0.00272)*100</f>
        <v>87.888899462669016</v>
      </c>
      <c r="BD93" s="119">
        <f t="shared" si="30"/>
        <v>4.4121142158693516</v>
      </c>
      <c r="BE93" s="119">
        <f t="shared" si="31"/>
        <v>94.898480695619284</v>
      </c>
      <c r="BF93" s="119">
        <f t="shared" si="32"/>
        <v>239.05780653845972</v>
      </c>
      <c r="BG93" s="38">
        <f t="shared" si="33"/>
        <v>12.779927678741357</v>
      </c>
    </row>
    <row r="98" spans="1:59" ht="15.75" thickBot="1"/>
    <row r="99" spans="1:59" ht="18.75">
      <c r="A99" s="283" t="s">
        <v>94</v>
      </c>
      <c r="B99" s="283"/>
      <c r="C99" s="283"/>
      <c r="D99" s="284" t="s">
        <v>0</v>
      </c>
      <c r="E99" s="284"/>
      <c r="F99" s="284"/>
      <c r="G99" s="284"/>
      <c r="H99" s="284"/>
      <c r="I99" s="284"/>
      <c r="J99" s="284"/>
      <c r="K99" s="284"/>
      <c r="L99" s="284"/>
      <c r="M99" s="284"/>
      <c r="N99" s="284"/>
      <c r="O99" s="284"/>
      <c r="P99" s="284"/>
      <c r="Q99" s="284"/>
      <c r="R99" s="284"/>
      <c r="S99" s="284"/>
      <c r="T99" s="284"/>
      <c r="U99" s="284"/>
      <c r="V99" s="284"/>
      <c r="W99" s="284"/>
      <c r="X99" s="284"/>
      <c r="Y99" s="284"/>
      <c r="Z99" s="284" t="s">
        <v>6</v>
      </c>
      <c r="AA99" s="284"/>
      <c r="AB99" s="284"/>
      <c r="AC99" s="284"/>
      <c r="AD99" s="284"/>
      <c r="AE99" s="284"/>
      <c r="AF99" s="284"/>
      <c r="AG99" s="284"/>
      <c r="AH99" s="284"/>
      <c r="AI99" s="284"/>
      <c r="AJ99" s="284"/>
      <c r="AK99" s="284"/>
      <c r="AL99" s="284"/>
      <c r="AM99" s="284"/>
      <c r="AN99" s="284"/>
      <c r="AO99" s="284"/>
      <c r="AP99" s="284"/>
      <c r="AQ99" s="284"/>
      <c r="AR99" s="284"/>
      <c r="AS99" s="284"/>
      <c r="AT99" s="284"/>
      <c r="AU99" s="98"/>
      <c r="AV99" s="286" t="s">
        <v>18</v>
      </c>
      <c r="AW99" s="287"/>
      <c r="AX99" s="286" t="s">
        <v>19</v>
      </c>
      <c r="AY99" s="292"/>
      <c r="AZ99" s="287"/>
      <c r="BA99" s="295" t="s">
        <v>28</v>
      </c>
      <c r="BB99" s="415" t="s">
        <v>54</v>
      </c>
      <c r="BC99" s="415" t="s">
        <v>51</v>
      </c>
      <c r="BD99" s="409" t="s">
        <v>106</v>
      </c>
      <c r="BE99" s="409" t="s">
        <v>30</v>
      </c>
      <c r="BF99" s="409" t="s">
        <v>52</v>
      </c>
      <c r="BG99" s="409" t="s">
        <v>53</v>
      </c>
    </row>
    <row r="100" spans="1:59" ht="19.5" thickBot="1">
      <c r="A100" s="283"/>
      <c r="B100" s="283"/>
      <c r="C100" s="283"/>
      <c r="D100" s="285"/>
      <c r="E100" s="285"/>
      <c r="F100" s="285"/>
      <c r="G100" s="285"/>
      <c r="H100" s="285"/>
      <c r="I100" s="285"/>
      <c r="J100" s="285"/>
      <c r="K100" s="285"/>
      <c r="L100" s="285"/>
      <c r="M100" s="285"/>
      <c r="N100" s="285"/>
      <c r="O100" s="285"/>
      <c r="P100" s="285"/>
      <c r="Q100" s="285"/>
      <c r="R100" s="285"/>
      <c r="S100" s="285"/>
      <c r="T100" s="285"/>
      <c r="U100" s="285"/>
      <c r="V100" s="285"/>
      <c r="W100" s="285"/>
      <c r="X100" s="285"/>
      <c r="Y100" s="285"/>
      <c r="Z100" s="284"/>
      <c r="AA100" s="284"/>
      <c r="AB100" s="285"/>
      <c r="AC100" s="285"/>
      <c r="AD100" s="285"/>
      <c r="AE100" s="285"/>
      <c r="AF100" s="285"/>
      <c r="AG100" s="285"/>
      <c r="AH100" s="285"/>
      <c r="AI100" s="285"/>
      <c r="AJ100" s="285"/>
      <c r="AK100" s="285"/>
      <c r="AL100" s="285"/>
      <c r="AM100" s="285"/>
      <c r="AN100" s="285"/>
      <c r="AO100" s="285"/>
      <c r="AP100" s="285"/>
      <c r="AQ100" s="285"/>
      <c r="AR100" s="285"/>
      <c r="AS100" s="285"/>
      <c r="AT100" s="285"/>
      <c r="AU100" s="99"/>
      <c r="AV100" s="288"/>
      <c r="AW100" s="289"/>
      <c r="AX100" s="288"/>
      <c r="AY100" s="293"/>
      <c r="AZ100" s="289"/>
      <c r="BA100" s="295"/>
      <c r="BB100" s="415"/>
      <c r="BC100" s="415"/>
      <c r="BD100" s="409"/>
      <c r="BE100" s="409"/>
      <c r="BF100" s="409"/>
      <c r="BG100" s="409"/>
    </row>
    <row r="101" spans="1:59" ht="19.5" thickBot="1">
      <c r="A101" s="283" t="s">
        <v>102</v>
      </c>
      <c r="B101" s="283"/>
      <c r="C101" s="430"/>
      <c r="D101" s="394" t="s">
        <v>34</v>
      </c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395"/>
      <c r="P101" s="395"/>
      <c r="Q101" s="396"/>
      <c r="R101" s="406" t="s">
        <v>36</v>
      </c>
      <c r="S101" s="407"/>
      <c r="T101" s="407"/>
      <c r="U101" s="407"/>
      <c r="V101" s="407"/>
      <c r="W101" s="407"/>
      <c r="X101" s="408"/>
      <c r="Y101" s="336" t="s">
        <v>25</v>
      </c>
      <c r="Z101" s="403" t="s">
        <v>26</v>
      </c>
      <c r="AA101" s="417" t="s">
        <v>7</v>
      </c>
      <c r="AB101" s="418" t="s">
        <v>46</v>
      </c>
      <c r="AC101" s="419"/>
      <c r="AD101" s="419"/>
      <c r="AE101" s="419"/>
      <c r="AF101" s="419"/>
      <c r="AG101" s="419"/>
      <c r="AH101" s="419"/>
      <c r="AI101" s="419"/>
      <c r="AJ101" s="419"/>
      <c r="AK101" s="419"/>
      <c r="AL101" s="419"/>
      <c r="AM101" s="419"/>
      <c r="AN101" s="419"/>
      <c r="AO101" s="419"/>
      <c r="AP101" s="419"/>
      <c r="AQ101" s="419"/>
      <c r="AR101" s="419"/>
      <c r="AS101" s="419"/>
      <c r="AT101" s="420"/>
      <c r="AU101" s="145"/>
      <c r="AV101" s="288"/>
      <c r="AW101" s="289"/>
      <c r="AX101" s="288"/>
      <c r="AY101" s="293"/>
      <c r="AZ101" s="289"/>
      <c r="BA101" s="295"/>
      <c r="BB101" s="415"/>
      <c r="BC101" s="415"/>
      <c r="BD101" s="409"/>
      <c r="BE101" s="409"/>
      <c r="BF101" s="409"/>
      <c r="BG101" s="409"/>
    </row>
    <row r="102" spans="1:59" ht="19.5" thickBot="1">
      <c r="A102" s="283"/>
      <c r="B102" s="283"/>
      <c r="C102" s="430"/>
      <c r="D102" s="397" t="s">
        <v>35</v>
      </c>
      <c r="E102" s="398"/>
      <c r="F102" s="398"/>
      <c r="G102" s="398"/>
      <c r="H102" s="398"/>
      <c r="I102" s="398"/>
      <c r="J102" s="399"/>
      <c r="K102" s="400" t="s">
        <v>45</v>
      </c>
      <c r="L102" s="401"/>
      <c r="M102" s="401"/>
      <c r="N102" s="401"/>
      <c r="O102" s="401"/>
      <c r="P102" s="401"/>
      <c r="Q102" s="402"/>
      <c r="R102" s="274" t="s">
        <v>37</v>
      </c>
      <c r="S102" s="275"/>
      <c r="T102" s="275"/>
      <c r="U102" s="275"/>
      <c r="V102" s="275"/>
      <c r="W102" s="275"/>
      <c r="X102" s="276"/>
      <c r="Y102" s="337"/>
      <c r="Z102" s="403"/>
      <c r="AA102" s="417"/>
      <c r="AB102" s="421"/>
      <c r="AC102" s="422"/>
      <c r="AD102" s="422"/>
      <c r="AE102" s="422"/>
      <c r="AF102" s="422"/>
      <c r="AG102" s="422"/>
      <c r="AH102" s="422"/>
      <c r="AI102" s="422"/>
      <c r="AJ102" s="422"/>
      <c r="AK102" s="422"/>
      <c r="AL102" s="422"/>
      <c r="AM102" s="422"/>
      <c r="AN102" s="422"/>
      <c r="AO102" s="422"/>
      <c r="AP102" s="422"/>
      <c r="AQ102" s="422"/>
      <c r="AR102" s="422"/>
      <c r="AS102" s="422"/>
      <c r="AT102" s="442"/>
      <c r="AU102" s="145"/>
      <c r="AV102" s="290"/>
      <c r="AW102" s="291"/>
      <c r="AX102" s="290"/>
      <c r="AY102" s="294"/>
      <c r="AZ102" s="291"/>
      <c r="BA102" s="295"/>
      <c r="BB102" s="415"/>
      <c r="BC102" s="415"/>
      <c r="BD102" s="409"/>
      <c r="BE102" s="409"/>
      <c r="BF102" s="409"/>
      <c r="BG102" s="409"/>
    </row>
    <row r="103" spans="1:59" ht="16.5" thickBot="1">
      <c r="A103" s="306" t="s">
        <v>33</v>
      </c>
      <c r="B103" s="440" t="s">
        <v>31</v>
      </c>
      <c r="C103" s="441" t="s">
        <v>32</v>
      </c>
      <c r="D103" s="393" t="s">
        <v>39</v>
      </c>
      <c r="E103" s="347" t="s">
        <v>38</v>
      </c>
      <c r="F103" s="296" t="s">
        <v>44</v>
      </c>
      <c r="G103" s="296"/>
      <c r="H103" s="296"/>
      <c r="I103" s="297"/>
      <c r="J103" s="298" t="s">
        <v>17</v>
      </c>
      <c r="K103" s="393" t="s">
        <v>39</v>
      </c>
      <c r="L103" s="347" t="s">
        <v>38</v>
      </c>
      <c r="M103" s="296" t="s">
        <v>44</v>
      </c>
      <c r="N103" s="296"/>
      <c r="O103" s="296"/>
      <c r="P103" s="297"/>
      <c r="Q103" s="298" t="s">
        <v>17</v>
      </c>
      <c r="R103" s="300" t="s">
        <v>39</v>
      </c>
      <c r="S103" s="392" t="s">
        <v>38</v>
      </c>
      <c r="T103" s="332" t="s">
        <v>44</v>
      </c>
      <c r="U103" s="332"/>
      <c r="V103" s="332"/>
      <c r="W103" s="416"/>
      <c r="X103" s="404" t="s">
        <v>17</v>
      </c>
      <c r="Y103" s="337"/>
      <c r="Z103" s="403"/>
      <c r="AA103" s="417"/>
      <c r="AB103" s="429" t="s">
        <v>8</v>
      </c>
      <c r="AC103" s="301"/>
      <c r="AD103" s="301" t="s">
        <v>9</v>
      </c>
      <c r="AE103" s="301"/>
      <c r="AF103" s="301" t="s">
        <v>10</v>
      </c>
      <c r="AG103" s="301"/>
      <c r="AH103" s="301" t="s">
        <v>11</v>
      </c>
      <c r="AI103" s="301"/>
      <c r="AJ103" s="301" t="s">
        <v>12</v>
      </c>
      <c r="AK103" s="301"/>
      <c r="AL103" s="301" t="s">
        <v>13</v>
      </c>
      <c r="AM103" s="301"/>
      <c r="AN103" s="301" t="s">
        <v>14</v>
      </c>
      <c r="AO103" s="301"/>
      <c r="AP103" s="301" t="s">
        <v>15</v>
      </c>
      <c r="AQ103" s="301"/>
      <c r="AR103" s="302" t="s">
        <v>16</v>
      </c>
      <c r="AS103" s="302"/>
      <c r="AT103" s="303"/>
      <c r="AU103" s="112"/>
      <c r="AV103" s="304" t="s">
        <v>47</v>
      </c>
      <c r="AW103" s="305"/>
      <c r="AX103" s="278" t="s">
        <v>50</v>
      </c>
      <c r="AY103" s="279"/>
      <c r="AZ103" s="280"/>
      <c r="BA103" s="295"/>
      <c r="BB103" s="415"/>
      <c r="BC103" s="415"/>
      <c r="BD103" s="409"/>
      <c r="BE103" s="409"/>
      <c r="BF103" s="409"/>
      <c r="BG103" s="409"/>
    </row>
    <row r="104" spans="1:59" ht="79.5" thickBot="1">
      <c r="A104" s="307"/>
      <c r="B104" s="440"/>
      <c r="C104" s="441"/>
      <c r="D104" s="393"/>
      <c r="E104" s="347"/>
      <c r="F104" s="128" t="s">
        <v>40</v>
      </c>
      <c r="G104" s="128" t="s">
        <v>41</v>
      </c>
      <c r="H104" s="128" t="s">
        <v>42</v>
      </c>
      <c r="I104" s="80" t="s">
        <v>43</v>
      </c>
      <c r="J104" s="431"/>
      <c r="K104" s="393"/>
      <c r="L104" s="347"/>
      <c r="M104" s="128" t="s">
        <v>40</v>
      </c>
      <c r="N104" s="128" t="s">
        <v>41</v>
      </c>
      <c r="O104" s="128" t="s">
        <v>56</v>
      </c>
      <c r="P104" s="80" t="s">
        <v>43</v>
      </c>
      <c r="Q104" s="431"/>
      <c r="R104" s="300"/>
      <c r="S104" s="392"/>
      <c r="T104" s="129" t="s">
        <v>40</v>
      </c>
      <c r="U104" s="129" t="s">
        <v>41</v>
      </c>
      <c r="V104" s="129" t="s">
        <v>57</v>
      </c>
      <c r="W104" s="124" t="s">
        <v>43</v>
      </c>
      <c r="X104" s="432"/>
      <c r="Y104" s="338"/>
      <c r="Z104" s="403"/>
      <c r="AA104" s="417"/>
      <c r="AB104" s="193" t="s">
        <v>3</v>
      </c>
      <c r="AC104" s="194" t="s">
        <v>4</v>
      </c>
      <c r="AD104" s="194" t="s">
        <v>3</v>
      </c>
      <c r="AE104" s="194" t="s">
        <v>4</v>
      </c>
      <c r="AF104" s="194" t="s">
        <v>3</v>
      </c>
      <c r="AG104" s="194" t="s">
        <v>4</v>
      </c>
      <c r="AH104" s="194" t="s">
        <v>3</v>
      </c>
      <c r="AI104" s="194" t="s">
        <v>4</v>
      </c>
      <c r="AJ104" s="194" t="s">
        <v>3</v>
      </c>
      <c r="AK104" s="194" t="s">
        <v>4</v>
      </c>
      <c r="AL104" s="194" t="s">
        <v>3</v>
      </c>
      <c r="AM104" s="194" t="s">
        <v>4</v>
      </c>
      <c r="AN104" s="194" t="s">
        <v>3</v>
      </c>
      <c r="AO104" s="194" t="s">
        <v>4</v>
      </c>
      <c r="AP104" s="194" t="s">
        <v>3</v>
      </c>
      <c r="AQ104" s="200" t="s">
        <v>4</v>
      </c>
      <c r="AR104" s="115" t="s">
        <v>3</v>
      </c>
      <c r="AS104" s="115" t="s">
        <v>4</v>
      </c>
      <c r="AT104" s="103" t="s">
        <v>17</v>
      </c>
      <c r="AU104" s="103" t="s">
        <v>98</v>
      </c>
      <c r="AV104" s="63" t="s">
        <v>48</v>
      </c>
      <c r="AW104" s="64" t="s">
        <v>49</v>
      </c>
      <c r="AX104" s="181" t="s">
        <v>95</v>
      </c>
      <c r="AY104" s="62" t="s">
        <v>96</v>
      </c>
      <c r="AZ104" s="64" t="s">
        <v>97</v>
      </c>
      <c r="BA104" s="295"/>
      <c r="BB104" s="415"/>
      <c r="BC104" s="415"/>
      <c r="BD104" s="409"/>
      <c r="BE104" s="409"/>
      <c r="BF104" s="409"/>
      <c r="BG104" s="409"/>
    </row>
    <row r="105" spans="1:59" ht="15.75">
      <c r="A105" s="14">
        <v>1</v>
      </c>
      <c r="B105" s="13" t="s">
        <v>58</v>
      </c>
      <c r="C105" s="257">
        <v>1619642.2358940549</v>
      </c>
      <c r="D105" s="87">
        <v>208</v>
      </c>
      <c r="E105" s="88">
        <v>10</v>
      </c>
      <c r="F105" s="88">
        <v>0</v>
      </c>
      <c r="G105" s="88">
        <v>0</v>
      </c>
      <c r="H105" s="88">
        <v>0</v>
      </c>
      <c r="I105" s="116">
        <v>0</v>
      </c>
      <c r="J105" s="136">
        <f>D105+E105+F105+G105+H105+I105</f>
        <v>218</v>
      </c>
      <c r="K105" s="87">
        <v>243</v>
      </c>
      <c r="L105" s="88">
        <v>6</v>
      </c>
      <c r="M105" s="88">
        <v>0</v>
      </c>
      <c r="N105" s="88">
        <v>0</v>
      </c>
      <c r="O105" s="88">
        <v>2</v>
      </c>
      <c r="P105" s="116">
        <v>0</v>
      </c>
      <c r="Q105" s="136">
        <f>SUM(K105:P105)</f>
        <v>251</v>
      </c>
      <c r="R105" s="87">
        <v>67</v>
      </c>
      <c r="S105" s="88">
        <v>1</v>
      </c>
      <c r="T105" s="88">
        <v>0</v>
      </c>
      <c r="U105" s="88">
        <v>0</v>
      </c>
      <c r="V105" s="88">
        <v>0</v>
      </c>
      <c r="W105" s="116">
        <v>0</v>
      </c>
      <c r="X105" s="136">
        <f>SUM(R105:W105)</f>
        <v>68</v>
      </c>
      <c r="Y105" s="135">
        <f>J105+Q105+X105</f>
        <v>537</v>
      </c>
      <c r="Z105" s="51">
        <v>1</v>
      </c>
      <c r="AA105" s="55" t="s">
        <v>58</v>
      </c>
      <c r="AB105" s="204">
        <v>2</v>
      </c>
      <c r="AC105" s="205">
        <v>5</v>
      </c>
      <c r="AD105" s="205">
        <v>10</v>
      </c>
      <c r="AE105" s="205">
        <v>16</v>
      </c>
      <c r="AF105" s="205">
        <v>39</v>
      </c>
      <c r="AG105" s="205">
        <v>71</v>
      </c>
      <c r="AH105" s="205">
        <v>43</v>
      </c>
      <c r="AI105" s="205">
        <v>43</v>
      </c>
      <c r="AJ105" s="205">
        <v>33</v>
      </c>
      <c r="AK105" s="205">
        <v>38</v>
      </c>
      <c r="AL105" s="205">
        <v>38</v>
      </c>
      <c r="AM105" s="205">
        <v>39</v>
      </c>
      <c r="AN105" s="205">
        <v>40</v>
      </c>
      <c r="AO105" s="205">
        <v>34</v>
      </c>
      <c r="AP105" s="205">
        <v>41</v>
      </c>
      <c r="AQ105" s="206">
        <v>43</v>
      </c>
      <c r="AR105" s="149">
        <f>AP105+AN105+AL105+AJ105+AH105+AF105+AD105+AB105</f>
        <v>246</v>
      </c>
      <c r="AS105" s="150">
        <f>AQ105+AO105+AM105+AK105+AI105+AG105+AE105+AC105</f>
        <v>289</v>
      </c>
      <c r="AT105" s="151">
        <f>SUM(AR105:AS105)</f>
        <v>535</v>
      </c>
      <c r="AU105" s="152">
        <f>D105+E105+K105+L105+R105+S105</f>
        <v>535</v>
      </c>
      <c r="AV105" s="91">
        <v>1763</v>
      </c>
      <c r="AW105" s="213">
        <v>218</v>
      </c>
      <c r="AX105" s="211">
        <v>899</v>
      </c>
      <c r="AY105" s="92">
        <v>148</v>
      </c>
      <c r="AZ105" s="93">
        <v>6</v>
      </c>
      <c r="BA105" s="70">
        <f t="shared" ref="BA105:BA141" si="40">((D105+E105)*4)/(C105*0.00144)*100</f>
        <v>37.388229458049679</v>
      </c>
      <c r="BB105" s="9">
        <f>(D105+E105)/(J105+Q105)*100</f>
        <v>46.481876332622605</v>
      </c>
      <c r="BC105" s="9">
        <f>(4*AU105)/(C105*0.00272)*100</f>
        <v>48.576450307746676</v>
      </c>
      <c r="BD105" s="9">
        <f>(E105+F105+G105+H105+I105+L105+M105+N105+O105+P105+S105+T105+U105+V105+W105)/Y105*100</f>
        <v>3.5381750465549344</v>
      </c>
      <c r="BE105" s="9">
        <f>((D105+E105)*4)/(C105)*100000</f>
        <v>53.839050419591544</v>
      </c>
      <c r="BF105" s="9">
        <f>(AU105*4)/(C105)*100000</f>
        <v>132.127944837071</v>
      </c>
      <c r="BG105" s="11">
        <f>AW105/AV105*100</f>
        <v>12.365286443562109</v>
      </c>
    </row>
    <row r="106" spans="1:59" ht="15.75">
      <c r="A106" s="15">
        <v>2</v>
      </c>
      <c r="B106" s="13" t="s">
        <v>105</v>
      </c>
      <c r="C106" s="257">
        <v>2711625.7845973652</v>
      </c>
      <c r="D106" s="87">
        <v>766</v>
      </c>
      <c r="E106" s="88">
        <v>30</v>
      </c>
      <c r="F106" s="88">
        <v>1</v>
      </c>
      <c r="G106" s="88">
        <v>1</v>
      </c>
      <c r="H106" s="88">
        <v>0</v>
      </c>
      <c r="I106" s="116">
        <v>4</v>
      </c>
      <c r="J106" s="136">
        <f t="shared" ref="J106:J136" si="41">D106+E106+F106+G106+H106+I106</f>
        <v>802</v>
      </c>
      <c r="K106" s="87">
        <v>667</v>
      </c>
      <c r="L106" s="88">
        <v>3</v>
      </c>
      <c r="M106" s="88">
        <v>0</v>
      </c>
      <c r="N106" s="88">
        <v>4</v>
      </c>
      <c r="O106" s="88">
        <v>2</v>
      </c>
      <c r="P106" s="116">
        <v>0</v>
      </c>
      <c r="Q106" s="136">
        <f t="shared" ref="Q106:Q136" si="42">SUM(K106:P106)</f>
        <v>676</v>
      </c>
      <c r="R106" s="87">
        <v>184</v>
      </c>
      <c r="S106" s="88">
        <v>0</v>
      </c>
      <c r="T106" s="88">
        <v>0</v>
      </c>
      <c r="U106" s="88">
        <v>4</v>
      </c>
      <c r="V106" s="88">
        <v>0</v>
      </c>
      <c r="W106" s="116">
        <v>0</v>
      </c>
      <c r="X106" s="136">
        <f t="shared" ref="X106:X141" si="43">SUM(R106:W106)</f>
        <v>188</v>
      </c>
      <c r="Y106" s="136">
        <f t="shared" ref="Y106:Y136" si="44">J106+Q106+X106</f>
        <v>1666</v>
      </c>
      <c r="Z106" s="52">
        <v>2</v>
      </c>
      <c r="AA106" s="13" t="s">
        <v>99</v>
      </c>
      <c r="AB106" s="87">
        <v>1</v>
      </c>
      <c r="AC106" s="88">
        <v>1</v>
      </c>
      <c r="AD106" s="88">
        <v>31</v>
      </c>
      <c r="AE106" s="88">
        <v>40</v>
      </c>
      <c r="AF106" s="88">
        <v>150</v>
      </c>
      <c r="AG106" s="88">
        <v>167</v>
      </c>
      <c r="AH106" s="88">
        <v>156</v>
      </c>
      <c r="AI106" s="88">
        <v>155</v>
      </c>
      <c r="AJ106" s="88">
        <v>127</v>
      </c>
      <c r="AK106" s="88">
        <v>100</v>
      </c>
      <c r="AL106" s="88">
        <v>139</v>
      </c>
      <c r="AM106" s="88">
        <v>123</v>
      </c>
      <c r="AN106" s="88">
        <v>147</v>
      </c>
      <c r="AO106" s="88">
        <v>102</v>
      </c>
      <c r="AP106" s="88">
        <v>125</v>
      </c>
      <c r="AQ106" s="207">
        <v>86</v>
      </c>
      <c r="AR106" s="153">
        <f t="shared" ref="AR106:AR141" si="45">AP106+AN106+AL106+AJ106+AH106+AF106+AD106+AB106</f>
        <v>876</v>
      </c>
      <c r="AS106" s="146">
        <f t="shared" ref="AS106:AS141" si="46">AQ106+AO106+AM106+AK106+AI106+AG106+AE106+AC106</f>
        <v>774</v>
      </c>
      <c r="AT106" s="154">
        <f t="shared" ref="AT106:AT141" si="47">SUM(AR106:AS106)</f>
        <v>1650</v>
      </c>
      <c r="AU106" s="133">
        <f t="shared" ref="AU106:AU141" si="48">D106+E106+K106+L106+R106+S106</f>
        <v>1650</v>
      </c>
      <c r="AV106" s="91">
        <v>6702</v>
      </c>
      <c r="AW106" s="213">
        <v>1135</v>
      </c>
      <c r="AX106" s="211">
        <v>792</v>
      </c>
      <c r="AY106" s="92">
        <v>981</v>
      </c>
      <c r="AZ106" s="93">
        <v>25</v>
      </c>
      <c r="BA106" s="70">
        <f t="shared" si="40"/>
        <v>81.541897251114506</v>
      </c>
      <c r="BB106" s="9">
        <f t="shared" ref="BB106:BB140" si="49">(D106+E106)/(J106+Q106)*100</f>
        <v>53.856562922868747</v>
      </c>
      <c r="BC106" s="9">
        <f t="shared" ref="BC106:BC140" si="50">(4*AU106)/(C106*0.00272)*100</f>
        <v>89.483976808975044</v>
      </c>
      <c r="BD106" s="9">
        <f t="shared" ref="BD106:BD141" si="51">(E106+F106+G106+H106+I106+L106+M106+N106+O106+P106+S106+T106+U106+V106+W106)/Y106*100</f>
        <v>2.9411764705882351</v>
      </c>
      <c r="BE106" s="9">
        <f t="shared" ref="BE106:BE141" si="52">((D106+E106)*4)/(C106)*100000</f>
        <v>117.42033204160489</v>
      </c>
      <c r="BF106" s="9">
        <f t="shared" ref="BF106:BF141" si="53">(AU106*4)/(C106)*100000</f>
        <v>243.39641692041215</v>
      </c>
      <c r="BG106" s="11">
        <f t="shared" ref="BG106:BG141" si="54">AW106/AV106*100</f>
        <v>16.935243210981795</v>
      </c>
    </row>
    <row r="107" spans="1:59" ht="15.75">
      <c r="A107" s="15">
        <v>3</v>
      </c>
      <c r="B107" s="13" t="s">
        <v>59</v>
      </c>
      <c r="C107" s="257">
        <v>3226639.3022482186</v>
      </c>
      <c r="D107" s="87">
        <v>588</v>
      </c>
      <c r="E107" s="88">
        <v>8</v>
      </c>
      <c r="F107" s="88">
        <v>0</v>
      </c>
      <c r="G107" s="88">
        <v>0</v>
      </c>
      <c r="H107" s="88">
        <v>0</v>
      </c>
      <c r="I107" s="116">
        <v>0</v>
      </c>
      <c r="J107" s="136">
        <f t="shared" si="41"/>
        <v>596</v>
      </c>
      <c r="K107" s="87">
        <v>551</v>
      </c>
      <c r="L107" s="88">
        <v>13</v>
      </c>
      <c r="M107" s="88">
        <v>0</v>
      </c>
      <c r="N107" s="88">
        <v>2</v>
      </c>
      <c r="O107" s="88">
        <v>0</v>
      </c>
      <c r="P107" s="116">
        <v>0</v>
      </c>
      <c r="Q107" s="136">
        <f t="shared" si="42"/>
        <v>566</v>
      </c>
      <c r="R107" s="87">
        <v>160</v>
      </c>
      <c r="S107" s="88">
        <v>1</v>
      </c>
      <c r="T107" s="88">
        <v>0</v>
      </c>
      <c r="U107" s="88">
        <v>1</v>
      </c>
      <c r="V107" s="88">
        <v>0</v>
      </c>
      <c r="W107" s="116">
        <v>0</v>
      </c>
      <c r="X107" s="136">
        <f t="shared" si="43"/>
        <v>162</v>
      </c>
      <c r="Y107" s="136">
        <f t="shared" si="44"/>
        <v>1324</v>
      </c>
      <c r="Z107" s="52">
        <v>3</v>
      </c>
      <c r="AA107" s="13" t="s">
        <v>59</v>
      </c>
      <c r="AB107" s="87">
        <v>2</v>
      </c>
      <c r="AC107" s="88">
        <v>1</v>
      </c>
      <c r="AD107" s="88">
        <v>28</v>
      </c>
      <c r="AE107" s="88">
        <v>39</v>
      </c>
      <c r="AF107" s="88">
        <v>116</v>
      </c>
      <c r="AG107" s="88">
        <v>129</v>
      </c>
      <c r="AH107" s="88">
        <v>109</v>
      </c>
      <c r="AI107" s="88">
        <v>102</v>
      </c>
      <c r="AJ107" s="88">
        <v>116</v>
      </c>
      <c r="AK107" s="88">
        <v>89</v>
      </c>
      <c r="AL107" s="88">
        <v>108</v>
      </c>
      <c r="AM107" s="88">
        <v>86</v>
      </c>
      <c r="AN107" s="88">
        <v>129</v>
      </c>
      <c r="AO107" s="88">
        <v>96</v>
      </c>
      <c r="AP107" s="88">
        <v>107</v>
      </c>
      <c r="AQ107" s="207">
        <v>64</v>
      </c>
      <c r="AR107" s="153">
        <f t="shared" si="45"/>
        <v>715</v>
      </c>
      <c r="AS107" s="146">
        <f t="shared" si="46"/>
        <v>606</v>
      </c>
      <c r="AT107" s="154">
        <f t="shared" si="47"/>
        <v>1321</v>
      </c>
      <c r="AU107" s="133">
        <f t="shared" si="48"/>
        <v>1321</v>
      </c>
      <c r="AV107" s="91">
        <v>2429</v>
      </c>
      <c r="AW107" s="213">
        <v>596</v>
      </c>
      <c r="AX107" s="211">
        <v>1759</v>
      </c>
      <c r="AY107" s="92">
        <v>358</v>
      </c>
      <c r="AZ107" s="93">
        <v>0</v>
      </c>
      <c r="BA107" s="70">
        <f t="shared" si="40"/>
        <v>51.308975081349118</v>
      </c>
      <c r="BB107" s="9">
        <f t="shared" si="49"/>
        <v>51.290877796901889</v>
      </c>
      <c r="BC107" s="9">
        <f t="shared" si="50"/>
        <v>60.20651448303984</v>
      </c>
      <c r="BD107" s="9">
        <f t="shared" si="51"/>
        <v>1.8882175226586102</v>
      </c>
      <c r="BE107" s="9">
        <f t="shared" si="52"/>
        <v>73.884924117142731</v>
      </c>
      <c r="BF107" s="9">
        <f t="shared" si="53"/>
        <v>163.76171939386836</v>
      </c>
      <c r="BG107" s="11">
        <f t="shared" si="54"/>
        <v>24.53684643886373</v>
      </c>
    </row>
    <row r="108" spans="1:59" ht="15.75">
      <c r="A108" s="15">
        <v>4</v>
      </c>
      <c r="B108" s="13" t="s">
        <v>61</v>
      </c>
      <c r="C108" s="257">
        <v>1309859.6688860231</v>
      </c>
      <c r="D108" s="87">
        <v>318</v>
      </c>
      <c r="E108" s="88">
        <v>20</v>
      </c>
      <c r="F108" s="88">
        <v>1</v>
      </c>
      <c r="G108" s="88">
        <v>1</v>
      </c>
      <c r="H108" s="88">
        <v>1</v>
      </c>
      <c r="I108" s="116">
        <v>0</v>
      </c>
      <c r="J108" s="136">
        <f t="shared" si="41"/>
        <v>341</v>
      </c>
      <c r="K108" s="87">
        <v>204</v>
      </c>
      <c r="L108" s="88">
        <v>2</v>
      </c>
      <c r="M108" s="88">
        <v>0</v>
      </c>
      <c r="N108" s="88">
        <v>0</v>
      </c>
      <c r="O108" s="88">
        <v>2</v>
      </c>
      <c r="P108" s="116">
        <v>0</v>
      </c>
      <c r="Q108" s="136">
        <f t="shared" si="42"/>
        <v>208</v>
      </c>
      <c r="R108" s="87">
        <v>111</v>
      </c>
      <c r="S108" s="88">
        <v>0</v>
      </c>
      <c r="T108" s="88">
        <v>0</v>
      </c>
      <c r="U108" s="88">
        <v>0</v>
      </c>
      <c r="V108" s="88">
        <v>0</v>
      </c>
      <c r="W108" s="116">
        <v>0</v>
      </c>
      <c r="X108" s="136">
        <f t="shared" si="43"/>
        <v>111</v>
      </c>
      <c r="Y108" s="136">
        <f t="shared" si="44"/>
        <v>660</v>
      </c>
      <c r="Z108" s="52">
        <v>4</v>
      </c>
      <c r="AA108" s="55" t="s">
        <v>61</v>
      </c>
      <c r="AB108" s="87">
        <v>0</v>
      </c>
      <c r="AC108" s="88">
        <v>0</v>
      </c>
      <c r="AD108" s="88">
        <v>12</v>
      </c>
      <c r="AE108" s="88">
        <v>13</v>
      </c>
      <c r="AF108" s="88">
        <v>41</v>
      </c>
      <c r="AG108" s="88">
        <v>70</v>
      </c>
      <c r="AH108" s="88">
        <v>63</v>
      </c>
      <c r="AI108" s="88">
        <v>85</v>
      </c>
      <c r="AJ108" s="88">
        <v>51</v>
      </c>
      <c r="AK108" s="88">
        <v>76</v>
      </c>
      <c r="AL108" s="88">
        <v>42</v>
      </c>
      <c r="AM108" s="88">
        <v>49</v>
      </c>
      <c r="AN108" s="88">
        <v>50</v>
      </c>
      <c r="AO108" s="88">
        <v>39</v>
      </c>
      <c r="AP108" s="88">
        <v>36</v>
      </c>
      <c r="AQ108" s="207">
        <v>28</v>
      </c>
      <c r="AR108" s="153">
        <f t="shared" si="45"/>
        <v>295</v>
      </c>
      <c r="AS108" s="146">
        <f t="shared" si="46"/>
        <v>360</v>
      </c>
      <c r="AT108" s="154">
        <f t="shared" si="47"/>
        <v>655</v>
      </c>
      <c r="AU108" s="133">
        <f t="shared" si="48"/>
        <v>655</v>
      </c>
      <c r="AV108" s="91">
        <v>2157</v>
      </c>
      <c r="AW108" s="213">
        <v>341</v>
      </c>
      <c r="AX108" s="211">
        <v>1002</v>
      </c>
      <c r="AY108" s="92">
        <v>77</v>
      </c>
      <c r="AZ108" s="93">
        <v>3</v>
      </c>
      <c r="BA108" s="70">
        <f t="shared" si="40"/>
        <v>71.678585973058588</v>
      </c>
      <c r="BB108" s="9">
        <f t="shared" si="49"/>
        <v>61.56648451730419</v>
      </c>
      <c r="BC108" s="9">
        <f t="shared" si="50"/>
        <v>73.53728929884798</v>
      </c>
      <c r="BD108" s="9">
        <f t="shared" si="51"/>
        <v>4.0909090909090908</v>
      </c>
      <c r="BE108" s="9">
        <f t="shared" si="52"/>
        <v>103.21716380120439</v>
      </c>
      <c r="BF108" s="9">
        <f t="shared" si="53"/>
        <v>200.02142689286651</v>
      </c>
      <c r="BG108" s="11">
        <f t="shared" si="54"/>
        <v>15.808993973110802</v>
      </c>
    </row>
    <row r="109" spans="1:59" ht="15.75">
      <c r="A109" s="15">
        <v>5</v>
      </c>
      <c r="B109" s="13" t="s">
        <v>62</v>
      </c>
      <c r="C109" s="257">
        <v>1355036.2932413612</v>
      </c>
      <c r="D109" s="87">
        <v>192</v>
      </c>
      <c r="E109" s="88">
        <v>20</v>
      </c>
      <c r="F109" s="88">
        <v>3</v>
      </c>
      <c r="G109" s="88">
        <v>0</v>
      </c>
      <c r="H109" s="88">
        <v>0</v>
      </c>
      <c r="I109" s="116">
        <v>0</v>
      </c>
      <c r="J109" s="136">
        <f t="shared" si="41"/>
        <v>215</v>
      </c>
      <c r="K109" s="87">
        <v>226</v>
      </c>
      <c r="L109" s="88">
        <v>11</v>
      </c>
      <c r="M109" s="88">
        <v>0</v>
      </c>
      <c r="N109" s="88">
        <v>2</v>
      </c>
      <c r="O109" s="88">
        <v>13</v>
      </c>
      <c r="P109" s="116">
        <v>0</v>
      </c>
      <c r="Q109" s="136">
        <f t="shared" si="42"/>
        <v>252</v>
      </c>
      <c r="R109" s="87">
        <v>21</v>
      </c>
      <c r="S109" s="88">
        <v>2</v>
      </c>
      <c r="T109" s="88">
        <v>0</v>
      </c>
      <c r="U109" s="88">
        <v>0</v>
      </c>
      <c r="V109" s="88">
        <v>1</v>
      </c>
      <c r="W109" s="116">
        <v>0</v>
      </c>
      <c r="X109" s="136">
        <f t="shared" si="43"/>
        <v>24</v>
      </c>
      <c r="Y109" s="136">
        <f t="shared" si="44"/>
        <v>491</v>
      </c>
      <c r="Z109" s="52">
        <v>5</v>
      </c>
      <c r="AA109" s="55" t="s">
        <v>62</v>
      </c>
      <c r="AB109" s="87">
        <v>1</v>
      </c>
      <c r="AC109" s="88">
        <v>1</v>
      </c>
      <c r="AD109" s="88">
        <v>3</v>
      </c>
      <c r="AE109" s="88">
        <v>5</v>
      </c>
      <c r="AF109" s="88">
        <v>35</v>
      </c>
      <c r="AG109" s="88">
        <v>39</v>
      </c>
      <c r="AH109" s="88">
        <v>34</v>
      </c>
      <c r="AI109" s="88">
        <v>43</v>
      </c>
      <c r="AJ109" s="88">
        <v>42</v>
      </c>
      <c r="AK109" s="88">
        <v>49</v>
      </c>
      <c r="AL109" s="88">
        <v>32</v>
      </c>
      <c r="AM109" s="88">
        <v>39</v>
      </c>
      <c r="AN109" s="88">
        <v>38</v>
      </c>
      <c r="AO109" s="88">
        <v>32</v>
      </c>
      <c r="AP109" s="88">
        <v>56</v>
      </c>
      <c r="AQ109" s="207">
        <v>23</v>
      </c>
      <c r="AR109" s="153">
        <f t="shared" si="45"/>
        <v>241</v>
      </c>
      <c r="AS109" s="146">
        <f t="shared" si="46"/>
        <v>231</v>
      </c>
      <c r="AT109" s="154">
        <f t="shared" si="47"/>
        <v>472</v>
      </c>
      <c r="AU109" s="133">
        <f t="shared" si="48"/>
        <v>472</v>
      </c>
      <c r="AV109" s="91">
        <v>2036</v>
      </c>
      <c r="AW109" s="213">
        <v>213</v>
      </c>
      <c r="AX109" s="211">
        <v>1108</v>
      </c>
      <c r="AY109" s="92">
        <v>761</v>
      </c>
      <c r="AZ109" s="93">
        <v>7</v>
      </c>
      <c r="BA109" s="70">
        <f t="shared" si="40"/>
        <v>43.459270561692257</v>
      </c>
      <c r="BB109" s="9">
        <f t="shared" si="49"/>
        <v>45.396145610278374</v>
      </c>
      <c r="BC109" s="9">
        <f t="shared" si="50"/>
        <v>51.225022571051248</v>
      </c>
      <c r="BD109" s="9">
        <f t="shared" si="51"/>
        <v>10.590631364562118</v>
      </c>
      <c r="BE109" s="9">
        <f t="shared" si="52"/>
        <v>62.581349608836852</v>
      </c>
      <c r="BF109" s="9">
        <f t="shared" si="53"/>
        <v>139.33206139325941</v>
      </c>
      <c r="BG109" s="11">
        <f t="shared" si="54"/>
        <v>10.461689587426326</v>
      </c>
    </row>
    <row r="110" spans="1:59" ht="15.75">
      <c r="A110" s="15">
        <v>6</v>
      </c>
      <c r="B110" s="13" t="s">
        <v>63</v>
      </c>
      <c r="C110" s="257">
        <v>948142.70835654158</v>
      </c>
      <c r="D110" s="87">
        <v>273</v>
      </c>
      <c r="E110" s="88">
        <v>13</v>
      </c>
      <c r="F110" s="88">
        <v>0</v>
      </c>
      <c r="G110" s="88">
        <v>0</v>
      </c>
      <c r="H110" s="88">
        <v>2</v>
      </c>
      <c r="I110" s="116">
        <v>0</v>
      </c>
      <c r="J110" s="136">
        <f t="shared" si="41"/>
        <v>288</v>
      </c>
      <c r="K110" s="87">
        <v>135</v>
      </c>
      <c r="L110" s="88">
        <v>5</v>
      </c>
      <c r="M110" s="88">
        <v>0</v>
      </c>
      <c r="N110" s="88">
        <v>0</v>
      </c>
      <c r="O110" s="88">
        <v>6</v>
      </c>
      <c r="P110" s="116">
        <v>0</v>
      </c>
      <c r="Q110" s="136">
        <f t="shared" si="42"/>
        <v>146</v>
      </c>
      <c r="R110" s="87">
        <v>50</v>
      </c>
      <c r="S110" s="88">
        <v>0</v>
      </c>
      <c r="T110" s="88">
        <v>0</v>
      </c>
      <c r="U110" s="88">
        <v>0</v>
      </c>
      <c r="V110" s="88">
        <v>0</v>
      </c>
      <c r="W110" s="116">
        <v>0</v>
      </c>
      <c r="X110" s="136">
        <f t="shared" si="43"/>
        <v>50</v>
      </c>
      <c r="Y110" s="136">
        <f t="shared" si="44"/>
        <v>484</v>
      </c>
      <c r="Z110" s="52">
        <v>6</v>
      </c>
      <c r="AA110" s="55" t="s">
        <v>63</v>
      </c>
      <c r="AB110" s="87">
        <v>0</v>
      </c>
      <c r="AC110" s="88">
        <v>1</v>
      </c>
      <c r="AD110" s="88">
        <v>10</v>
      </c>
      <c r="AE110" s="88">
        <v>13</v>
      </c>
      <c r="AF110" s="88">
        <v>43</v>
      </c>
      <c r="AG110" s="88">
        <v>62</v>
      </c>
      <c r="AH110" s="88">
        <v>39</v>
      </c>
      <c r="AI110" s="88">
        <v>44</v>
      </c>
      <c r="AJ110" s="88">
        <v>49</v>
      </c>
      <c r="AK110" s="88">
        <v>36</v>
      </c>
      <c r="AL110" s="88">
        <v>42</v>
      </c>
      <c r="AM110" s="88">
        <v>17</v>
      </c>
      <c r="AN110" s="88">
        <v>34</v>
      </c>
      <c r="AO110" s="88">
        <v>25</v>
      </c>
      <c r="AP110" s="88">
        <v>39</v>
      </c>
      <c r="AQ110" s="207">
        <v>22</v>
      </c>
      <c r="AR110" s="153">
        <f t="shared" si="45"/>
        <v>256</v>
      </c>
      <c r="AS110" s="146">
        <f t="shared" si="46"/>
        <v>220</v>
      </c>
      <c r="AT110" s="154">
        <f t="shared" si="47"/>
        <v>476</v>
      </c>
      <c r="AU110" s="133">
        <f t="shared" si="48"/>
        <v>476</v>
      </c>
      <c r="AV110" s="91">
        <v>2327</v>
      </c>
      <c r="AW110" s="213">
        <v>286</v>
      </c>
      <c r="AX110" s="211">
        <v>187</v>
      </c>
      <c r="AY110" s="92">
        <v>80</v>
      </c>
      <c r="AZ110" s="93">
        <v>3</v>
      </c>
      <c r="BA110" s="70">
        <f t="shared" si="40"/>
        <v>83.789543224088149</v>
      </c>
      <c r="BB110" s="9">
        <f t="shared" si="49"/>
        <v>65.89861751152074</v>
      </c>
      <c r="BC110" s="9">
        <f t="shared" si="50"/>
        <v>73.82854857507067</v>
      </c>
      <c r="BD110" s="9">
        <f t="shared" si="51"/>
        <v>5.3719008264462813</v>
      </c>
      <c r="BE110" s="9">
        <f t="shared" si="52"/>
        <v>120.65694224268694</v>
      </c>
      <c r="BF110" s="9">
        <f t="shared" si="53"/>
        <v>200.81365212419223</v>
      </c>
      <c r="BG110" s="11">
        <f t="shared" si="54"/>
        <v>12.290502793296088</v>
      </c>
    </row>
    <row r="111" spans="1:59" ht="15.75">
      <c r="A111" s="15">
        <v>7</v>
      </c>
      <c r="B111" s="13" t="s">
        <v>64</v>
      </c>
      <c r="C111" s="257">
        <v>2130783.4714573072</v>
      </c>
      <c r="D111" s="87">
        <v>611</v>
      </c>
      <c r="E111" s="88">
        <v>12</v>
      </c>
      <c r="F111" s="88">
        <v>2</v>
      </c>
      <c r="G111" s="88">
        <v>5</v>
      </c>
      <c r="H111" s="88">
        <v>8</v>
      </c>
      <c r="I111" s="116">
        <v>0</v>
      </c>
      <c r="J111" s="136">
        <f t="shared" si="41"/>
        <v>638</v>
      </c>
      <c r="K111" s="87">
        <v>626</v>
      </c>
      <c r="L111" s="88">
        <v>0</v>
      </c>
      <c r="M111" s="88">
        <v>0</v>
      </c>
      <c r="N111" s="88">
        <v>0</v>
      </c>
      <c r="O111" s="88">
        <v>12</v>
      </c>
      <c r="P111" s="116">
        <v>0</v>
      </c>
      <c r="Q111" s="136">
        <f t="shared" si="42"/>
        <v>638</v>
      </c>
      <c r="R111" s="87">
        <v>100</v>
      </c>
      <c r="S111" s="88">
        <v>0</v>
      </c>
      <c r="T111" s="88">
        <v>0</v>
      </c>
      <c r="U111" s="88">
        <v>0</v>
      </c>
      <c r="V111" s="88">
        <v>22</v>
      </c>
      <c r="W111" s="116">
        <v>0</v>
      </c>
      <c r="X111" s="136">
        <f t="shared" si="43"/>
        <v>122</v>
      </c>
      <c r="Y111" s="136">
        <f t="shared" si="44"/>
        <v>1398</v>
      </c>
      <c r="Z111" s="52">
        <v>7</v>
      </c>
      <c r="AA111" s="55" t="s">
        <v>64</v>
      </c>
      <c r="AB111" s="87">
        <v>8</v>
      </c>
      <c r="AC111" s="88">
        <v>4</v>
      </c>
      <c r="AD111" s="88">
        <v>32</v>
      </c>
      <c r="AE111" s="88">
        <v>39</v>
      </c>
      <c r="AF111" s="88">
        <v>100</v>
      </c>
      <c r="AG111" s="88">
        <v>108</v>
      </c>
      <c r="AH111" s="88">
        <v>129</v>
      </c>
      <c r="AI111" s="88">
        <v>135</v>
      </c>
      <c r="AJ111" s="88">
        <v>151</v>
      </c>
      <c r="AK111" s="88">
        <v>150</v>
      </c>
      <c r="AL111" s="88">
        <v>113</v>
      </c>
      <c r="AM111" s="88">
        <v>134</v>
      </c>
      <c r="AN111" s="88">
        <v>62</v>
      </c>
      <c r="AO111" s="88">
        <v>68</v>
      </c>
      <c r="AP111" s="88">
        <v>64</v>
      </c>
      <c r="AQ111" s="207">
        <v>52</v>
      </c>
      <c r="AR111" s="153">
        <f t="shared" si="45"/>
        <v>659</v>
      </c>
      <c r="AS111" s="146">
        <f t="shared" si="46"/>
        <v>690</v>
      </c>
      <c r="AT111" s="154">
        <f t="shared" si="47"/>
        <v>1349</v>
      </c>
      <c r="AU111" s="133">
        <f t="shared" si="48"/>
        <v>1349</v>
      </c>
      <c r="AV111" s="91">
        <v>4169</v>
      </c>
      <c r="AW111" s="213">
        <v>646</v>
      </c>
      <c r="AX111" s="211">
        <v>2501</v>
      </c>
      <c r="AY111" s="92">
        <v>243</v>
      </c>
      <c r="AZ111" s="93">
        <v>7</v>
      </c>
      <c r="BA111" s="70">
        <f t="shared" si="40"/>
        <v>81.216865943303759</v>
      </c>
      <c r="BB111" s="9">
        <f t="shared" si="49"/>
        <v>48.824451410658313</v>
      </c>
      <c r="BC111" s="9">
        <f t="shared" si="50"/>
        <v>93.103009103734394</v>
      </c>
      <c r="BD111" s="9">
        <f t="shared" si="51"/>
        <v>4.363376251788269</v>
      </c>
      <c r="BE111" s="9">
        <f t="shared" si="52"/>
        <v>116.95228695835743</v>
      </c>
      <c r="BF111" s="9">
        <f t="shared" si="53"/>
        <v>253.24018476215758</v>
      </c>
      <c r="BG111" s="11">
        <f t="shared" si="54"/>
        <v>15.495322619333173</v>
      </c>
    </row>
    <row r="112" spans="1:59" ht="15.75">
      <c r="A112" s="15">
        <v>8</v>
      </c>
      <c r="B112" s="13" t="s">
        <v>65</v>
      </c>
      <c r="C112" s="258">
        <v>6998506</v>
      </c>
      <c r="D112" s="87">
        <v>1022</v>
      </c>
      <c r="E112" s="88">
        <v>91</v>
      </c>
      <c r="F112" s="88">
        <v>6</v>
      </c>
      <c r="G112" s="88">
        <v>11</v>
      </c>
      <c r="H112" s="88">
        <v>0</v>
      </c>
      <c r="I112" s="116">
        <v>0</v>
      </c>
      <c r="J112" s="136">
        <f t="shared" si="41"/>
        <v>1130</v>
      </c>
      <c r="K112" s="87">
        <v>1523</v>
      </c>
      <c r="L112" s="88">
        <v>29</v>
      </c>
      <c r="M112" s="88">
        <v>2</v>
      </c>
      <c r="N112" s="88">
        <v>12</v>
      </c>
      <c r="O112" s="88">
        <v>10</v>
      </c>
      <c r="P112" s="116">
        <v>7</v>
      </c>
      <c r="Q112" s="136">
        <f t="shared" si="42"/>
        <v>1583</v>
      </c>
      <c r="R112" s="87">
        <v>523</v>
      </c>
      <c r="S112" s="88">
        <v>6</v>
      </c>
      <c r="T112" s="88">
        <v>0</v>
      </c>
      <c r="U112" s="88">
        <v>2</v>
      </c>
      <c r="V112" s="88">
        <v>10</v>
      </c>
      <c r="W112" s="116">
        <v>0</v>
      </c>
      <c r="X112" s="136">
        <f t="shared" si="43"/>
        <v>541</v>
      </c>
      <c r="Y112" s="136">
        <f t="shared" si="44"/>
        <v>3254</v>
      </c>
      <c r="Z112" s="52">
        <v>8</v>
      </c>
      <c r="AA112" s="55" t="s">
        <v>65</v>
      </c>
      <c r="AB112" s="87">
        <v>9</v>
      </c>
      <c r="AC112" s="88">
        <v>9</v>
      </c>
      <c r="AD112" s="88">
        <v>65</v>
      </c>
      <c r="AE112" s="88">
        <v>92</v>
      </c>
      <c r="AF112" s="88">
        <v>342</v>
      </c>
      <c r="AG112" s="88">
        <v>414</v>
      </c>
      <c r="AH112" s="88">
        <v>309</v>
      </c>
      <c r="AI112" s="88">
        <v>353</v>
      </c>
      <c r="AJ112" s="88">
        <v>270</v>
      </c>
      <c r="AK112" s="88">
        <v>249</v>
      </c>
      <c r="AL112" s="88">
        <v>274</v>
      </c>
      <c r="AM112" s="88">
        <v>223</v>
      </c>
      <c r="AN112" s="88">
        <v>197</v>
      </c>
      <c r="AO112" s="88">
        <v>140</v>
      </c>
      <c r="AP112" s="88">
        <v>157</v>
      </c>
      <c r="AQ112" s="207">
        <v>91</v>
      </c>
      <c r="AR112" s="153">
        <f t="shared" si="45"/>
        <v>1623</v>
      </c>
      <c r="AS112" s="146">
        <f t="shared" si="46"/>
        <v>1571</v>
      </c>
      <c r="AT112" s="154">
        <f t="shared" si="47"/>
        <v>3194</v>
      </c>
      <c r="AU112" s="133">
        <f t="shared" si="48"/>
        <v>3194</v>
      </c>
      <c r="AV112" s="91">
        <v>7190</v>
      </c>
      <c r="AW112" s="213">
        <v>1127</v>
      </c>
      <c r="AX112" s="211">
        <v>5540</v>
      </c>
      <c r="AY112" s="92">
        <v>802</v>
      </c>
      <c r="AZ112" s="93">
        <v>15</v>
      </c>
      <c r="BA112" s="70">
        <f t="shared" si="40"/>
        <v>44.17609510753676</v>
      </c>
      <c r="BB112" s="9">
        <f t="shared" si="49"/>
        <v>41.024695908588278</v>
      </c>
      <c r="BC112" s="9">
        <f t="shared" si="50"/>
        <v>67.115164629842596</v>
      </c>
      <c r="BD112" s="9">
        <f t="shared" si="51"/>
        <v>5.7160417947141982</v>
      </c>
      <c r="BE112" s="9">
        <f t="shared" si="52"/>
        <v>63.613576954852931</v>
      </c>
      <c r="BF112" s="9">
        <f t="shared" si="53"/>
        <v>182.55324779317186</v>
      </c>
      <c r="BG112" s="11">
        <f t="shared" si="54"/>
        <v>15.674547983310152</v>
      </c>
    </row>
    <row r="113" spans="1:59" ht="15.75">
      <c r="A113" s="15">
        <v>9</v>
      </c>
      <c r="B113" s="13" t="s">
        <v>66</v>
      </c>
      <c r="C113" s="257">
        <v>4569030.425949689</v>
      </c>
      <c r="D113" s="87">
        <v>878</v>
      </c>
      <c r="E113" s="88">
        <v>108</v>
      </c>
      <c r="F113" s="88">
        <v>0</v>
      </c>
      <c r="G113" s="88">
        <v>0</v>
      </c>
      <c r="H113" s="88">
        <v>1</v>
      </c>
      <c r="I113" s="116">
        <v>0</v>
      </c>
      <c r="J113" s="136">
        <f t="shared" si="41"/>
        <v>987</v>
      </c>
      <c r="K113" s="87">
        <v>887</v>
      </c>
      <c r="L113" s="88">
        <v>2</v>
      </c>
      <c r="M113" s="88">
        <v>0</v>
      </c>
      <c r="N113" s="88">
        <v>0</v>
      </c>
      <c r="O113" s="88">
        <v>0</v>
      </c>
      <c r="P113" s="116">
        <v>0</v>
      </c>
      <c r="Q113" s="136">
        <f t="shared" si="42"/>
        <v>889</v>
      </c>
      <c r="R113" s="87">
        <v>975</v>
      </c>
      <c r="S113" s="88">
        <v>2</v>
      </c>
      <c r="T113" s="88">
        <v>0</v>
      </c>
      <c r="U113" s="88">
        <v>0</v>
      </c>
      <c r="V113" s="88">
        <v>0</v>
      </c>
      <c r="W113" s="116">
        <v>0</v>
      </c>
      <c r="X113" s="136">
        <f t="shared" si="43"/>
        <v>977</v>
      </c>
      <c r="Y113" s="136">
        <f t="shared" si="44"/>
        <v>2853</v>
      </c>
      <c r="Z113" s="52">
        <v>9</v>
      </c>
      <c r="AA113" s="55" t="s">
        <v>66</v>
      </c>
      <c r="AB113" s="87">
        <v>0</v>
      </c>
      <c r="AC113" s="88">
        <v>0</v>
      </c>
      <c r="AD113" s="88">
        <v>9</v>
      </c>
      <c r="AE113" s="88">
        <v>22</v>
      </c>
      <c r="AF113" s="88">
        <v>185</v>
      </c>
      <c r="AG113" s="88">
        <v>244</v>
      </c>
      <c r="AH113" s="88">
        <v>269</v>
      </c>
      <c r="AI113" s="88">
        <v>377</v>
      </c>
      <c r="AJ113" s="88">
        <v>304</v>
      </c>
      <c r="AK113" s="88">
        <v>402</v>
      </c>
      <c r="AL113" s="88">
        <v>263</v>
      </c>
      <c r="AM113" s="88">
        <v>223</v>
      </c>
      <c r="AN113" s="88">
        <v>249</v>
      </c>
      <c r="AO113" s="88">
        <v>95</v>
      </c>
      <c r="AP113" s="88">
        <v>136</v>
      </c>
      <c r="AQ113" s="207">
        <v>74</v>
      </c>
      <c r="AR113" s="153">
        <f t="shared" si="45"/>
        <v>1415</v>
      </c>
      <c r="AS113" s="146">
        <f t="shared" si="46"/>
        <v>1437</v>
      </c>
      <c r="AT113" s="154">
        <f t="shared" si="47"/>
        <v>2852</v>
      </c>
      <c r="AU113" s="133">
        <f t="shared" si="48"/>
        <v>2852</v>
      </c>
      <c r="AV113" s="91">
        <v>7086</v>
      </c>
      <c r="AW113" s="213">
        <v>784</v>
      </c>
      <c r="AX113" s="211">
        <v>4704</v>
      </c>
      <c r="AY113" s="92">
        <v>2193</v>
      </c>
      <c r="AZ113" s="93">
        <v>5</v>
      </c>
      <c r="BA113" s="70">
        <f t="shared" si="40"/>
        <v>59.944641062870609</v>
      </c>
      <c r="BB113" s="9">
        <f t="shared" si="49"/>
        <v>52.558635394456289</v>
      </c>
      <c r="BC113" s="9">
        <f t="shared" si="50"/>
        <v>91.794478391705198</v>
      </c>
      <c r="BD113" s="9">
        <f t="shared" si="51"/>
        <v>3.9607430774623205</v>
      </c>
      <c r="BE113" s="9">
        <f t="shared" si="52"/>
        <v>86.320283130533667</v>
      </c>
      <c r="BF113" s="9">
        <f t="shared" si="53"/>
        <v>249.68098122543813</v>
      </c>
      <c r="BG113" s="11">
        <f t="shared" si="54"/>
        <v>11.064069997177533</v>
      </c>
    </row>
    <row r="114" spans="1:59" ht="15.75">
      <c r="A114" s="15">
        <v>10</v>
      </c>
      <c r="B114" s="13" t="s">
        <v>67</v>
      </c>
      <c r="C114" s="257">
        <v>2692264.3741593631</v>
      </c>
      <c r="D114" s="87">
        <v>355</v>
      </c>
      <c r="E114" s="88">
        <v>29</v>
      </c>
      <c r="F114" s="88">
        <v>5</v>
      </c>
      <c r="G114" s="88">
        <v>2</v>
      </c>
      <c r="H114" s="88">
        <v>3</v>
      </c>
      <c r="I114" s="116">
        <v>0</v>
      </c>
      <c r="J114" s="136">
        <f t="shared" si="41"/>
        <v>394</v>
      </c>
      <c r="K114" s="87">
        <v>422</v>
      </c>
      <c r="L114" s="88">
        <v>9</v>
      </c>
      <c r="M114" s="88">
        <v>0</v>
      </c>
      <c r="N114" s="88">
        <v>1</v>
      </c>
      <c r="O114" s="88">
        <v>3</v>
      </c>
      <c r="P114" s="116">
        <v>0</v>
      </c>
      <c r="Q114" s="136">
        <f t="shared" si="42"/>
        <v>435</v>
      </c>
      <c r="R114" s="87">
        <v>93</v>
      </c>
      <c r="S114" s="88">
        <v>0</v>
      </c>
      <c r="T114" s="88">
        <v>0</v>
      </c>
      <c r="U114" s="88">
        <v>0</v>
      </c>
      <c r="V114" s="88">
        <v>0</v>
      </c>
      <c r="W114" s="116">
        <v>0</v>
      </c>
      <c r="X114" s="136">
        <f t="shared" si="43"/>
        <v>93</v>
      </c>
      <c r="Y114" s="136">
        <f t="shared" si="44"/>
        <v>922</v>
      </c>
      <c r="Z114" s="52">
        <v>10</v>
      </c>
      <c r="AA114" s="55" t="s">
        <v>67</v>
      </c>
      <c r="AB114" s="87">
        <v>0</v>
      </c>
      <c r="AC114" s="88">
        <v>0</v>
      </c>
      <c r="AD114" s="88">
        <v>14</v>
      </c>
      <c r="AE114" s="88">
        <v>41</v>
      </c>
      <c r="AF114" s="88">
        <v>71</v>
      </c>
      <c r="AG114" s="88">
        <v>147</v>
      </c>
      <c r="AH114" s="88">
        <v>68</v>
      </c>
      <c r="AI114" s="88">
        <v>62</v>
      </c>
      <c r="AJ114" s="88">
        <v>73</v>
      </c>
      <c r="AK114" s="88">
        <v>71</v>
      </c>
      <c r="AL114" s="88">
        <v>78</v>
      </c>
      <c r="AM114" s="88">
        <v>61</v>
      </c>
      <c r="AN114" s="88">
        <v>84</v>
      </c>
      <c r="AO114" s="88">
        <v>55</v>
      </c>
      <c r="AP114" s="88">
        <v>45</v>
      </c>
      <c r="AQ114" s="207">
        <v>38</v>
      </c>
      <c r="AR114" s="153">
        <f t="shared" si="45"/>
        <v>433</v>
      </c>
      <c r="AS114" s="146">
        <f t="shared" si="46"/>
        <v>475</v>
      </c>
      <c r="AT114" s="154">
        <f t="shared" si="47"/>
        <v>908</v>
      </c>
      <c r="AU114" s="133">
        <f t="shared" si="48"/>
        <v>908</v>
      </c>
      <c r="AV114" s="91">
        <v>2740</v>
      </c>
      <c r="AW114" s="213">
        <v>394</v>
      </c>
      <c r="AX114" s="211">
        <v>1917</v>
      </c>
      <c r="AY114" s="92">
        <v>155</v>
      </c>
      <c r="AZ114" s="93">
        <v>5</v>
      </c>
      <c r="BA114" s="70">
        <f t="shared" si="40"/>
        <v>39.61968508385155</v>
      </c>
      <c r="BB114" s="9">
        <f t="shared" si="49"/>
        <v>46.320868516284683</v>
      </c>
      <c r="BC114" s="9">
        <f t="shared" si="50"/>
        <v>49.597436658277402</v>
      </c>
      <c r="BD114" s="9">
        <f t="shared" si="51"/>
        <v>5.6399132321041208</v>
      </c>
      <c r="BE114" s="9">
        <f t="shared" si="52"/>
        <v>57.052346520746248</v>
      </c>
      <c r="BF114" s="9">
        <f t="shared" si="53"/>
        <v>134.90502771051456</v>
      </c>
      <c r="BG114" s="11">
        <f t="shared" si="54"/>
        <v>14.379562043795621</v>
      </c>
    </row>
    <row r="115" spans="1:59" ht="15.75">
      <c r="A115" s="15">
        <v>11</v>
      </c>
      <c r="B115" s="13" t="s">
        <v>68</v>
      </c>
      <c r="C115" s="257">
        <v>1006530.9053573259</v>
      </c>
      <c r="D115" s="87">
        <v>173</v>
      </c>
      <c r="E115" s="88">
        <v>5</v>
      </c>
      <c r="F115" s="88">
        <v>0</v>
      </c>
      <c r="G115" s="88">
        <v>1</v>
      </c>
      <c r="H115" s="88">
        <v>1</v>
      </c>
      <c r="I115" s="116">
        <v>0</v>
      </c>
      <c r="J115" s="136">
        <f t="shared" si="41"/>
        <v>180</v>
      </c>
      <c r="K115" s="87">
        <v>146</v>
      </c>
      <c r="L115" s="88">
        <v>7</v>
      </c>
      <c r="M115" s="88">
        <v>0</v>
      </c>
      <c r="N115" s="88">
        <v>0</v>
      </c>
      <c r="O115" s="88">
        <v>2</v>
      </c>
      <c r="P115" s="116">
        <v>0</v>
      </c>
      <c r="Q115" s="136">
        <f t="shared" si="42"/>
        <v>155</v>
      </c>
      <c r="R115" s="87">
        <v>34</v>
      </c>
      <c r="S115" s="88">
        <v>0</v>
      </c>
      <c r="T115" s="88">
        <v>0</v>
      </c>
      <c r="U115" s="88">
        <v>0</v>
      </c>
      <c r="V115" s="88">
        <v>0</v>
      </c>
      <c r="W115" s="116">
        <v>0</v>
      </c>
      <c r="X115" s="136">
        <f t="shared" si="43"/>
        <v>34</v>
      </c>
      <c r="Y115" s="136">
        <f t="shared" si="44"/>
        <v>369</v>
      </c>
      <c r="Z115" s="52">
        <v>11</v>
      </c>
      <c r="AA115" s="55" t="s">
        <v>68</v>
      </c>
      <c r="AB115" s="87">
        <v>0</v>
      </c>
      <c r="AC115" s="88">
        <v>0</v>
      </c>
      <c r="AD115" s="88">
        <v>12</v>
      </c>
      <c r="AE115" s="88">
        <v>19</v>
      </c>
      <c r="AF115" s="88">
        <v>35</v>
      </c>
      <c r="AG115" s="88">
        <v>55</v>
      </c>
      <c r="AH115" s="88">
        <v>26</v>
      </c>
      <c r="AI115" s="88">
        <v>31</v>
      </c>
      <c r="AJ115" s="88">
        <v>26</v>
      </c>
      <c r="AK115" s="88">
        <v>22</v>
      </c>
      <c r="AL115" s="88">
        <v>36</v>
      </c>
      <c r="AM115" s="88">
        <v>14</v>
      </c>
      <c r="AN115" s="88">
        <v>30</v>
      </c>
      <c r="AO115" s="88">
        <v>13</v>
      </c>
      <c r="AP115" s="88">
        <v>31</v>
      </c>
      <c r="AQ115" s="207">
        <v>15</v>
      </c>
      <c r="AR115" s="153">
        <f t="shared" si="45"/>
        <v>196</v>
      </c>
      <c r="AS115" s="146">
        <f t="shared" si="46"/>
        <v>169</v>
      </c>
      <c r="AT115" s="154">
        <f t="shared" si="47"/>
        <v>365</v>
      </c>
      <c r="AU115" s="133">
        <f t="shared" si="48"/>
        <v>365</v>
      </c>
      <c r="AV115" s="91">
        <v>1644</v>
      </c>
      <c r="AW115" s="213">
        <v>185</v>
      </c>
      <c r="AX115" s="211">
        <v>359</v>
      </c>
      <c r="AY115" s="92">
        <v>93</v>
      </c>
      <c r="AZ115" s="93">
        <v>1</v>
      </c>
      <c r="BA115" s="70">
        <f t="shared" si="40"/>
        <v>49.123622713692328</v>
      </c>
      <c r="BB115" s="9">
        <f t="shared" si="49"/>
        <v>53.134328358208961</v>
      </c>
      <c r="BC115" s="9">
        <f t="shared" si="50"/>
        <v>53.328189231486874</v>
      </c>
      <c r="BD115" s="9">
        <f t="shared" si="51"/>
        <v>4.3360433604336039</v>
      </c>
      <c r="BE115" s="9">
        <f t="shared" si="52"/>
        <v>70.738016707716966</v>
      </c>
      <c r="BF115" s="9">
        <f t="shared" si="53"/>
        <v>145.05267470964432</v>
      </c>
      <c r="BG115" s="11">
        <f t="shared" si="54"/>
        <v>11.253041362530414</v>
      </c>
    </row>
    <row r="116" spans="1:59" ht="15.75">
      <c r="A116" s="15">
        <v>12</v>
      </c>
      <c r="B116" s="13" t="s">
        <v>69</v>
      </c>
      <c r="C116" s="258">
        <v>3036086</v>
      </c>
      <c r="D116" s="87">
        <v>895</v>
      </c>
      <c r="E116" s="88">
        <v>3</v>
      </c>
      <c r="F116" s="88">
        <v>1</v>
      </c>
      <c r="G116" s="88">
        <v>9</v>
      </c>
      <c r="H116" s="88">
        <v>12</v>
      </c>
      <c r="I116" s="116">
        <v>10</v>
      </c>
      <c r="J116" s="136">
        <f t="shared" si="41"/>
        <v>930</v>
      </c>
      <c r="K116" s="87">
        <v>488</v>
      </c>
      <c r="L116" s="88">
        <v>0</v>
      </c>
      <c r="M116" s="88">
        <v>0</v>
      </c>
      <c r="N116" s="88">
        <v>3</v>
      </c>
      <c r="O116" s="88">
        <v>6</v>
      </c>
      <c r="P116" s="116">
        <v>10</v>
      </c>
      <c r="Q116" s="136">
        <f t="shared" si="42"/>
        <v>507</v>
      </c>
      <c r="R116" s="87">
        <v>312</v>
      </c>
      <c r="S116" s="88">
        <v>0</v>
      </c>
      <c r="T116" s="88">
        <v>0</v>
      </c>
      <c r="U116" s="88">
        <v>3</v>
      </c>
      <c r="V116" s="88">
        <v>5</v>
      </c>
      <c r="W116" s="116">
        <v>5</v>
      </c>
      <c r="X116" s="136">
        <f t="shared" si="43"/>
        <v>325</v>
      </c>
      <c r="Y116" s="136">
        <f t="shared" si="44"/>
        <v>1762</v>
      </c>
      <c r="Z116" s="52">
        <v>12</v>
      </c>
      <c r="AA116" s="55" t="s">
        <v>69</v>
      </c>
      <c r="AB116" s="87">
        <v>0</v>
      </c>
      <c r="AC116" s="88">
        <v>0</v>
      </c>
      <c r="AD116" s="88">
        <v>7</v>
      </c>
      <c r="AE116" s="88">
        <v>12</v>
      </c>
      <c r="AF116" s="88">
        <v>92</v>
      </c>
      <c r="AG116" s="88">
        <v>139</v>
      </c>
      <c r="AH116" s="88">
        <v>239</v>
      </c>
      <c r="AI116" s="88">
        <v>320</v>
      </c>
      <c r="AJ116" s="88">
        <v>323</v>
      </c>
      <c r="AK116" s="88">
        <v>412</v>
      </c>
      <c r="AL116" s="88">
        <v>56</v>
      </c>
      <c r="AM116" s="88">
        <v>61</v>
      </c>
      <c r="AN116" s="88">
        <v>16</v>
      </c>
      <c r="AO116" s="88">
        <v>15</v>
      </c>
      <c r="AP116" s="88">
        <v>3</v>
      </c>
      <c r="AQ116" s="207">
        <v>3</v>
      </c>
      <c r="AR116" s="153">
        <f t="shared" si="45"/>
        <v>736</v>
      </c>
      <c r="AS116" s="146">
        <f t="shared" si="46"/>
        <v>962</v>
      </c>
      <c r="AT116" s="154">
        <f t="shared" si="47"/>
        <v>1698</v>
      </c>
      <c r="AU116" s="133">
        <f t="shared" si="48"/>
        <v>1698</v>
      </c>
      <c r="AV116" s="91">
        <v>11104</v>
      </c>
      <c r="AW116" s="213">
        <v>726</v>
      </c>
      <c r="AX116" s="211">
        <v>2472</v>
      </c>
      <c r="AY116" s="92">
        <v>1946</v>
      </c>
      <c r="AZ116" s="93">
        <v>9</v>
      </c>
      <c r="BA116" s="70">
        <f t="shared" si="40"/>
        <v>82.159874405548592</v>
      </c>
      <c r="BB116" s="9">
        <f t="shared" si="49"/>
        <v>62.491301322199021</v>
      </c>
      <c r="BC116" s="9">
        <f t="shared" si="50"/>
        <v>82.245984584409385</v>
      </c>
      <c r="BD116" s="9">
        <f t="shared" si="51"/>
        <v>3.8024971623155506</v>
      </c>
      <c r="BE116" s="9">
        <f t="shared" si="52"/>
        <v>118.31021914398998</v>
      </c>
      <c r="BF116" s="9">
        <f t="shared" si="53"/>
        <v>223.70907806959355</v>
      </c>
      <c r="BG116" s="11">
        <f t="shared" si="54"/>
        <v>6.5381844380403455</v>
      </c>
    </row>
    <row r="117" spans="1:59" ht="15.75">
      <c r="A117" s="15">
        <v>13</v>
      </c>
      <c r="B117" s="13" t="s">
        <v>70</v>
      </c>
      <c r="C117" s="257">
        <v>1151096.103294407</v>
      </c>
      <c r="D117" s="87">
        <v>305</v>
      </c>
      <c r="E117" s="88">
        <v>26</v>
      </c>
      <c r="F117" s="88">
        <v>1</v>
      </c>
      <c r="G117" s="88">
        <v>2</v>
      </c>
      <c r="H117" s="88">
        <v>0</v>
      </c>
      <c r="I117" s="116">
        <v>0</v>
      </c>
      <c r="J117" s="136">
        <f t="shared" si="41"/>
        <v>334</v>
      </c>
      <c r="K117" s="87">
        <v>222</v>
      </c>
      <c r="L117" s="88">
        <v>3</v>
      </c>
      <c r="M117" s="88">
        <v>0</v>
      </c>
      <c r="N117" s="88">
        <v>0</v>
      </c>
      <c r="O117" s="88">
        <v>0</v>
      </c>
      <c r="P117" s="116">
        <v>0</v>
      </c>
      <c r="Q117" s="136">
        <f t="shared" si="42"/>
        <v>225</v>
      </c>
      <c r="R117" s="87">
        <v>74</v>
      </c>
      <c r="S117" s="88">
        <v>0</v>
      </c>
      <c r="T117" s="88">
        <v>0</v>
      </c>
      <c r="U117" s="88">
        <v>0</v>
      </c>
      <c r="V117" s="88">
        <v>0</v>
      </c>
      <c r="W117" s="116">
        <v>0</v>
      </c>
      <c r="X117" s="136">
        <f t="shared" si="43"/>
        <v>74</v>
      </c>
      <c r="Y117" s="136">
        <f t="shared" si="44"/>
        <v>633</v>
      </c>
      <c r="Z117" s="52">
        <v>13</v>
      </c>
      <c r="AA117" s="55" t="s">
        <v>70</v>
      </c>
      <c r="AB117" s="87">
        <v>0</v>
      </c>
      <c r="AC117" s="88">
        <v>1</v>
      </c>
      <c r="AD117" s="88">
        <v>11</v>
      </c>
      <c r="AE117" s="88">
        <v>14</v>
      </c>
      <c r="AF117" s="88">
        <v>56</v>
      </c>
      <c r="AG117" s="88">
        <v>64</v>
      </c>
      <c r="AH117" s="88">
        <v>67</v>
      </c>
      <c r="AI117" s="88">
        <v>58</v>
      </c>
      <c r="AJ117" s="88">
        <v>53</v>
      </c>
      <c r="AK117" s="88">
        <v>33</v>
      </c>
      <c r="AL117" s="88">
        <v>51</v>
      </c>
      <c r="AM117" s="88">
        <v>30</v>
      </c>
      <c r="AN117" s="88">
        <v>62</v>
      </c>
      <c r="AO117" s="88">
        <v>41</v>
      </c>
      <c r="AP117" s="88">
        <v>63</v>
      </c>
      <c r="AQ117" s="207">
        <v>26</v>
      </c>
      <c r="AR117" s="153">
        <f t="shared" si="45"/>
        <v>363</v>
      </c>
      <c r="AS117" s="146">
        <f t="shared" si="46"/>
        <v>267</v>
      </c>
      <c r="AT117" s="154">
        <f t="shared" si="47"/>
        <v>630</v>
      </c>
      <c r="AU117" s="133">
        <f t="shared" si="48"/>
        <v>630</v>
      </c>
      <c r="AV117" s="91">
        <v>2492</v>
      </c>
      <c r="AW117" s="213">
        <v>335</v>
      </c>
      <c r="AX117" s="211">
        <v>2010</v>
      </c>
      <c r="AY117" s="92">
        <v>495</v>
      </c>
      <c r="AZ117" s="93">
        <v>12</v>
      </c>
      <c r="BA117" s="70">
        <f t="shared" si="40"/>
        <v>79.875558766380877</v>
      </c>
      <c r="BB117" s="9">
        <f t="shared" si="49"/>
        <v>59.212880143112699</v>
      </c>
      <c r="BC117" s="9">
        <f t="shared" si="50"/>
        <v>80.485946011263479</v>
      </c>
      <c r="BD117" s="9">
        <f t="shared" si="51"/>
        <v>5.0552922590837284</v>
      </c>
      <c r="BE117" s="9">
        <f t="shared" si="52"/>
        <v>115.02080462358848</v>
      </c>
      <c r="BF117" s="9">
        <f t="shared" si="53"/>
        <v>218.92177315063665</v>
      </c>
      <c r="BG117" s="11">
        <f t="shared" si="54"/>
        <v>13.443017656500803</v>
      </c>
    </row>
    <row r="118" spans="1:59" ht="15.75">
      <c r="A118" s="15">
        <v>14</v>
      </c>
      <c r="B118" s="13" t="s">
        <v>71</v>
      </c>
      <c r="C118" s="257">
        <v>3146612.1391044767</v>
      </c>
      <c r="D118" s="87">
        <v>635</v>
      </c>
      <c r="E118" s="88">
        <v>33</v>
      </c>
      <c r="F118" s="88">
        <v>0</v>
      </c>
      <c r="G118" s="88">
        <v>0</v>
      </c>
      <c r="H118" s="88">
        <v>0</v>
      </c>
      <c r="I118" s="116">
        <v>0</v>
      </c>
      <c r="J118" s="136">
        <f t="shared" si="41"/>
        <v>668</v>
      </c>
      <c r="K118" s="87">
        <v>582</v>
      </c>
      <c r="L118" s="88">
        <v>1</v>
      </c>
      <c r="M118" s="88">
        <v>0</v>
      </c>
      <c r="N118" s="88">
        <v>0</v>
      </c>
      <c r="O118" s="88">
        <v>0</v>
      </c>
      <c r="P118" s="116">
        <v>0</v>
      </c>
      <c r="Q118" s="136">
        <f t="shared" si="42"/>
        <v>583</v>
      </c>
      <c r="R118" s="87">
        <v>153</v>
      </c>
      <c r="S118" s="88">
        <v>0</v>
      </c>
      <c r="T118" s="88">
        <v>0</v>
      </c>
      <c r="U118" s="88">
        <v>0</v>
      </c>
      <c r="V118" s="88">
        <v>0</v>
      </c>
      <c r="W118" s="116">
        <v>0</v>
      </c>
      <c r="X118" s="136">
        <f t="shared" si="43"/>
        <v>153</v>
      </c>
      <c r="Y118" s="136">
        <f t="shared" si="44"/>
        <v>1404</v>
      </c>
      <c r="Z118" s="52">
        <v>14</v>
      </c>
      <c r="AA118" s="55" t="s">
        <v>71</v>
      </c>
      <c r="AB118" s="87">
        <v>0</v>
      </c>
      <c r="AC118" s="88">
        <v>0</v>
      </c>
      <c r="AD118" s="88">
        <v>18</v>
      </c>
      <c r="AE118" s="88">
        <v>32</v>
      </c>
      <c r="AF118" s="88">
        <v>148</v>
      </c>
      <c r="AG118" s="88">
        <v>185</v>
      </c>
      <c r="AH118" s="88">
        <v>157</v>
      </c>
      <c r="AI118" s="88">
        <v>132</v>
      </c>
      <c r="AJ118" s="88">
        <v>116</v>
      </c>
      <c r="AK118" s="88">
        <v>104</v>
      </c>
      <c r="AL118" s="88">
        <v>91</v>
      </c>
      <c r="AM118" s="88">
        <v>76</v>
      </c>
      <c r="AN118" s="88">
        <v>91</v>
      </c>
      <c r="AO118" s="88">
        <v>100</v>
      </c>
      <c r="AP118" s="88">
        <v>88</v>
      </c>
      <c r="AQ118" s="207">
        <v>66</v>
      </c>
      <c r="AR118" s="153">
        <f t="shared" si="45"/>
        <v>709</v>
      </c>
      <c r="AS118" s="146">
        <f t="shared" si="46"/>
        <v>695</v>
      </c>
      <c r="AT118" s="154">
        <f t="shared" si="47"/>
        <v>1404</v>
      </c>
      <c r="AU118" s="133">
        <f t="shared" si="48"/>
        <v>1404</v>
      </c>
      <c r="AV118" s="91">
        <v>4383</v>
      </c>
      <c r="AW118" s="213">
        <v>592</v>
      </c>
      <c r="AX118" s="211">
        <v>595</v>
      </c>
      <c r="AY118" s="92">
        <v>584</v>
      </c>
      <c r="AZ118" s="93">
        <v>3</v>
      </c>
      <c r="BA118" s="70">
        <f t="shared" si="40"/>
        <v>58.969948424709408</v>
      </c>
      <c r="BB118" s="9">
        <f t="shared" si="49"/>
        <v>53.397282174260596</v>
      </c>
      <c r="BC118" s="9">
        <f t="shared" si="50"/>
        <v>65.616790092869678</v>
      </c>
      <c r="BD118" s="9">
        <f t="shared" si="51"/>
        <v>2.4216524216524213</v>
      </c>
      <c r="BE118" s="9">
        <f t="shared" si="52"/>
        <v>84.91672573158155</v>
      </c>
      <c r="BF118" s="9">
        <f t="shared" si="53"/>
        <v>178.47766905260553</v>
      </c>
      <c r="BG118" s="11">
        <f t="shared" si="54"/>
        <v>13.506730549851701</v>
      </c>
    </row>
    <row r="119" spans="1:59" ht="15.75">
      <c r="A119" s="15">
        <v>15</v>
      </c>
      <c r="B119" s="13" t="s">
        <v>72</v>
      </c>
      <c r="C119" s="257">
        <v>2720661.1094684335</v>
      </c>
      <c r="D119" s="87">
        <v>576</v>
      </c>
      <c r="E119" s="88">
        <v>34</v>
      </c>
      <c r="F119" s="88">
        <v>3</v>
      </c>
      <c r="G119" s="88">
        <v>0</v>
      </c>
      <c r="H119" s="88">
        <v>0</v>
      </c>
      <c r="I119" s="116">
        <v>0</v>
      </c>
      <c r="J119" s="136">
        <f t="shared" si="41"/>
        <v>613</v>
      </c>
      <c r="K119" s="87">
        <v>499</v>
      </c>
      <c r="L119" s="88">
        <v>6</v>
      </c>
      <c r="M119" s="88">
        <v>0</v>
      </c>
      <c r="N119" s="88">
        <v>0</v>
      </c>
      <c r="O119" s="88">
        <v>0</v>
      </c>
      <c r="P119" s="116">
        <v>0</v>
      </c>
      <c r="Q119" s="136">
        <f t="shared" si="42"/>
        <v>505</v>
      </c>
      <c r="R119" s="87">
        <v>72</v>
      </c>
      <c r="S119" s="88">
        <v>0</v>
      </c>
      <c r="T119" s="88">
        <v>0</v>
      </c>
      <c r="U119" s="88">
        <v>0</v>
      </c>
      <c r="V119" s="88">
        <v>0</v>
      </c>
      <c r="W119" s="116">
        <v>0</v>
      </c>
      <c r="X119" s="136">
        <f t="shared" si="43"/>
        <v>72</v>
      </c>
      <c r="Y119" s="136">
        <f t="shared" si="44"/>
        <v>1190</v>
      </c>
      <c r="Z119" s="52">
        <v>15</v>
      </c>
      <c r="AA119" s="55" t="s">
        <v>72</v>
      </c>
      <c r="AB119" s="87">
        <v>0</v>
      </c>
      <c r="AC119" s="88">
        <v>0</v>
      </c>
      <c r="AD119" s="88">
        <v>13</v>
      </c>
      <c r="AE119" s="88">
        <v>18</v>
      </c>
      <c r="AF119" s="88">
        <v>97</v>
      </c>
      <c r="AG119" s="88">
        <v>130</v>
      </c>
      <c r="AH119" s="88">
        <v>104</v>
      </c>
      <c r="AI119" s="88">
        <v>109</v>
      </c>
      <c r="AJ119" s="88">
        <v>118</v>
      </c>
      <c r="AK119" s="88">
        <v>105</v>
      </c>
      <c r="AL119" s="88">
        <v>110</v>
      </c>
      <c r="AM119" s="88">
        <v>81</v>
      </c>
      <c r="AN119" s="88">
        <v>109</v>
      </c>
      <c r="AO119" s="88">
        <v>73</v>
      </c>
      <c r="AP119" s="88">
        <v>71</v>
      </c>
      <c r="AQ119" s="207">
        <v>49</v>
      </c>
      <c r="AR119" s="153">
        <f t="shared" si="45"/>
        <v>622</v>
      </c>
      <c r="AS119" s="146">
        <f t="shared" si="46"/>
        <v>565</v>
      </c>
      <c r="AT119" s="154">
        <f t="shared" si="47"/>
        <v>1187</v>
      </c>
      <c r="AU119" s="133">
        <f t="shared" si="48"/>
        <v>1187</v>
      </c>
      <c r="AV119" s="91">
        <v>9971</v>
      </c>
      <c r="AW119" s="213">
        <v>934</v>
      </c>
      <c r="AX119" s="211">
        <v>1151</v>
      </c>
      <c r="AY119" s="92">
        <v>465</v>
      </c>
      <c r="AZ119" s="93">
        <v>55</v>
      </c>
      <c r="BA119" s="70">
        <f t="shared" si="40"/>
        <v>62.280614022358229</v>
      </c>
      <c r="BB119" s="9">
        <f t="shared" si="49"/>
        <v>54.56171735241503</v>
      </c>
      <c r="BC119" s="9">
        <f t="shared" si="50"/>
        <v>64.160443548780435</v>
      </c>
      <c r="BD119" s="9">
        <f t="shared" si="51"/>
        <v>3.613445378151261</v>
      </c>
      <c r="BE119" s="9">
        <f t="shared" si="52"/>
        <v>89.684084192195868</v>
      </c>
      <c r="BF119" s="9">
        <f t="shared" si="53"/>
        <v>174.51640645268276</v>
      </c>
      <c r="BG119" s="11">
        <f t="shared" si="54"/>
        <v>9.3671647778557805</v>
      </c>
    </row>
    <row r="120" spans="1:59" ht="15.75">
      <c r="A120" s="15">
        <v>16</v>
      </c>
      <c r="B120" s="13" t="s">
        <v>73</v>
      </c>
      <c r="C120" s="257">
        <v>1108501.0003308023</v>
      </c>
      <c r="D120" s="87">
        <v>217</v>
      </c>
      <c r="E120" s="88">
        <v>8</v>
      </c>
      <c r="F120" s="88">
        <v>2</v>
      </c>
      <c r="G120" s="88">
        <v>0</v>
      </c>
      <c r="H120" s="88">
        <v>0</v>
      </c>
      <c r="I120" s="116">
        <v>0</v>
      </c>
      <c r="J120" s="136">
        <f t="shared" si="41"/>
        <v>227</v>
      </c>
      <c r="K120" s="87">
        <v>224</v>
      </c>
      <c r="L120" s="88">
        <v>12</v>
      </c>
      <c r="M120" s="88">
        <v>0</v>
      </c>
      <c r="N120" s="88">
        <v>3</v>
      </c>
      <c r="O120" s="88">
        <v>0</v>
      </c>
      <c r="P120" s="116">
        <v>0</v>
      </c>
      <c r="Q120" s="136">
        <f t="shared" si="42"/>
        <v>239</v>
      </c>
      <c r="R120" s="87">
        <v>56</v>
      </c>
      <c r="S120" s="88">
        <v>0</v>
      </c>
      <c r="T120" s="88">
        <v>0</v>
      </c>
      <c r="U120" s="88">
        <v>0</v>
      </c>
      <c r="V120" s="88">
        <v>0</v>
      </c>
      <c r="W120" s="116">
        <v>0</v>
      </c>
      <c r="X120" s="136">
        <f t="shared" si="43"/>
        <v>56</v>
      </c>
      <c r="Y120" s="136">
        <f t="shared" si="44"/>
        <v>522</v>
      </c>
      <c r="Z120" s="52">
        <v>16</v>
      </c>
      <c r="AA120" s="55" t="s">
        <v>73</v>
      </c>
      <c r="AB120" s="87">
        <v>0</v>
      </c>
      <c r="AC120" s="88">
        <v>0</v>
      </c>
      <c r="AD120" s="88">
        <v>10</v>
      </c>
      <c r="AE120" s="88">
        <v>8</v>
      </c>
      <c r="AF120" s="88">
        <v>39</v>
      </c>
      <c r="AG120" s="88">
        <v>51</v>
      </c>
      <c r="AH120" s="88">
        <v>46</v>
      </c>
      <c r="AI120" s="88">
        <v>61</v>
      </c>
      <c r="AJ120" s="88">
        <v>43</v>
      </c>
      <c r="AK120" s="88">
        <v>46</v>
      </c>
      <c r="AL120" s="88">
        <v>57</v>
      </c>
      <c r="AM120" s="88">
        <v>30</v>
      </c>
      <c r="AN120" s="88">
        <v>41</v>
      </c>
      <c r="AO120" s="88">
        <v>30</v>
      </c>
      <c r="AP120" s="88">
        <v>33</v>
      </c>
      <c r="AQ120" s="207">
        <v>22</v>
      </c>
      <c r="AR120" s="153">
        <f t="shared" si="45"/>
        <v>269</v>
      </c>
      <c r="AS120" s="146">
        <f t="shared" si="46"/>
        <v>248</v>
      </c>
      <c r="AT120" s="154">
        <f t="shared" si="47"/>
        <v>517</v>
      </c>
      <c r="AU120" s="133">
        <f t="shared" si="48"/>
        <v>517</v>
      </c>
      <c r="AV120" s="91">
        <v>2408</v>
      </c>
      <c r="AW120" s="213">
        <v>228</v>
      </c>
      <c r="AX120" s="211">
        <v>1263</v>
      </c>
      <c r="AY120" s="92">
        <v>522</v>
      </c>
      <c r="AZ120" s="93">
        <v>4</v>
      </c>
      <c r="BA120" s="70">
        <f t="shared" si="40"/>
        <v>56.382447991791217</v>
      </c>
      <c r="BB120" s="9">
        <f t="shared" si="49"/>
        <v>48.283261802575105</v>
      </c>
      <c r="BC120" s="9">
        <f t="shared" si="50"/>
        <v>68.587589674720135</v>
      </c>
      <c r="BD120" s="9">
        <f t="shared" si="51"/>
        <v>4.7892720306513414</v>
      </c>
      <c r="BE120" s="9">
        <f t="shared" si="52"/>
        <v>81.19072510817935</v>
      </c>
      <c r="BF120" s="9">
        <f t="shared" si="53"/>
        <v>186.55824391523879</v>
      </c>
      <c r="BG120" s="11">
        <f t="shared" si="54"/>
        <v>9.4684385382059801</v>
      </c>
    </row>
    <row r="121" spans="1:59" ht="15.75">
      <c r="A121" s="15">
        <v>17</v>
      </c>
      <c r="B121" s="13" t="s">
        <v>74</v>
      </c>
      <c r="C121" s="257">
        <v>8616855.9681879673</v>
      </c>
      <c r="D121" s="87">
        <v>1343</v>
      </c>
      <c r="E121" s="88">
        <v>147</v>
      </c>
      <c r="F121" s="88">
        <v>20</v>
      </c>
      <c r="G121" s="88">
        <v>54</v>
      </c>
      <c r="H121" s="88">
        <v>55</v>
      </c>
      <c r="I121" s="116">
        <v>0</v>
      </c>
      <c r="J121" s="136">
        <f t="shared" si="41"/>
        <v>1619</v>
      </c>
      <c r="K121" s="87">
        <v>2443</v>
      </c>
      <c r="L121" s="88">
        <v>29</v>
      </c>
      <c r="M121" s="88">
        <v>2</v>
      </c>
      <c r="N121" s="88">
        <v>7</v>
      </c>
      <c r="O121" s="88">
        <v>16</v>
      </c>
      <c r="P121" s="116">
        <v>0</v>
      </c>
      <c r="Q121" s="136">
        <f t="shared" si="42"/>
        <v>2497</v>
      </c>
      <c r="R121" s="87">
        <v>1311</v>
      </c>
      <c r="S121" s="88">
        <v>35</v>
      </c>
      <c r="T121" s="88">
        <v>2</v>
      </c>
      <c r="U121" s="88">
        <v>7</v>
      </c>
      <c r="V121" s="88">
        <v>13</v>
      </c>
      <c r="W121" s="116">
        <v>0</v>
      </c>
      <c r="X121" s="136">
        <f t="shared" si="43"/>
        <v>1368</v>
      </c>
      <c r="Y121" s="136">
        <f t="shared" si="44"/>
        <v>5484</v>
      </c>
      <c r="Z121" s="52">
        <v>17</v>
      </c>
      <c r="AA121" s="55" t="s">
        <v>74</v>
      </c>
      <c r="AB121" s="87">
        <v>90</v>
      </c>
      <c r="AC121" s="88">
        <v>82</v>
      </c>
      <c r="AD121" s="88">
        <v>316</v>
      </c>
      <c r="AE121" s="88">
        <v>437</v>
      </c>
      <c r="AF121" s="88">
        <v>676</v>
      </c>
      <c r="AG121" s="88">
        <v>972</v>
      </c>
      <c r="AH121" s="88">
        <v>448</v>
      </c>
      <c r="AI121" s="88">
        <v>447</v>
      </c>
      <c r="AJ121" s="88">
        <v>297</v>
      </c>
      <c r="AK121" s="88">
        <v>275</v>
      </c>
      <c r="AL121" s="88">
        <v>284</v>
      </c>
      <c r="AM121" s="88">
        <v>278</v>
      </c>
      <c r="AN121" s="88">
        <v>248</v>
      </c>
      <c r="AO121" s="88">
        <v>155</v>
      </c>
      <c r="AP121" s="88">
        <v>199</v>
      </c>
      <c r="AQ121" s="207">
        <v>104</v>
      </c>
      <c r="AR121" s="153">
        <f t="shared" si="45"/>
        <v>2558</v>
      </c>
      <c r="AS121" s="146">
        <f t="shared" si="46"/>
        <v>2750</v>
      </c>
      <c r="AT121" s="154">
        <f t="shared" si="47"/>
        <v>5308</v>
      </c>
      <c r="AU121" s="133">
        <f t="shared" si="48"/>
        <v>5308</v>
      </c>
      <c r="AV121" s="91">
        <v>11929</v>
      </c>
      <c r="AW121" s="213">
        <v>2641</v>
      </c>
      <c r="AX121" s="211">
        <v>785</v>
      </c>
      <c r="AY121" s="92">
        <v>249</v>
      </c>
      <c r="AZ121" s="93">
        <v>4</v>
      </c>
      <c r="BA121" s="70">
        <f t="shared" si="40"/>
        <v>48.03247152057542</v>
      </c>
      <c r="BB121" s="9">
        <f t="shared" si="49"/>
        <v>36.200194363459673</v>
      </c>
      <c r="BC121" s="9">
        <f t="shared" si="50"/>
        <v>90.588520705919024</v>
      </c>
      <c r="BD121" s="9">
        <f t="shared" si="51"/>
        <v>7.0568927789934355</v>
      </c>
      <c r="BE121" s="9">
        <f t="shared" si="52"/>
        <v>69.166758989628605</v>
      </c>
      <c r="BF121" s="9">
        <f t="shared" si="53"/>
        <v>246.40077632009974</v>
      </c>
      <c r="BG121" s="11">
        <f t="shared" si="54"/>
        <v>22.13932433565261</v>
      </c>
    </row>
    <row r="122" spans="1:59" ht="15.75">
      <c r="A122" s="15">
        <v>18</v>
      </c>
      <c r="B122" s="13" t="s">
        <v>75</v>
      </c>
      <c r="C122" s="257">
        <v>1406666.7210760328</v>
      </c>
      <c r="D122" s="87">
        <v>275</v>
      </c>
      <c r="E122" s="88">
        <v>17</v>
      </c>
      <c r="F122" s="88">
        <v>0</v>
      </c>
      <c r="G122" s="88">
        <v>0</v>
      </c>
      <c r="H122" s="88">
        <v>0</v>
      </c>
      <c r="I122" s="116">
        <v>0</v>
      </c>
      <c r="J122" s="136">
        <f t="shared" si="41"/>
        <v>292</v>
      </c>
      <c r="K122" s="87">
        <v>324</v>
      </c>
      <c r="L122" s="88">
        <v>0</v>
      </c>
      <c r="M122" s="88">
        <v>0</v>
      </c>
      <c r="N122" s="88">
        <v>0</v>
      </c>
      <c r="O122" s="88">
        <v>0</v>
      </c>
      <c r="P122" s="116">
        <v>0</v>
      </c>
      <c r="Q122" s="136">
        <f t="shared" si="42"/>
        <v>324</v>
      </c>
      <c r="R122" s="87">
        <v>164</v>
      </c>
      <c r="S122" s="88">
        <v>0</v>
      </c>
      <c r="T122" s="88">
        <v>0</v>
      </c>
      <c r="U122" s="88">
        <v>0</v>
      </c>
      <c r="V122" s="88">
        <v>0</v>
      </c>
      <c r="W122" s="116">
        <v>0</v>
      </c>
      <c r="X122" s="136">
        <f t="shared" si="43"/>
        <v>164</v>
      </c>
      <c r="Y122" s="136">
        <f t="shared" si="44"/>
        <v>780</v>
      </c>
      <c r="Z122" s="52">
        <v>18</v>
      </c>
      <c r="AA122" s="55" t="s">
        <v>75</v>
      </c>
      <c r="AB122" s="87">
        <v>0</v>
      </c>
      <c r="AC122" s="88">
        <v>0</v>
      </c>
      <c r="AD122" s="88">
        <v>9</v>
      </c>
      <c r="AE122" s="88">
        <v>19</v>
      </c>
      <c r="AF122" s="88">
        <v>38</v>
      </c>
      <c r="AG122" s="88">
        <v>55</v>
      </c>
      <c r="AH122" s="88">
        <v>66</v>
      </c>
      <c r="AI122" s="88">
        <v>69</v>
      </c>
      <c r="AJ122" s="88">
        <v>74</v>
      </c>
      <c r="AK122" s="88">
        <v>83</v>
      </c>
      <c r="AL122" s="88">
        <v>77</v>
      </c>
      <c r="AM122" s="88">
        <v>72</v>
      </c>
      <c r="AN122" s="88">
        <v>68</v>
      </c>
      <c r="AO122" s="88">
        <v>65</v>
      </c>
      <c r="AP122" s="88">
        <v>49</v>
      </c>
      <c r="AQ122" s="207">
        <v>36</v>
      </c>
      <c r="AR122" s="153">
        <f t="shared" si="45"/>
        <v>381</v>
      </c>
      <c r="AS122" s="146">
        <f t="shared" si="46"/>
        <v>399</v>
      </c>
      <c r="AT122" s="154">
        <f t="shared" si="47"/>
        <v>780</v>
      </c>
      <c r="AU122" s="133">
        <f t="shared" si="48"/>
        <v>780</v>
      </c>
      <c r="AV122" s="91">
        <v>1631</v>
      </c>
      <c r="AW122" s="213">
        <v>292</v>
      </c>
      <c r="AX122" s="211">
        <v>116</v>
      </c>
      <c r="AY122" s="92">
        <v>1</v>
      </c>
      <c r="AZ122" s="93">
        <v>0</v>
      </c>
      <c r="BA122" s="70">
        <f t="shared" si="40"/>
        <v>57.661925099831024</v>
      </c>
      <c r="BB122" s="9">
        <f t="shared" si="49"/>
        <v>47.402597402597401</v>
      </c>
      <c r="BC122" s="9">
        <f t="shared" si="50"/>
        <v>81.544462973572479</v>
      </c>
      <c r="BD122" s="9">
        <f t="shared" si="51"/>
        <v>2.1794871794871793</v>
      </c>
      <c r="BE122" s="9">
        <f t="shared" si="52"/>
        <v>83.033172143756687</v>
      </c>
      <c r="BF122" s="9">
        <f t="shared" si="53"/>
        <v>221.80093928811715</v>
      </c>
      <c r="BG122" s="11">
        <f t="shared" si="54"/>
        <v>17.903126916002453</v>
      </c>
    </row>
    <row r="123" spans="1:59" ht="15.75">
      <c r="A123" s="15">
        <v>19</v>
      </c>
      <c r="B123" s="13" t="s">
        <v>76</v>
      </c>
      <c r="C123" s="257">
        <v>1476367.7986528403</v>
      </c>
      <c r="D123" s="87">
        <v>146</v>
      </c>
      <c r="E123" s="88">
        <v>10</v>
      </c>
      <c r="F123" s="88">
        <v>2</v>
      </c>
      <c r="G123" s="88">
        <v>1</v>
      </c>
      <c r="H123" s="88">
        <v>3</v>
      </c>
      <c r="I123" s="116">
        <v>0</v>
      </c>
      <c r="J123" s="136">
        <f t="shared" si="41"/>
        <v>162</v>
      </c>
      <c r="K123" s="87">
        <v>332</v>
      </c>
      <c r="L123" s="88">
        <v>7</v>
      </c>
      <c r="M123" s="88">
        <v>0</v>
      </c>
      <c r="N123" s="88">
        <v>0</v>
      </c>
      <c r="O123" s="88">
        <v>3</v>
      </c>
      <c r="P123" s="116">
        <v>0</v>
      </c>
      <c r="Q123" s="136">
        <f t="shared" si="42"/>
        <v>342</v>
      </c>
      <c r="R123" s="87">
        <v>114</v>
      </c>
      <c r="S123" s="88">
        <v>0</v>
      </c>
      <c r="T123" s="88">
        <v>0</v>
      </c>
      <c r="U123" s="88">
        <v>0</v>
      </c>
      <c r="V123" s="88">
        <v>0</v>
      </c>
      <c r="W123" s="116">
        <v>0</v>
      </c>
      <c r="X123" s="136">
        <f t="shared" si="43"/>
        <v>114</v>
      </c>
      <c r="Y123" s="136">
        <f t="shared" si="44"/>
        <v>618</v>
      </c>
      <c r="Z123" s="52">
        <v>19</v>
      </c>
      <c r="AA123" s="55" t="s">
        <v>76</v>
      </c>
      <c r="AB123" s="87">
        <v>1</v>
      </c>
      <c r="AC123" s="88">
        <v>0</v>
      </c>
      <c r="AD123" s="88">
        <v>27</v>
      </c>
      <c r="AE123" s="88">
        <v>39</v>
      </c>
      <c r="AF123" s="88">
        <v>62</v>
      </c>
      <c r="AG123" s="88">
        <v>75</v>
      </c>
      <c r="AH123" s="88">
        <v>54</v>
      </c>
      <c r="AI123" s="88">
        <v>67</v>
      </c>
      <c r="AJ123" s="88">
        <v>40</v>
      </c>
      <c r="AK123" s="88">
        <v>32</v>
      </c>
      <c r="AL123" s="88">
        <v>51</v>
      </c>
      <c r="AM123" s="88">
        <v>27</v>
      </c>
      <c r="AN123" s="88">
        <v>30</v>
      </c>
      <c r="AO123" s="88">
        <v>32</v>
      </c>
      <c r="AP123" s="88">
        <v>42</v>
      </c>
      <c r="AQ123" s="207">
        <v>30</v>
      </c>
      <c r="AR123" s="153">
        <f t="shared" si="45"/>
        <v>307</v>
      </c>
      <c r="AS123" s="146">
        <f t="shared" si="46"/>
        <v>302</v>
      </c>
      <c r="AT123" s="154">
        <f t="shared" si="47"/>
        <v>609</v>
      </c>
      <c r="AU123" s="133">
        <f t="shared" si="48"/>
        <v>609</v>
      </c>
      <c r="AV123" s="91">
        <v>1019</v>
      </c>
      <c r="AW123" s="213">
        <v>112</v>
      </c>
      <c r="AX123" s="211">
        <v>0</v>
      </c>
      <c r="AY123" s="92">
        <v>0</v>
      </c>
      <c r="AZ123" s="93">
        <v>0</v>
      </c>
      <c r="BA123" s="70">
        <f t="shared" si="40"/>
        <v>29.351312981002586</v>
      </c>
      <c r="BB123" s="9">
        <f t="shared" si="49"/>
        <v>30.952380952380953</v>
      </c>
      <c r="BC123" s="9">
        <f t="shared" si="50"/>
        <v>60.661593683587931</v>
      </c>
      <c r="BD123" s="9">
        <f t="shared" si="51"/>
        <v>4.2071197411003238</v>
      </c>
      <c r="BE123" s="9">
        <f t="shared" si="52"/>
        <v>42.265890692643737</v>
      </c>
      <c r="BF123" s="9">
        <f t="shared" si="53"/>
        <v>164.99953481935918</v>
      </c>
      <c r="BG123" s="11">
        <f t="shared" si="54"/>
        <v>10.991167811579979</v>
      </c>
    </row>
    <row r="124" spans="1:59" ht="15.75">
      <c r="A124" s="15">
        <v>20</v>
      </c>
      <c r="B124" s="13" t="s">
        <v>77</v>
      </c>
      <c r="C124" s="257">
        <v>1460878.6703024385</v>
      </c>
      <c r="D124" s="87">
        <v>355</v>
      </c>
      <c r="E124" s="88">
        <v>16</v>
      </c>
      <c r="F124" s="88">
        <v>0</v>
      </c>
      <c r="G124" s="88">
        <v>0</v>
      </c>
      <c r="H124" s="88">
        <v>0</v>
      </c>
      <c r="I124" s="116">
        <v>0</v>
      </c>
      <c r="J124" s="136">
        <f t="shared" si="41"/>
        <v>371</v>
      </c>
      <c r="K124" s="87">
        <v>485</v>
      </c>
      <c r="L124" s="88">
        <v>6</v>
      </c>
      <c r="M124" s="88">
        <v>0</v>
      </c>
      <c r="N124" s="88">
        <v>0</v>
      </c>
      <c r="O124" s="88">
        <v>0</v>
      </c>
      <c r="P124" s="116">
        <v>0</v>
      </c>
      <c r="Q124" s="136">
        <f t="shared" si="42"/>
        <v>491</v>
      </c>
      <c r="R124" s="87">
        <v>65</v>
      </c>
      <c r="S124" s="88">
        <v>0</v>
      </c>
      <c r="T124" s="88">
        <v>0</v>
      </c>
      <c r="U124" s="88">
        <v>0</v>
      </c>
      <c r="V124" s="88">
        <v>0</v>
      </c>
      <c r="W124" s="116">
        <v>0</v>
      </c>
      <c r="X124" s="136">
        <f t="shared" si="43"/>
        <v>65</v>
      </c>
      <c r="Y124" s="136">
        <f t="shared" si="44"/>
        <v>927</v>
      </c>
      <c r="Z124" s="52">
        <v>20</v>
      </c>
      <c r="AA124" s="55" t="s">
        <v>77</v>
      </c>
      <c r="AB124" s="87">
        <v>6</v>
      </c>
      <c r="AC124" s="88">
        <v>2</v>
      </c>
      <c r="AD124" s="88">
        <v>35</v>
      </c>
      <c r="AE124" s="88">
        <v>37</v>
      </c>
      <c r="AF124" s="88">
        <v>76</v>
      </c>
      <c r="AG124" s="88">
        <v>133</v>
      </c>
      <c r="AH124" s="88">
        <v>65</v>
      </c>
      <c r="AI124" s="88">
        <v>78</v>
      </c>
      <c r="AJ124" s="88">
        <v>53</v>
      </c>
      <c r="AK124" s="88">
        <v>76</v>
      </c>
      <c r="AL124" s="88">
        <v>73</v>
      </c>
      <c r="AM124" s="88">
        <v>63</v>
      </c>
      <c r="AN124" s="88">
        <v>75</v>
      </c>
      <c r="AO124" s="88">
        <v>39</v>
      </c>
      <c r="AP124" s="88">
        <v>74</v>
      </c>
      <c r="AQ124" s="207">
        <v>42</v>
      </c>
      <c r="AR124" s="153">
        <f t="shared" si="45"/>
        <v>457</v>
      </c>
      <c r="AS124" s="146">
        <f t="shared" si="46"/>
        <v>470</v>
      </c>
      <c r="AT124" s="154">
        <f t="shared" si="47"/>
        <v>927</v>
      </c>
      <c r="AU124" s="133">
        <f t="shared" si="48"/>
        <v>927</v>
      </c>
      <c r="AV124" s="91">
        <v>377</v>
      </c>
      <c r="AW124" s="213">
        <v>406</v>
      </c>
      <c r="AX124" s="211">
        <v>160</v>
      </c>
      <c r="AY124" s="92">
        <v>43</v>
      </c>
      <c r="AZ124" s="93">
        <v>0</v>
      </c>
      <c r="BA124" s="70">
        <f t="shared" si="40"/>
        <v>70.543541808451806</v>
      </c>
      <c r="BB124" s="9">
        <f t="shared" si="49"/>
        <v>43.039443155452432</v>
      </c>
      <c r="BC124" s="9">
        <f t="shared" si="50"/>
        <v>93.316120074189541</v>
      </c>
      <c r="BD124" s="9">
        <f t="shared" si="51"/>
        <v>2.3732470334412081</v>
      </c>
      <c r="BE124" s="9">
        <f t="shared" si="52"/>
        <v>101.58270020417059</v>
      </c>
      <c r="BF124" s="9">
        <f t="shared" si="53"/>
        <v>253.81984660179552</v>
      </c>
      <c r="BG124" s="11">
        <f t="shared" si="54"/>
        <v>107.69230769230769</v>
      </c>
    </row>
    <row r="125" spans="1:59" ht="15.75">
      <c r="A125" s="15">
        <v>21</v>
      </c>
      <c r="B125" s="13" t="s">
        <v>78</v>
      </c>
      <c r="C125" s="257">
        <v>1317604.2330612235</v>
      </c>
      <c r="D125" s="87">
        <v>377</v>
      </c>
      <c r="E125" s="88">
        <v>5</v>
      </c>
      <c r="F125" s="88">
        <v>0</v>
      </c>
      <c r="G125" s="88">
        <v>0</v>
      </c>
      <c r="H125" s="88">
        <v>0</v>
      </c>
      <c r="I125" s="116">
        <v>0</v>
      </c>
      <c r="J125" s="136">
        <f t="shared" si="41"/>
        <v>382</v>
      </c>
      <c r="K125" s="87">
        <v>316</v>
      </c>
      <c r="L125" s="88">
        <v>0</v>
      </c>
      <c r="M125" s="88">
        <v>0</v>
      </c>
      <c r="N125" s="88">
        <v>0</v>
      </c>
      <c r="O125" s="88">
        <v>0</v>
      </c>
      <c r="P125" s="116">
        <v>0</v>
      </c>
      <c r="Q125" s="136">
        <f t="shared" si="42"/>
        <v>316</v>
      </c>
      <c r="R125" s="87">
        <v>28</v>
      </c>
      <c r="S125" s="88">
        <v>0</v>
      </c>
      <c r="T125" s="88">
        <v>0</v>
      </c>
      <c r="U125" s="88">
        <v>0</v>
      </c>
      <c r="V125" s="88">
        <v>0</v>
      </c>
      <c r="W125" s="116">
        <v>0</v>
      </c>
      <c r="X125" s="136">
        <f t="shared" si="43"/>
        <v>28</v>
      </c>
      <c r="Y125" s="136">
        <f t="shared" si="44"/>
        <v>726</v>
      </c>
      <c r="Z125" s="52">
        <v>21</v>
      </c>
      <c r="AA125" s="55" t="s">
        <v>78</v>
      </c>
      <c r="AB125" s="87">
        <v>20</v>
      </c>
      <c r="AC125" s="88">
        <v>15</v>
      </c>
      <c r="AD125" s="88">
        <v>15</v>
      </c>
      <c r="AE125" s="88">
        <v>19</v>
      </c>
      <c r="AF125" s="88">
        <v>72</v>
      </c>
      <c r="AG125" s="88">
        <v>69</v>
      </c>
      <c r="AH125" s="88">
        <v>68</v>
      </c>
      <c r="AI125" s="88">
        <v>95</v>
      </c>
      <c r="AJ125" s="88">
        <v>64</v>
      </c>
      <c r="AK125" s="88">
        <v>64</v>
      </c>
      <c r="AL125" s="88">
        <v>45</v>
      </c>
      <c r="AM125" s="88">
        <v>63</v>
      </c>
      <c r="AN125" s="88">
        <v>44</v>
      </c>
      <c r="AO125" s="88">
        <v>31</v>
      </c>
      <c r="AP125" s="88">
        <v>29</v>
      </c>
      <c r="AQ125" s="207">
        <v>13</v>
      </c>
      <c r="AR125" s="153">
        <f t="shared" si="45"/>
        <v>357</v>
      </c>
      <c r="AS125" s="146">
        <f t="shared" si="46"/>
        <v>369</v>
      </c>
      <c r="AT125" s="154">
        <f t="shared" si="47"/>
        <v>726</v>
      </c>
      <c r="AU125" s="133">
        <f t="shared" si="48"/>
        <v>726</v>
      </c>
      <c r="AV125" s="91">
        <v>1853</v>
      </c>
      <c r="AW125" s="213">
        <v>382</v>
      </c>
      <c r="AX125" s="211">
        <v>938</v>
      </c>
      <c r="AY125" s="92">
        <v>430</v>
      </c>
      <c r="AZ125" s="93">
        <v>2</v>
      </c>
      <c r="BA125" s="70">
        <f t="shared" si="40"/>
        <v>80.533371439298165</v>
      </c>
      <c r="BB125" s="9">
        <f t="shared" si="49"/>
        <v>54.727793696275072</v>
      </c>
      <c r="BC125" s="9">
        <f t="shared" si="50"/>
        <v>81.029419307726229</v>
      </c>
      <c r="BD125" s="9">
        <f t="shared" si="51"/>
        <v>0.68870523415977969</v>
      </c>
      <c r="BE125" s="9">
        <f t="shared" si="52"/>
        <v>115.96805487258936</v>
      </c>
      <c r="BF125" s="9">
        <f t="shared" si="53"/>
        <v>220.40002051701541</v>
      </c>
      <c r="BG125" s="11">
        <f t="shared" si="54"/>
        <v>20.615218564490014</v>
      </c>
    </row>
    <row r="126" spans="1:59" ht="15.75">
      <c r="A126" s="15">
        <v>22</v>
      </c>
      <c r="B126" s="13" t="s">
        <v>79</v>
      </c>
      <c r="C126" s="257">
        <v>4175348.4137103148</v>
      </c>
      <c r="D126" s="87">
        <v>685</v>
      </c>
      <c r="E126" s="88">
        <v>46</v>
      </c>
      <c r="F126" s="88">
        <v>10</v>
      </c>
      <c r="G126" s="88">
        <v>9</v>
      </c>
      <c r="H126" s="88">
        <v>3</v>
      </c>
      <c r="I126" s="116">
        <v>0</v>
      </c>
      <c r="J126" s="136">
        <f t="shared" si="41"/>
        <v>753</v>
      </c>
      <c r="K126" s="87">
        <v>699</v>
      </c>
      <c r="L126" s="88">
        <v>14</v>
      </c>
      <c r="M126" s="88">
        <v>0</v>
      </c>
      <c r="N126" s="88">
        <v>6</v>
      </c>
      <c r="O126" s="88">
        <v>6</v>
      </c>
      <c r="P126" s="116">
        <v>0</v>
      </c>
      <c r="Q126" s="136">
        <f t="shared" si="42"/>
        <v>725</v>
      </c>
      <c r="R126" s="87">
        <v>348</v>
      </c>
      <c r="S126" s="88">
        <v>4</v>
      </c>
      <c r="T126" s="88">
        <v>0</v>
      </c>
      <c r="U126" s="88">
        <v>2</v>
      </c>
      <c r="V126" s="88">
        <v>3</v>
      </c>
      <c r="W126" s="116">
        <v>0</v>
      </c>
      <c r="X126" s="136">
        <f t="shared" si="43"/>
        <v>357</v>
      </c>
      <c r="Y126" s="136">
        <f t="shared" si="44"/>
        <v>1835</v>
      </c>
      <c r="Z126" s="52">
        <v>22</v>
      </c>
      <c r="AA126" s="55" t="s">
        <v>79</v>
      </c>
      <c r="AB126" s="87">
        <v>6</v>
      </c>
      <c r="AC126" s="88">
        <v>1</v>
      </c>
      <c r="AD126" s="88">
        <v>55</v>
      </c>
      <c r="AE126" s="88">
        <v>59</v>
      </c>
      <c r="AF126" s="88">
        <v>187</v>
      </c>
      <c r="AG126" s="88">
        <v>269</v>
      </c>
      <c r="AH126" s="88">
        <v>149</v>
      </c>
      <c r="AI126" s="88">
        <v>136</v>
      </c>
      <c r="AJ126" s="88">
        <v>103</v>
      </c>
      <c r="AK126" s="88">
        <v>123</v>
      </c>
      <c r="AL126" s="88">
        <v>147</v>
      </c>
      <c r="AM126" s="88">
        <v>99</v>
      </c>
      <c r="AN126" s="88">
        <v>123</v>
      </c>
      <c r="AO126" s="88">
        <v>104</v>
      </c>
      <c r="AP126" s="88">
        <v>136</v>
      </c>
      <c r="AQ126" s="207">
        <v>99</v>
      </c>
      <c r="AR126" s="153">
        <f t="shared" si="45"/>
        <v>906</v>
      </c>
      <c r="AS126" s="146">
        <f t="shared" si="46"/>
        <v>890</v>
      </c>
      <c r="AT126" s="154">
        <f t="shared" si="47"/>
        <v>1796</v>
      </c>
      <c r="AU126" s="133">
        <f t="shared" si="48"/>
        <v>1796</v>
      </c>
      <c r="AV126" s="91">
        <v>4350</v>
      </c>
      <c r="AW126" s="213">
        <v>737</v>
      </c>
      <c r="AX126" s="211">
        <v>2431</v>
      </c>
      <c r="AY126" s="92">
        <v>1538</v>
      </c>
      <c r="AZ126" s="93">
        <v>8</v>
      </c>
      <c r="BA126" s="70">
        <f t="shared" si="40"/>
        <v>48.632002754260093</v>
      </c>
      <c r="BB126" s="9">
        <f t="shared" si="49"/>
        <v>49.458728010825439</v>
      </c>
      <c r="BC126" s="9">
        <f t="shared" si="50"/>
        <v>63.256432970134405</v>
      </c>
      <c r="BD126" s="9">
        <f t="shared" si="51"/>
        <v>5.6130790190735702</v>
      </c>
      <c r="BE126" s="9">
        <f t="shared" si="52"/>
        <v>70.030083966134541</v>
      </c>
      <c r="BF126" s="9">
        <f t="shared" si="53"/>
        <v>172.05749767876557</v>
      </c>
      <c r="BG126" s="11">
        <f t="shared" si="54"/>
        <v>16.942528735632184</v>
      </c>
    </row>
    <row r="127" spans="1:59" ht="15.75">
      <c r="A127" s="15">
        <v>23</v>
      </c>
      <c r="B127" s="13" t="s">
        <v>80</v>
      </c>
      <c r="C127" s="257">
        <v>3508025.1339471806</v>
      </c>
      <c r="D127" s="87">
        <v>935</v>
      </c>
      <c r="E127" s="88">
        <v>39</v>
      </c>
      <c r="F127" s="88">
        <v>1</v>
      </c>
      <c r="G127" s="88">
        <v>5</v>
      </c>
      <c r="H127" s="88">
        <v>1</v>
      </c>
      <c r="I127" s="116">
        <v>0</v>
      </c>
      <c r="J127" s="136">
        <f t="shared" si="41"/>
        <v>981</v>
      </c>
      <c r="K127" s="87">
        <v>900</v>
      </c>
      <c r="L127" s="88">
        <v>0</v>
      </c>
      <c r="M127" s="88">
        <v>1</v>
      </c>
      <c r="N127" s="88">
        <v>0</v>
      </c>
      <c r="O127" s="88">
        <v>3</v>
      </c>
      <c r="P127" s="116">
        <v>46</v>
      </c>
      <c r="Q127" s="136">
        <f t="shared" si="42"/>
        <v>950</v>
      </c>
      <c r="R127" s="87">
        <v>161</v>
      </c>
      <c r="S127" s="88">
        <v>0</v>
      </c>
      <c r="T127" s="88">
        <v>0</v>
      </c>
      <c r="U127" s="88">
        <v>0</v>
      </c>
      <c r="V127" s="88">
        <v>1</v>
      </c>
      <c r="W127" s="116">
        <v>0</v>
      </c>
      <c r="X127" s="136">
        <f t="shared" si="43"/>
        <v>162</v>
      </c>
      <c r="Y127" s="136">
        <f t="shared" si="44"/>
        <v>2093</v>
      </c>
      <c r="Z127" s="52">
        <v>23</v>
      </c>
      <c r="AA127" s="55" t="s">
        <v>80</v>
      </c>
      <c r="AB127" s="87">
        <v>3</v>
      </c>
      <c r="AC127" s="88">
        <v>3</v>
      </c>
      <c r="AD127" s="88">
        <v>19</v>
      </c>
      <c r="AE127" s="88">
        <v>21</v>
      </c>
      <c r="AF127" s="88">
        <v>180</v>
      </c>
      <c r="AG127" s="88">
        <v>223</v>
      </c>
      <c r="AH127" s="88">
        <v>255</v>
      </c>
      <c r="AI127" s="88">
        <v>245</v>
      </c>
      <c r="AJ127" s="88">
        <v>203</v>
      </c>
      <c r="AK127" s="88">
        <v>191</v>
      </c>
      <c r="AL127" s="88">
        <v>164</v>
      </c>
      <c r="AM127" s="88">
        <v>143</v>
      </c>
      <c r="AN127" s="88">
        <v>123</v>
      </c>
      <c r="AO127" s="88">
        <v>93</v>
      </c>
      <c r="AP127" s="88">
        <v>87</v>
      </c>
      <c r="AQ127" s="207">
        <v>82</v>
      </c>
      <c r="AR127" s="153">
        <f t="shared" si="45"/>
        <v>1034</v>
      </c>
      <c r="AS127" s="146">
        <f t="shared" si="46"/>
        <v>1001</v>
      </c>
      <c r="AT127" s="154">
        <f t="shared" si="47"/>
        <v>2035</v>
      </c>
      <c r="AU127" s="133">
        <f t="shared" si="48"/>
        <v>2035</v>
      </c>
      <c r="AV127" s="91">
        <v>7927</v>
      </c>
      <c r="AW127" s="213">
        <v>981</v>
      </c>
      <c r="AX127" s="211">
        <v>420</v>
      </c>
      <c r="AY127" s="92">
        <v>1197</v>
      </c>
      <c r="AZ127" s="93">
        <v>11</v>
      </c>
      <c r="BA127" s="70">
        <f t="shared" si="40"/>
        <v>77.124748319898785</v>
      </c>
      <c r="BB127" s="9">
        <f t="shared" si="49"/>
        <v>50.440186431900571</v>
      </c>
      <c r="BC127" s="9">
        <f t="shared" si="50"/>
        <v>85.308597987616025</v>
      </c>
      <c r="BD127" s="9">
        <f t="shared" si="51"/>
        <v>4.6344959388437648</v>
      </c>
      <c r="BE127" s="9">
        <f t="shared" si="52"/>
        <v>111.05963758065427</v>
      </c>
      <c r="BF127" s="9">
        <f t="shared" si="53"/>
        <v>232.03938652631564</v>
      </c>
      <c r="BG127" s="11">
        <f t="shared" si="54"/>
        <v>12.375425760060553</v>
      </c>
    </row>
    <row r="128" spans="1:59" ht="15.75">
      <c r="A128" s="15">
        <v>24</v>
      </c>
      <c r="B128" s="13" t="s">
        <v>81</v>
      </c>
      <c r="C128" s="257">
        <v>1158825.1849565415</v>
      </c>
      <c r="D128" s="87">
        <v>277</v>
      </c>
      <c r="E128" s="88">
        <v>15</v>
      </c>
      <c r="F128" s="88">
        <v>1</v>
      </c>
      <c r="G128" s="88">
        <v>1</v>
      </c>
      <c r="H128" s="88">
        <v>0</v>
      </c>
      <c r="I128" s="116">
        <v>0</v>
      </c>
      <c r="J128" s="136">
        <f t="shared" si="41"/>
        <v>294</v>
      </c>
      <c r="K128" s="87">
        <v>222</v>
      </c>
      <c r="L128" s="88">
        <v>8</v>
      </c>
      <c r="M128" s="88">
        <v>0</v>
      </c>
      <c r="N128" s="88">
        <v>0</v>
      </c>
      <c r="O128" s="88">
        <v>0</v>
      </c>
      <c r="P128" s="116">
        <v>0</v>
      </c>
      <c r="Q128" s="136">
        <f t="shared" si="42"/>
        <v>230</v>
      </c>
      <c r="R128" s="87">
        <v>43</v>
      </c>
      <c r="S128" s="88">
        <v>0</v>
      </c>
      <c r="T128" s="88">
        <v>0</v>
      </c>
      <c r="U128" s="88">
        <v>0</v>
      </c>
      <c r="V128" s="88">
        <v>0</v>
      </c>
      <c r="W128" s="116">
        <v>0</v>
      </c>
      <c r="X128" s="136">
        <f t="shared" si="43"/>
        <v>43</v>
      </c>
      <c r="Y128" s="136">
        <f t="shared" si="44"/>
        <v>567</v>
      </c>
      <c r="Z128" s="52">
        <v>24</v>
      </c>
      <c r="AA128" s="55" t="s">
        <v>81</v>
      </c>
      <c r="AB128" s="87">
        <v>0</v>
      </c>
      <c r="AC128" s="88">
        <v>0</v>
      </c>
      <c r="AD128" s="88">
        <v>10</v>
      </c>
      <c r="AE128" s="88">
        <v>25</v>
      </c>
      <c r="AF128" s="88">
        <v>58</v>
      </c>
      <c r="AG128" s="88">
        <v>70</v>
      </c>
      <c r="AH128" s="88">
        <v>55</v>
      </c>
      <c r="AI128" s="88">
        <v>50</v>
      </c>
      <c r="AJ128" s="88">
        <v>38</v>
      </c>
      <c r="AK128" s="88">
        <v>36</v>
      </c>
      <c r="AL128" s="88">
        <v>40</v>
      </c>
      <c r="AM128" s="88">
        <v>41</v>
      </c>
      <c r="AN128" s="88">
        <v>41</v>
      </c>
      <c r="AO128" s="88">
        <v>24</v>
      </c>
      <c r="AP128" s="88">
        <v>56</v>
      </c>
      <c r="AQ128" s="207">
        <v>21</v>
      </c>
      <c r="AR128" s="153">
        <f t="shared" si="45"/>
        <v>298</v>
      </c>
      <c r="AS128" s="146">
        <f t="shared" si="46"/>
        <v>267</v>
      </c>
      <c r="AT128" s="154">
        <f t="shared" si="47"/>
        <v>565</v>
      </c>
      <c r="AU128" s="133">
        <f t="shared" si="48"/>
        <v>565</v>
      </c>
      <c r="AV128" s="91">
        <v>2616</v>
      </c>
      <c r="AW128" s="213">
        <v>282</v>
      </c>
      <c r="AX128" s="211">
        <v>502</v>
      </c>
      <c r="AY128" s="92">
        <v>188</v>
      </c>
      <c r="AZ128" s="93">
        <v>3</v>
      </c>
      <c r="BA128" s="70">
        <f t="shared" si="40"/>
        <v>69.994259845287147</v>
      </c>
      <c r="BB128" s="9">
        <f t="shared" si="49"/>
        <v>55.725190839694662</v>
      </c>
      <c r="BC128" s="9">
        <f t="shared" si="50"/>
        <v>71.700405179952682</v>
      </c>
      <c r="BD128" s="9">
        <f t="shared" si="51"/>
        <v>4.409171075837742</v>
      </c>
      <c r="BE128" s="9">
        <f t="shared" si="52"/>
        <v>100.7917341772135</v>
      </c>
      <c r="BF128" s="9">
        <f t="shared" si="53"/>
        <v>195.02510208947135</v>
      </c>
      <c r="BG128" s="11">
        <f t="shared" si="54"/>
        <v>10.779816513761469</v>
      </c>
    </row>
    <row r="129" spans="1:59" ht="15.75">
      <c r="A129" s="15">
        <v>25</v>
      </c>
      <c r="B129" s="13" t="s">
        <v>82</v>
      </c>
      <c r="C129" s="257">
        <v>1606734.6289353864</v>
      </c>
      <c r="D129" s="87">
        <v>205</v>
      </c>
      <c r="E129" s="88">
        <v>2</v>
      </c>
      <c r="F129" s="88">
        <v>0</v>
      </c>
      <c r="G129" s="88">
        <v>0</v>
      </c>
      <c r="H129" s="88">
        <v>0</v>
      </c>
      <c r="I129" s="116">
        <v>0</v>
      </c>
      <c r="J129" s="136">
        <f t="shared" si="41"/>
        <v>207</v>
      </c>
      <c r="K129" s="87">
        <v>200</v>
      </c>
      <c r="L129" s="88">
        <v>0</v>
      </c>
      <c r="M129" s="88">
        <v>0</v>
      </c>
      <c r="N129" s="88">
        <v>0</v>
      </c>
      <c r="O129" s="88">
        <v>0</v>
      </c>
      <c r="P129" s="116">
        <v>0</v>
      </c>
      <c r="Q129" s="136">
        <f t="shared" si="42"/>
        <v>200</v>
      </c>
      <c r="R129" s="87">
        <v>90</v>
      </c>
      <c r="S129" s="88">
        <v>0</v>
      </c>
      <c r="T129" s="88">
        <v>0</v>
      </c>
      <c r="U129" s="88">
        <v>0</v>
      </c>
      <c r="V129" s="88">
        <v>0</v>
      </c>
      <c r="W129" s="116">
        <v>0</v>
      </c>
      <c r="X129" s="136">
        <f t="shared" si="43"/>
        <v>90</v>
      </c>
      <c r="Y129" s="136">
        <f t="shared" si="44"/>
        <v>497</v>
      </c>
      <c r="Z129" s="52">
        <v>25</v>
      </c>
      <c r="AA129" s="55" t="s">
        <v>82</v>
      </c>
      <c r="AB129" s="87">
        <v>0</v>
      </c>
      <c r="AC129" s="88">
        <v>0</v>
      </c>
      <c r="AD129" s="88">
        <v>10</v>
      </c>
      <c r="AE129" s="88">
        <v>15</v>
      </c>
      <c r="AF129" s="88">
        <v>62</v>
      </c>
      <c r="AG129" s="88">
        <v>89</v>
      </c>
      <c r="AH129" s="88">
        <v>30</v>
      </c>
      <c r="AI129" s="88">
        <v>44</v>
      </c>
      <c r="AJ129" s="88">
        <v>27</v>
      </c>
      <c r="AK129" s="88">
        <v>32</v>
      </c>
      <c r="AL129" s="88">
        <v>39</v>
      </c>
      <c r="AM129" s="88">
        <v>19</v>
      </c>
      <c r="AN129" s="88">
        <v>47</v>
      </c>
      <c r="AO129" s="88">
        <v>13</v>
      </c>
      <c r="AP129" s="88">
        <v>55</v>
      </c>
      <c r="AQ129" s="207">
        <v>15</v>
      </c>
      <c r="AR129" s="153">
        <f t="shared" si="45"/>
        <v>270</v>
      </c>
      <c r="AS129" s="146">
        <f t="shared" si="46"/>
        <v>227</v>
      </c>
      <c r="AT129" s="154">
        <f t="shared" si="47"/>
        <v>497</v>
      </c>
      <c r="AU129" s="133">
        <f t="shared" si="48"/>
        <v>497</v>
      </c>
      <c r="AV129" s="91">
        <v>1565</v>
      </c>
      <c r="AW129" s="213">
        <v>207</v>
      </c>
      <c r="AX129" s="211">
        <v>559</v>
      </c>
      <c r="AY129" s="92">
        <v>374</v>
      </c>
      <c r="AZ129" s="93">
        <v>3</v>
      </c>
      <c r="BA129" s="70">
        <f t="shared" si="40"/>
        <v>35.786867952238751</v>
      </c>
      <c r="BB129" s="9">
        <f t="shared" si="49"/>
        <v>50.859950859950864</v>
      </c>
      <c r="BC129" s="9">
        <f t="shared" si="50"/>
        <v>45.488678701439014</v>
      </c>
      <c r="BD129" s="9">
        <f t="shared" si="51"/>
        <v>0.4024144869215292</v>
      </c>
      <c r="BE129" s="9">
        <f t="shared" si="52"/>
        <v>51.533089851223799</v>
      </c>
      <c r="BF129" s="9">
        <f t="shared" si="53"/>
        <v>123.72920606791415</v>
      </c>
      <c r="BG129" s="11">
        <f t="shared" si="54"/>
        <v>13.226837060702875</v>
      </c>
    </row>
    <row r="130" spans="1:59" ht="15.75">
      <c r="A130" s="15">
        <v>26</v>
      </c>
      <c r="B130" s="13" t="s">
        <v>83</v>
      </c>
      <c r="C130" s="257">
        <v>2949125.7526368573</v>
      </c>
      <c r="D130" s="87">
        <v>447</v>
      </c>
      <c r="E130" s="88">
        <v>43</v>
      </c>
      <c r="F130" s="88">
        <v>1</v>
      </c>
      <c r="G130" s="88">
        <v>0</v>
      </c>
      <c r="H130" s="88">
        <v>3</v>
      </c>
      <c r="I130" s="116">
        <v>0</v>
      </c>
      <c r="J130" s="136">
        <f t="shared" si="41"/>
        <v>494</v>
      </c>
      <c r="K130" s="87">
        <v>586</v>
      </c>
      <c r="L130" s="88">
        <v>3</v>
      </c>
      <c r="M130" s="88">
        <v>0</v>
      </c>
      <c r="N130" s="88">
        <v>0</v>
      </c>
      <c r="O130" s="88">
        <v>0</v>
      </c>
      <c r="P130" s="116">
        <v>0</v>
      </c>
      <c r="Q130" s="136">
        <f t="shared" si="42"/>
        <v>589</v>
      </c>
      <c r="R130" s="87">
        <v>101</v>
      </c>
      <c r="S130" s="88">
        <v>0</v>
      </c>
      <c r="T130" s="88">
        <v>0</v>
      </c>
      <c r="U130" s="88">
        <v>0</v>
      </c>
      <c r="V130" s="88">
        <v>0</v>
      </c>
      <c r="W130" s="116">
        <v>0</v>
      </c>
      <c r="X130" s="136">
        <f t="shared" si="43"/>
        <v>101</v>
      </c>
      <c r="Y130" s="136">
        <f t="shared" si="44"/>
        <v>1184</v>
      </c>
      <c r="Z130" s="52">
        <v>26</v>
      </c>
      <c r="AA130" s="55" t="s">
        <v>83</v>
      </c>
      <c r="AB130" s="87">
        <v>2</v>
      </c>
      <c r="AC130" s="88">
        <v>1</v>
      </c>
      <c r="AD130" s="88">
        <v>20</v>
      </c>
      <c r="AE130" s="88">
        <v>24</v>
      </c>
      <c r="AF130" s="88">
        <v>106</v>
      </c>
      <c r="AG130" s="88">
        <v>129</v>
      </c>
      <c r="AH130" s="88">
        <v>97</v>
      </c>
      <c r="AI130" s="88">
        <v>90</v>
      </c>
      <c r="AJ130" s="88">
        <v>100</v>
      </c>
      <c r="AK130" s="88">
        <v>92</v>
      </c>
      <c r="AL130" s="88">
        <v>117</v>
      </c>
      <c r="AM130" s="88">
        <v>87</v>
      </c>
      <c r="AN130" s="88">
        <v>122</v>
      </c>
      <c r="AO130" s="88">
        <v>68</v>
      </c>
      <c r="AP130" s="88">
        <v>82</v>
      </c>
      <c r="AQ130" s="207">
        <v>43</v>
      </c>
      <c r="AR130" s="153">
        <f t="shared" si="45"/>
        <v>646</v>
      </c>
      <c r="AS130" s="146">
        <f t="shared" si="46"/>
        <v>534</v>
      </c>
      <c r="AT130" s="154">
        <f t="shared" si="47"/>
        <v>1180</v>
      </c>
      <c r="AU130" s="133">
        <f t="shared" si="48"/>
        <v>1180</v>
      </c>
      <c r="AV130" s="91">
        <v>4917</v>
      </c>
      <c r="AW130" s="213">
        <v>488</v>
      </c>
      <c r="AX130" s="211">
        <v>1386</v>
      </c>
      <c r="AY130" s="92">
        <v>1402</v>
      </c>
      <c r="AZ130" s="93">
        <v>10</v>
      </c>
      <c r="BA130" s="70">
        <f t="shared" si="40"/>
        <v>46.153037383845749</v>
      </c>
      <c r="BB130" s="9">
        <f t="shared" si="49"/>
        <v>45.244690674053558</v>
      </c>
      <c r="BC130" s="9">
        <f t="shared" si="50"/>
        <v>58.840967228864557</v>
      </c>
      <c r="BD130" s="9">
        <f t="shared" si="51"/>
        <v>4.2229729729729728</v>
      </c>
      <c r="BE130" s="9">
        <f t="shared" si="52"/>
        <v>66.460373832737872</v>
      </c>
      <c r="BF130" s="9">
        <f t="shared" si="53"/>
        <v>160.04743086251162</v>
      </c>
      <c r="BG130" s="11">
        <f t="shared" si="54"/>
        <v>9.9247508643481801</v>
      </c>
    </row>
    <row r="131" spans="1:59" ht="15.75">
      <c r="A131" s="15">
        <v>27</v>
      </c>
      <c r="B131" s="13" t="s">
        <v>84</v>
      </c>
      <c r="C131" s="257">
        <v>1636422.1249403232</v>
      </c>
      <c r="D131" s="87">
        <v>492</v>
      </c>
      <c r="E131" s="88">
        <v>16</v>
      </c>
      <c r="F131" s="88">
        <v>1</v>
      </c>
      <c r="G131" s="88">
        <v>1</v>
      </c>
      <c r="H131" s="88">
        <v>0</v>
      </c>
      <c r="I131" s="116">
        <v>0</v>
      </c>
      <c r="J131" s="136">
        <f t="shared" si="41"/>
        <v>510</v>
      </c>
      <c r="K131" s="87">
        <v>460</v>
      </c>
      <c r="L131" s="88">
        <v>1</v>
      </c>
      <c r="M131" s="88">
        <v>0</v>
      </c>
      <c r="N131" s="88">
        <v>0</v>
      </c>
      <c r="O131" s="88">
        <v>10</v>
      </c>
      <c r="P131" s="116">
        <v>0</v>
      </c>
      <c r="Q131" s="136">
        <f t="shared" si="42"/>
        <v>471</v>
      </c>
      <c r="R131" s="87">
        <v>76</v>
      </c>
      <c r="S131" s="88">
        <v>0</v>
      </c>
      <c r="T131" s="88">
        <v>0</v>
      </c>
      <c r="U131" s="88">
        <v>0</v>
      </c>
      <c r="V131" s="88">
        <v>0</v>
      </c>
      <c r="W131" s="116">
        <v>0</v>
      </c>
      <c r="X131" s="136">
        <f t="shared" si="43"/>
        <v>76</v>
      </c>
      <c r="Y131" s="136">
        <f t="shared" si="44"/>
        <v>1057</v>
      </c>
      <c r="Z131" s="52">
        <v>27</v>
      </c>
      <c r="AA131" s="55" t="s">
        <v>84</v>
      </c>
      <c r="AB131" s="87">
        <v>0</v>
      </c>
      <c r="AC131" s="88">
        <v>0</v>
      </c>
      <c r="AD131" s="88">
        <v>8</v>
      </c>
      <c r="AE131" s="88">
        <v>19</v>
      </c>
      <c r="AF131" s="88">
        <v>99</v>
      </c>
      <c r="AG131" s="88">
        <v>111</v>
      </c>
      <c r="AH131" s="88">
        <v>71</v>
      </c>
      <c r="AI131" s="88">
        <v>98</v>
      </c>
      <c r="AJ131" s="88">
        <v>90</v>
      </c>
      <c r="AK131" s="88">
        <v>79</v>
      </c>
      <c r="AL131" s="88">
        <v>96</v>
      </c>
      <c r="AM131" s="88">
        <v>90</v>
      </c>
      <c r="AN131" s="88">
        <v>85</v>
      </c>
      <c r="AO131" s="88">
        <v>65</v>
      </c>
      <c r="AP131" s="88">
        <v>86</v>
      </c>
      <c r="AQ131" s="207">
        <v>48</v>
      </c>
      <c r="AR131" s="153">
        <f t="shared" si="45"/>
        <v>535</v>
      </c>
      <c r="AS131" s="146">
        <f t="shared" si="46"/>
        <v>510</v>
      </c>
      <c r="AT131" s="154">
        <f t="shared" si="47"/>
        <v>1045</v>
      </c>
      <c r="AU131" s="133">
        <f t="shared" si="48"/>
        <v>1045</v>
      </c>
      <c r="AV131" s="91">
        <v>3088</v>
      </c>
      <c r="AW131" s="213">
        <v>501</v>
      </c>
      <c r="AX131" s="211">
        <v>2415</v>
      </c>
      <c r="AY131" s="92">
        <v>461</v>
      </c>
      <c r="AZ131" s="93">
        <v>19</v>
      </c>
      <c r="BA131" s="70">
        <f t="shared" si="40"/>
        <v>86.231485727594347</v>
      </c>
      <c r="BB131" s="9">
        <f t="shared" si="49"/>
        <v>51.783893985728845</v>
      </c>
      <c r="BC131" s="9">
        <f t="shared" si="50"/>
        <v>93.910042064384541</v>
      </c>
      <c r="BD131" s="9">
        <f t="shared" si="51"/>
        <v>2.7436140018921478</v>
      </c>
      <c r="BE131" s="9">
        <f t="shared" si="52"/>
        <v>124.17333944773588</v>
      </c>
      <c r="BF131" s="9">
        <f t="shared" si="53"/>
        <v>255.43531441512596</v>
      </c>
      <c r="BG131" s="11">
        <f t="shared" si="54"/>
        <v>16.224093264248705</v>
      </c>
    </row>
    <row r="132" spans="1:59" ht="15.75">
      <c r="A132" s="15">
        <v>28</v>
      </c>
      <c r="B132" s="13" t="s">
        <v>85</v>
      </c>
      <c r="C132" s="257">
        <v>4208908.19180285</v>
      </c>
      <c r="D132" s="87">
        <v>486</v>
      </c>
      <c r="E132" s="88">
        <v>57</v>
      </c>
      <c r="F132" s="88">
        <v>0</v>
      </c>
      <c r="G132" s="88">
        <v>20</v>
      </c>
      <c r="H132" s="88">
        <v>0</v>
      </c>
      <c r="I132" s="116">
        <v>0</v>
      </c>
      <c r="J132" s="136">
        <f t="shared" si="41"/>
        <v>563</v>
      </c>
      <c r="K132" s="87">
        <v>608</v>
      </c>
      <c r="L132" s="88">
        <v>0</v>
      </c>
      <c r="M132" s="88">
        <v>1</v>
      </c>
      <c r="N132" s="88">
        <v>0</v>
      </c>
      <c r="O132" s="88">
        <v>0</v>
      </c>
      <c r="P132" s="116">
        <v>0</v>
      </c>
      <c r="Q132" s="136">
        <f t="shared" si="42"/>
        <v>609</v>
      </c>
      <c r="R132" s="87">
        <v>187</v>
      </c>
      <c r="S132" s="88">
        <v>1</v>
      </c>
      <c r="T132" s="88">
        <v>0</v>
      </c>
      <c r="U132" s="88">
        <v>0</v>
      </c>
      <c r="V132" s="88">
        <v>1</v>
      </c>
      <c r="W132" s="116">
        <v>0</v>
      </c>
      <c r="X132" s="136">
        <f t="shared" si="43"/>
        <v>189</v>
      </c>
      <c r="Y132" s="136">
        <f t="shared" si="44"/>
        <v>1361</v>
      </c>
      <c r="Z132" s="52">
        <v>28</v>
      </c>
      <c r="AA132" s="55" t="s">
        <v>85</v>
      </c>
      <c r="AB132" s="87">
        <v>17</v>
      </c>
      <c r="AC132" s="88">
        <v>19</v>
      </c>
      <c r="AD132" s="88">
        <v>40</v>
      </c>
      <c r="AE132" s="88">
        <v>40</v>
      </c>
      <c r="AF132" s="88">
        <v>146</v>
      </c>
      <c r="AG132" s="88">
        <v>136</v>
      </c>
      <c r="AH132" s="88">
        <v>115</v>
      </c>
      <c r="AI132" s="88">
        <v>121</v>
      </c>
      <c r="AJ132" s="88">
        <v>114</v>
      </c>
      <c r="AK132" s="88">
        <v>96</v>
      </c>
      <c r="AL132" s="88">
        <v>100</v>
      </c>
      <c r="AM132" s="88">
        <v>71</v>
      </c>
      <c r="AN132" s="88">
        <v>99</v>
      </c>
      <c r="AO132" s="88">
        <v>91</v>
      </c>
      <c r="AP132" s="88">
        <v>85</v>
      </c>
      <c r="AQ132" s="207">
        <v>49</v>
      </c>
      <c r="AR132" s="153">
        <f t="shared" si="45"/>
        <v>716</v>
      </c>
      <c r="AS132" s="146">
        <f t="shared" si="46"/>
        <v>623</v>
      </c>
      <c r="AT132" s="154">
        <f t="shared" si="47"/>
        <v>1339</v>
      </c>
      <c r="AU132" s="133">
        <f t="shared" si="48"/>
        <v>1339</v>
      </c>
      <c r="AV132" s="91">
        <v>5168</v>
      </c>
      <c r="AW132" s="213">
        <v>563</v>
      </c>
      <c r="AX132" s="211">
        <v>2895</v>
      </c>
      <c r="AY132" s="92">
        <v>975</v>
      </c>
      <c r="AZ132" s="93">
        <v>20</v>
      </c>
      <c r="BA132" s="70">
        <f t="shared" si="40"/>
        <v>35.836688865557115</v>
      </c>
      <c r="BB132" s="9">
        <f t="shared" si="49"/>
        <v>46.331058020477819</v>
      </c>
      <c r="BC132" s="9">
        <f t="shared" si="50"/>
        <v>46.784523618115998</v>
      </c>
      <c r="BD132" s="9">
        <f t="shared" si="51"/>
        <v>5.8780308596620134</v>
      </c>
      <c r="BE132" s="9">
        <f t="shared" si="52"/>
        <v>51.604831966402251</v>
      </c>
      <c r="BF132" s="9">
        <f t="shared" si="53"/>
        <v>127.25390424127552</v>
      </c>
      <c r="BG132" s="11">
        <f t="shared" si="54"/>
        <v>10.893962848297214</v>
      </c>
    </row>
    <row r="133" spans="1:59" ht="15.75">
      <c r="A133" s="15">
        <v>29</v>
      </c>
      <c r="B133" s="13" t="s">
        <v>86</v>
      </c>
      <c r="C133" s="257">
        <v>1382142.2678545637</v>
      </c>
      <c r="D133" s="87">
        <v>376</v>
      </c>
      <c r="E133" s="88">
        <v>7</v>
      </c>
      <c r="F133" s="88">
        <v>4</v>
      </c>
      <c r="G133" s="88">
        <v>7</v>
      </c>
      <c r="H133" s="88">
        <v>2</v>
      </c>
      <c r="I133" s="116">
        <v>0</v>
      </c>
      <c r="J133" s="136">
        <f t="shared" si="41"/>
        <v>396</v>
      </c>
      <c r="K133" s="87">
        <v>337</v>
      </c>
      <c r="L133" s="88">
        <v>0</v>
      </c>
      <c r="M133" s="88">
        <v>0</v>
      </c>
      <c r="N133" s="88">
        <v>0</v>
      </c>
      <c r="O133" s="88">
        <v>0</v>
      </c>
      <c r="P133" s="116">
        <v>0</v>
      </c>
      <c r="Q133" s="136">
        <f t="shared" si="42"/>
        <v>337</v>
      </c>
      <c r="R133" s="87">
        <v>68</v>
      </c>
      <c r="S133" s="88">
        <v>0</v>
      </c>
      <c r="T133" s="88">
        <v>0</v>
      </c>
      <c r="U133" s="88">
        <v>0</v>
      </c>
      <c r="V133" s="88">
        <v>0</v>
      </c>
      <c r="W133" s="116">
        <v>0</v>
      </c>
      <c r="X133" s="136">
        <f t="shared" si="43"/>
        <v>68</v>
      </c>
      <c r="Y133" s="136">
        <f t="shared" si="44"/>
        <v>801</v>
      </c>
      <c r="Z133" s="52">
        <v>29</v>
      </c>
      <c r="AA133" s="55" t="s">
        <v>86</v>
      </c>
      <c r="AB133" s="87">
        <v>0</v>
      </c>
      <c r="AC133" s="88">
        <v>0</v>
      </c>
      <c r="AD133" s="88">
        <v>0</v>
      </c>
      <c r="AE133" s="88">
        <v>0</v>
      </c>
      <c r="AF133" s="88">
        <v>43</v>
      </c>
      <c r="AG133" s="88">
        <v>55</v>
      </c>
      <c r="AH133" s="88">
        <v>86</v>
      </c>
      <c r="AI133" s="88">
        <v>99</v>
      </c>
      <c r="AJ133" s="88">
        <v>86</v>
      </c>
      <c r="AK133" s="88">
        <v>94</v>
      </c>
      <c r="AL133" s="88">
        <v>68</v>
      </c>
      <c r="AM133" s="88">
        <v>74</v>
      </c>
      <c r="AN133" s="88">
        <v>62</v>
      </c>
      <c r="AO133" s="88">
        <v>62</v>
      </c>
      <c r="AP133" s="88">
        <v>25</v>
      </c>
      <c r="AQ133" s="207">
        <v>34</v>
      </c>
      <c r="AR133" s="153">
        <f t="shared" si="45"/>
        <v>370</v>
      </c>
      <c r="AS133" s="146">
        <f t="shared" si="46"/>
        <v>418</v>
      </c>
      <c r="AT133" s="154">
        <f t="shared" si="47"/>
        <v>788</v>
      </c>
      <c r="AU133" s="133">
        <f t="shared" si="48"/>
        <v>788</v>
      </c>
      <c r="AV133" s="91">
        <v>5937</v>
      </c>
      <c r="AW133" s="213">
        <v>396</v>
      </c>
      <c r="AX133" s="211">
        <v>1621</v>
      </c>
      <c r="AY133" s="92">
        <v>194</v>
      </c>
      <c r="AZ133" s="93">
        <v>3</v>
      </c>
      <c r="BA133" s="70">
        <f t="shared" si="40"/>
        <v>76.973905916379721</v>
      </c>
      <c r="BB133" s="9">
        <f t="shared" si="49"/>
        <v>52.251023192360165</v>
      </c>
      <c r="BC133" s="9">
        <f t="shared" si="50"/>
        <v>83.842565006752409</v>
      </c>
      <c r="BD133" s="9">
        <f t="shared" si="51"/>
        <v>2.4968789013732833</v>
      </c>
      <c r="BE133" s="9">
        <f t="shared" si="52"/>
        <v>110.8424245195868</v>
      </c>
      <c r="BF133" s="9">
        <f t="shared" si="53"/>
        <v>228.05177681836656</v>
      </c>
      <c r="BG133" s="11">
        <f t="shared" si="54"/>
        <v>6.6700353713996963</v>
      </c>
    </row>
    <row r="134" spans="1:59" ht="15.75">
      <c r="A134" s="15">
        <v>30</v>
      </c>
      <c r="B134" s="13" t="s">
        <v>87</v>
      </c>
      <c r="C134" s="257">
        <v>4517399.9981150161</v>
      </c>
      <c r="D134" s="87">
        <v>721</v>
      </c>
      <c r="E134" s="88">
        <v>139</v>
      </c>
      <c r="F134" s="88">
        <v>19</v>
      </c>
      <c r="G134" s="88">
        <v>14</v>
      </c>
      <c r="H134" s="88">
        <v>26</v>
      </c>
      <c r="I134" s="116">
        <v>0</v>
      </c>
      <c r="J134" s="136">
        <f t="shared" si="41"/>
        <v>919</v>
      </c>
      <c r="K134" s="87">
        <v>1114</v>
      </c>
      <c r="L134" s="88">
        <v>58</v>
      </c>
      <c r="M134" s="88">
        <v>0</v>
      </c>
      <c r="N134" s="88">
        <v>2</v>
      </c>
      <c r="O134" s="88">
        <v>9</v>
      </c>
      <c r="P134" s="116">
        <v>0</v>
      </c>
      <c r="Q134" s="136">
        <f t="shared" si="42"/>
        <v>1183</v>
      </c>
      <c r="R134" s="87">
        <v>606</v>
      </c>
      <c r="S134" s="88">
        <v>12</v>
      </c>
      <c r="T134" s="88">
        <v>2</v>
      </c>
      <c r="U134" s="88">
        <v>2</v>
      </c>
      <c r="V134" s="88">
        <v>15</v>
      </c>
      <c r="W134" s="116">
        <v>1</v>
      </c>
      <c r="X134" s="136">
        <f t="shared" si="43"/>
        <v>638</v>
      </c>
      <c r="Y134" s="136">
        <f t="shared" si="44"/>
        <v>2740</v>
      </c>
      <c r="Z134" s="52">
        <v>30</v>
      </c>
      <c r="AA134" s="55" t="s">
        <v>87</v>
      </c>
      <c r="AB134" s="87">
        <v>9</v>
      </c>
      <c r="AC134" s="88">
        <v>11</v>
      </c>
      <c r="AD134" s="88">
        <v>45</v>
      </c>
      <c r="AE134" s="88">
        <v>69</v>
      </c>
      <c r="AF134" s="88">
        <v>351</v>
      </c>
      <c r="AG134" s="88">
        <v>346</v>
      </c>
      <c r="AH134" s="88">
        <v>304</v>
      </c>
      <c r="AI134" s="88">
        <v>283</v>
      </c>
      <c r="AJ134" s="88">
        <v>207</v>
      </c>
      <c r="AK134" s="88">
        <v>189</v>
      </c>
      <c r="AL134" s="88">
        <v>175</v>
      </c>
      <c r="AM134" s="88">
        <v>161</v>
      </c>
      <c r="AN134" s="88">
        <v>148</v>
      </c>
      <c r="AO134" s="88">
        <v>131</v>
      </c>
      <c r="AP134" s="88">
        <v>130</v>
      </c>
      <c r="AQ134" s="207">
        <v>91</v>
      </c>
      <c r="AR134" s="153">
        <f t="shared" si="45"/>
        <v>1369</v>
      </c>
      <c r="AS134" s="146">
        <f t="shared" si="46"/>
        <v>1281</v>
      </c>
      <c r="AT134" s="154">
        <f t="shared" si="47"/>
        <v>2650</v>
      </c>
      <c r="AU134" s="133">
        <f t="shared" si="48"/>
        <v>2650</v>
      </c>
      <c r="AV134" s="91">
        <v>17319</v>
      </c>
      <c r="AW134" s="213">
        <v>930</v>
      </c>
      <c r="AX134" s="211">
        <v>4835</v>
      </c>
      <c r="AY134" s="92">
        <v>964</v>
      </c>
      <c r="AZ134" s="93">
        <v>28</v>
      </c>
      <c r="BA134" s="70">
        <f t="shared" si="40"/>
        <v>52.881942929244808</v>
      </c>
      <c r="BB134" s="9">
        <f t="shared" si="49"/>
        <v>40.913415794481445</v>
      </c>
      <c r="BC134" s="9">
        <f t="shared" si="50"/>
        <v>86.267738636285131</v>
      </c>
      <c r="BD134" s="9">
        <f t="shared" si="51"/>
        <v>10.912408759124087</v>
      </c>
      <c r="BE134" s="9">
        <f t="shared" si="52"/>
        <v>76.149997818112524</v>
      </c>
      <c r="BF134" s="9">
        <f t="shared" si="53"/>
        <v>234.64824909069557</v>
      </c>
      <c r="BG134" s="11">
        <f t="shared" si="54"/>
        <v>5.3698250476355449</v>
      </c>
    </row>
    <row r="135" spans="1:59" ht="15.75">
      <c r="A135" s="15">
        <v>31</v>
      </c>
      <c r="B135" s="13" t="s">
        <v>88</v>
      </c>
      <c r="C135" s="257">
        <v>2408297.0210686671</v>
      </c>
      <c r="D135" s="87">
        <v>589</v>
      </c>
      <c r="E135" s="88">
        <v>20</v>
      </c>
      <c r="F135" s="88">
        <v>0</v>
      </c>
      <c r="G135" s="88">
        <v>0</v>
      </c>
      <c r="H135" s="88">
        <v>14</v>
      </c>
      <c r="I135" s="116">
        <v>2</v>
      </c>
      <c r="J135" s="136">
        <f t="shared" si="41"/>
        <v>625</v>
      </c>
      <c r="K135" s="87">
        <v>696</v>
      </c>
      <c r="L135" s="88">
        <v>1</v>
      </c>
      <c r="M135" s="88">
        <v>0</v>
      </c>
      <c r="N135" s="88">
        <v>0</v>
      </c>
      <c r="O135" s="88">
        <v>2</v>
      </c>
      <c r="P135" s="116">
        <v>0</v>
      </c>
      <c r="Q135" s="136">
        <f t="shared" si="42"/>
        <v>699</v>
      </c>
      <c r="R135" s="87">
        <v>114</v>
      </c>
      <c r="S135" s="88">
        <v>0</v>
      </c>
      <c r="T135" s="88">
        <v>0</v>
      </c>
      <c r="U135" s="88">
        <v>0</v>
      </c>
      <c r="V135" s="88">
        <v>0</v>
      </c>
      <c r="W135" s="116">
        <v>0</v>
      </c>
      <c r="X135" s="136">
        <f t="shared" si="43"/>
        <v>114</v>
      </c>
      <c r="Y135" s="136">
        <f t="shared" si="44"/>
        <v>1438</v>
      </c>
      <c r="Z135" s="52">
        <v>31</v>
      </c>
      <c r="AA135" s="55" t="s">
        <v>88</v>
      </c>
      <c r="AB135" s="87">
        <v>1</v>
      </c>
      <c r="AC135" s="88">
        <v>1</v>
      </c>
      <c r="AD135" s="88">
        <v>17</v>
      </c>
      <c r="AE135" s="88">
        <v>40</v>
      </c>
      <c r="AF135" s="88">
        <v>109</v>
      </c>
      <c r="AG135" s="88">
        <v>142</v>
      </c>
      <c r="AH135" s="88">
        <v>104</v>
      </c>
      <c r="AI135" s="88">
        <v>130</v>
      </c>
      <c r="AJ135" s="88">
        <v>165</v>
      </c>
      <c r="AK135" s="88">
        <v>146</v>
      </c>
      <c r="AL135" s="88">
        <v>144</v>
      </c>
      <c r="AM135" s="88">
        <v>91</v>
      </c>
      <c r="AN135" s="88">
        <v>90</v>
      </c>
      <c r="AO135" s="88">
        <v>57</v>
      </c>
      <c r="AP135" s="88">
        <v>124</v>
      </c>
      <c r="AQ135" s="207">
        <v>59</v>
      </c>
      <c r="AR135" s="153">
        <f t="shared" si="45"/>
        <v>754</v>
      </c>
      <c r="AS135" s="146">
        <f t="shared" si="46"/>
        <v>666</v>
      </c>
      <c r="AT135" s="154">
        <f t="shared" si="47"/>
        <v>1420</v>
      </c>
      <c r="AU135" s="133">
        <f t="shared" si="48"/>
        <v>1420</v>
      </c>
      <c r="AV135" s="91">
        <v>2666</v>
      </c>
      <c r="AW135" s="213">
        <v>619</v>
      </c>
      <c r="AX135" s="211">
        <v>0</v>
      </c>
      <c r="AY135" s="92">
        <v>378</v>
      </c>
      <c r="AZ135" s="93">
        <v>0</v>
      </c>
      <c r="BA135" s="70">
        <f t="shared" si="40"/>
        <v>70.243273643879675</v>
      </c>
      <c r="BB135" s="9">
        <f t="shared" si="49"/>
        <v>45.996978851963746</v>
      </c>
      <c r="BC135" s="9">
        <f t="shared" si="50"/>
        <v>86.710039328579384</v>
      </c>
      <c r="BD135" s="9">
        <f t="shared" si="51"/>
        <v>2.7121001390820583</v>
      </c>
      <c r="BE135" s="9">
        <f t="shared" si="52"/>
        <v>101.15031404718677</v>
      </c>
      <c r="BF135" s="9">
        <f t="shared" si="53"/>
        <v>235.85130697373594</v>
      </c>
      <c r="BG135" s="11">
        <f t="shared" si="54"/>
        <v>23.218304576144035</v>
      </c>
    </row>
    <row r="136" spans="1:59" ht="15.75">
      <c r="A136" s="15">
        <v>32</v>
      </c>
      <c r="B136" s="13" t="s">
        <v>89</v>
      </c>
      <c r="C136" s="257">
        <v>3549329.4762149174</v>
      </c>
      <c r="D136" s="87">
        <v>962</v>
      </c>
      <c r="E136" s="88">
        <v>57</v>
      </c>
      <c r="F136" s="88">
        <v>8</v>
      </c>
      <c r="G136" s="88">
        <v>2</v>
      </c>
      <c r="H136" s="88">
        <v>1</v>
      </c>
      <c r="I136" s="116">
        <v>0</v>
      </c>
      <c r="J136" s="136">
        <f t="shared" si="41"/>
        <v>1030</v>
      </c>
      <c r="K136" s="87">
        <v>917</v>
      </c>
      <c r="L136" s="88">
        <v>0</v>
      </c>
      <c r="M136" s="88">
        <v>0</v>
      </c>
      <c r="N136" s="88">
        <v>0</v>
      </c>
      <c r="O136" s="88">
        <v>0</v>
      </c>
      <c r="P136" s="116">
        <v>0</v>
      </c>
      <c r="Q136" s="136">
        <f t="shared" si="42"/>
        <v>917</v>
      </c>
      <c r="R136" s="87">
        <v>263</v>
      </c>
      <c r="S136" s="88">
        <v>0</v>
      </c>
      <c r="T136" s="88">
        <v>0</v>
      </c>
      <c r="U136" s="88">
        <v>0</v>
      </c>
      <c r="V136" s="88">
        <v>0</v>
      </c>
      <c r="W136" s="116">
        <v>0</v>
      </c>
      <c r="X136" s="136">
        <f t="shared" si="43"/>
        <v>263</v>
      </c>
      <c r="Y136" s="136">
        <f t="shared" si="44"/>
        <v>2210</v>
      </c>
      <c r="Z136" s="52">
        <v>32</v>
      </c>
      <c r="AA136" s="55" t="s">
        <v>89</v>
      </c>
      <c r="AB136" s="87">
        <v>6</v>
      </c>
      <c r="AC136" s="88">
        <v>4</v>
      </c>
      <c r="AD136" s="88">
        <v>38</v>
      </c>
      <c r="AE136" s="88">
        <v>59</v>
      </c>
      <c r="AF136" s="88">
        <v>199</v>
      </c>
      <c r="AG136" s="88">
        <v>268</v>
      </c>
      <c r="AH136" s="88">
        <v>186</v>
      </c>
      <c r="AI136" s="88">
        <v>207</v>
      </c>
      <c r="AJ136" s="88">
        <v>176</v>
      </c>
      <c r="AK136" s="88">
        <v>158</v>
      </c>
      <c r="AL136" s="88">
        <v>213</v>
      </c>
      <c r="AM136" s="88">
        <v>182</v>
      </c>
      <c r="AN136" s="88">
        <v>170</v>
      </c>
      <c r="AO136" s="88">
        <v>109</v>
      </c>
      <c r="AP136" s="88">
        <v>147</v>
      </c>
      <c r="AQ136" s="207">
        <v>77</v>
      </c>
      <c r="AR136" s="153">
        <f t="shared" si="45"/>
        <v>1135</v>
      </c>
      <c r="AS136" s="146">
        <f t="shared" si="46"/>
        <v>1064</v>
      </c>
      <c r="AT136" s="154">
        <f t="shared" si="47"/>
        <v>2199</v>
      </c>
      <c r="AU136" s="133">
        <f t="shared" si="48"/>
        <v>2199</v>
      </c>
      <c r="AV136" s="91">
        <v>7304</v>
      </c>
      <c r="AW136" s="213">
        <v>1045</v>
      </c>
      <c r="AX136" s="211">
        <v>3266</v>
      </c>
      <c r="AY136" s="92">
        <v>1354</v>
      </c>
      <c r="AZ136" s="93">
        <v>90</v>
      </c>
      <c r="BA136" s="70">
        <f t="shared" si="40"/>
        <v>79.749022301928477</v>
      </c>
      <c r="BB136" s="9">
        <f t="shared" si="49"/>
        <v>52.336928608115052</v>
      </c>
      <c r="BC136" s="9">
        <f t="shared" si="50"/>
        <v>91.110829554780707</v>
      </c>
      <c r="BD136" s="9">
        <f t="shared" si="51"/>
        <v>3.0769230769230771</v>
      </c>
      <c r="BE136" s="9">
        <f t="shared" si="52"/>
        <v>114.838592114777</v>
      </c>
      <c r="BF136" s="9">
        <f t="shared" si="53"/>
        <v>247.82145638900357</v>
      </c>
      <c r="BG136" s="11">
        <f t="shared" si="54"/>
        <v>14.307228915662652</v>
      </c>
    </row>
    <row r="137" spans="1:59" ht="15.75">
      <c r="A137" s="15">
        <v>33</v>
      </c>
      <c r="B137" s="13" t="s">
        <v>90</v>
      </c>
      <c r="C137" s="258">
        <v>3669790</v>
      </c>
      <c r="D137" s="87">
        <v>695</v>
      </c>
      <c r="E137" s="88">
        <v>24</v>
      </c>
      <c r="F137" s="88">
        <v>1</v>
      </c>
      <c r="G137" s="88">
        <v>0</v>
      </c>
      <c r="H137" s="88">
        <v>0</v>
      </c>
      <c r="I137" s="116">
        <v>0</v>
      </c>
      <c r="J137" s="136">
        <f>D137+E137+F137+G137+H137+I137</f>
        <v>720</v>
      </c>
      <c r="K137" s="87">
        <v>742</v>
      </c>
      <c r="L137" s="88">
        <v>3</v>
      </c>
      <c r="M137" s="88">
        <v>0</v>
      </c>
      <c r="N137" s="88">
        <v>0</v>
      </c>
      <c r="O137" s="88">
        <v>0</v>
      </c>
      <c r="P137" s="116">
        <v>0</v>
      </c>
      <c r="Q137" s="136">
        <f>SUM(K137:P137)</f>
        <v>745</v>
      </c>
      <c r="R137" s="87">
        <v>141</v>
      </c>
      <c r="S137" s="88">
        <v>0</v>
      </c>
      <c r="T137" s="88">
        <v>0</v>
      </c>
      <c r="U137" s="88">
        <v>0</v>
      </c>
      <c r="V137" s="88">
        <v>0</v>
      </c>
      <c r="W137" s="116">
        <v>0</v>
      </c>
      <c r="X137" s="136">
        <f t="shared" si="43"/>
        <v>141</v>
      </c>
      <c r="Y137" s="136">
        <f>J137+Q137+X137</f>
        <v>1606</v>
      </c>
      <c r="Z137" s="52">
        <v>33</v>
      </c>
      <c r="AA137" s="55" t="s">
        <v>90</v>
      </c>
      <c r="AB137" s="87">
        <v>0</v>
      </c>
      <c r="AC137" s="88">
        <v>0</v>
      </c>
      <c r="AD137" s="88">
        <v>13</v>
      </c>
      <c r="AE137" s="88">
        <v>25</v>
      </c>
      <c r="AF137" s="88">
        <v>174</v>
      </c>
      <c r="AG137" s="88">
        <v>235</v>
      </c>
      <c r="AH137" s="88">
        <v>133</v>
      </c>
      <c r="AI137" s="88">
        <v>171</v>
      </c>
      <c r="AJ137" s="88">
        <v>121</v>
      </c>
      <c r="AK137" s="88">
        <v>141</v>
      </c>
      <c r="AL137" s="88">
        <v>110</v>
      </c>
      <c r="AM137" s="88">
        <v>92</v>
      </c>
      <c r="AN137" s="88">
        <v>122</v>
      </c>
      <c r="AO137" s="88">
        <v>85</v>
      </c>
      <c r="AP137" s="88">
        <v>116</v>
      </c>
      <c r="AQ137" s="207">
        <v>67</v>
      </c>
      <c r="AR137" s="153">
        <f t="shared" si="45"/>
        <v>789</v>
      </c>
      <c r="AS137" s="146">
        <f t="shared" si="46"/>
        <v>816</v>
      </c>
      <c r="AT137" s="154">
        <f t="shared" si="47"/>
        <v>1605</v>
      </c>
      <c r="AU137" s="133">
        <f t="shared" si="48"/>
        <v>1605</v>
      </c>
      <c r="AV137" s="94">
        <v>5463</v>
      </c>
      <c r="AW137" s="213">
        <v>720</v>
      </c>
      <c r="AX137" s="211">
        <v>4021</v>
      </c>
      <c r="AY137" s="92">
        <v>464</v>
      </c>
      <c r="AZ137" s="93">
        <v>18</v>
      </c>
      <c r="BA137" s="70">
        <f t="shared" si="40"/>
        <v>54.423338180719384</v>
      </c>
      <c r="BB137" s="9">
        <f t="shared" si="49"/>
        <v>49.078498293515359</v>
      </c>
      <c r="BC137" s="9">
        <f t="shared" si="50"/>
        <v>64.316871473491901</v>
      </c>
      <c r="BD137" s="9">
        <f t="shared" si="51"/>
        <v>1.7434620174346203</v>
      </c>
      <c r="BE137" s="9">
        <f t="shared" si="52"/>
        <v>78.369606980235929</v>
      </c>
      <c r="BF137" s="9">
        <f t="shared" si="53"/>
        <v>174.941890407898</v>
      </c>
      <c r="BG137" s="11">
        <f t="shared" si="54"/>
        <v>13.179571663920923</v>
      </c>
    </row>
    <row r="138" spans="1:59" ht="15.75">
      <c r="A138" s="15">
        <v>34</v>
      </c>
      <c r="B138" s="13" t="s">
        <v>91</v>
      </c>
      <c r="C138" s="257">
        <v>3629356.6393586588</v>
      </c>
      <c r="D138" s="87">
        <v>584</v>
      </c>
      <c r="E138" s="88">
        <v>44</v>
      </c>
      <c r="F138" s="88">
        <v>5</v>
      </c>
      <c r="G138" s="88">
        <v>9</v>
      </c>
      <c r="H138" s="88">
        <v>6</v>
      </c>
      <c r="I138" s="116">
        <v>2</v>
      </c>
      <c r="J138" s="136">
        <f t="shared" ref="J138:J141" si="55">D138+E138+F138+G138+H138+I138</f>
        <v>650</v>
      </c>
      <c r="K138" s="87">
        <v>483</v>
      </c>
      <c r="L138" s="88">
        <v>5</v>
      </c>
      <c r="M138" s="88">
        <v>1</v>
      </c>
      <c r="N138" s="88">
        <v>1</v>
      </c>
      <c r="O138" s="88">
        <v>0</v>
      </c>
      <c r="P138" s="116">
        <v>0</v>
      </c>
      <c r="Q138" s="136">
        <f t="shared" ref="Q138:Q141" si="56">SUM(K138:P138)</f>
        <v>490</v>
      </c>
      <c r="R138" s="87">
        <v>295</v>
      </c>
      <c r="S138" s="88">
        <v>2</v>
      </c>
      <c r="T138" s="88">
        <v>0</v>
      </c>
      <c r="U138" s="88">
        <v>1</v>
      </c>
      <c r="V138" s="88">
        <v>0</v>
      </c>
      <c r="W138" s="116">
        <v>1</v>
      </c>
      <c r="X138" s="136">
        <f t="shared" si="43"/>
        <v>299</v>
      </c>
      <c r="Y138" s="136">
        <f t="shared" ref="Y138:Y141" si="57">J138+Q138+X138</f>
        <v>1439</v>
      </c>
      <c r="Z138" s="52">
        <v>34</v>
      </c>
      <c r="AA138" s="55" t="s">
        <v>91</v>
      </c>
      <c r="AB138" s="87">
        <v>0</v>
      </c>
      <c r="AC138" s="88">
        <v>1</v>
      </c>
      <c r="AD138" s="88">
        <v>34</v>
      </c>
      <c r="AE138" s="88">
        <v>64</v>
      </c>
      <c r="AF138" s="88">
        <v>171</v>
      </c>
      <c r="AG138" s="88">
        <v>221</v>
      </c>
      <c r="AH138" s="88">
        <v>137</v>
      </c>
      <c r="AI138" s="88">
        <v>114</v>
      </c>
      <c r="AJ138" s="88">
        <v>103</v>
      </c>
      <c r="AK138" s="88">
        <v>101</v>
      </c>
      <c r="AL138" s="88">
        <v>113</v>
      </c>
      <c r="AM138" s="88">
        <v>89</v>
      </c>
      <c r="AN138" s="88">
        <v>100</v>
      </c>
      <c r="AO138" s="88">
        <v>54</v>
      </c>
      <c r="AP138" s="88">
        <v>74</v>
      </c>
      <c r="AQ138" s="207">
        <v>37</v>
      </c>
      <c r="AR138" s="153">
        <f t="shared" si="45"/>
        <v>732</v>
      </c>
      <c r="AS138" s="146">
        <f t="shared" si="46"/>
        <v>681</v>
      </c>
      <c r="AT138" s="154">
        <f t="shared" si="47"/>
        <v>1413</v>
      </c>
      <c r="AU138" s="133">
        <f t="shared" si="48"/>
        <v>1413</v>
      </c>
      <c r="AV138" s="94">
        <v>4209</v>
      </c>
      <c r="AW138" s="213">
        <v>574</v>
      </c>
      <c r="AX138" s="211">
        <v>369</v>
      </c>
      <c r="AY138" s="92">
        <v>213</v>
      </c>
      <c r="AZ138" s="93">
        <v>9</v>
      </c>
      <c r="BA138" s="70">
        <f t="shared" si="40"/>
        <v>48.064839523533401</v>
      </c>
      <c r="BB138" s="9">
        <f t="shared" si="49"/>
        <v>55.087719298245617</v>
      </c>
      <c r="BC138" s="9">
        <f t="shared" si="50"/>
        <v>57.25370590303244</v>
      </c>
      <c r="BD138" s="9">
        <f t="shared" si="51"/>
        <v>5.350938151494093</v>
      </c>
      <c r="BE138" s="9">
        <f t="shared" si="52"/>
        <v>69.213368913888104</v>
      </c>
      <c r="BF138" s="9">
        <f t="shared" si="53"/>
        <v>155.73008005624823</v>
      </c>
      <c r="BG138" s="11">
        <f t="shared" si="54"/>
        <v>13.637443573295318</v>
      </c>
    </row>
    <row r="139" spans="1:59" ht="15.75">
      <c r="A139" s="15">
        <v>35</v>
      </c>
      <c r="B139" s="13" t="s">
        <v>92</v>
      </c>
      <c r="C139" s="257">
        <v>2101095.9754523705</v>
      </c>
      <c r="D139" s="87">
        <v>298</v>
      </c>
      <c r="E139" s="88">
        <v>12</v>
      </c>
      <c r="F139" s="88">
        <v>0</v>
      </c>
      <c r="G139" s="88">
        <v>2</v>
      </c>
      <c r="H139" s="88">
        <v>0</v>
      </c>
      <c r="I139" s="116">
        <v>0</v>
      </c>
      <c r="J139" s="136">
        <f t="shared" si="55"/>
        <v>312</v>
      </c>
      <c r="K139" s="87">
        <v>361</v>
      </c>
      <c r="L139" s="88">
        <v>6</v>
      </c>
      <c r="M139" s="88">
        <v>0</v>
      </c>
      <c r="N139" s="88">
        <v>1</v>
      </c>
      <c r="O139" s="88">
        <v>0</v>
      </c>
      <c r="P139" s="116">
        <v>3</v>
      </c>
      <c r="Q139" s="136">
        <f t="shared" si="56"/>
        <v>371</v>
      </c>
      <c r="R139" s="87">
        <v>141</v>
      </c>
      <c r="S139" s="88">
        <v>2</v>
      </c>
      <c r="T139" s="88">
        <v>0</v>
      </c>
      <c r="U139" s="88">
        <v>0</v>
      </c>
      <c r="V139" s="88">
        <v>0</v>
      </c>
      <c r="W139" s="116">
        <v>0</v>
      </c>
      <c r="X139" s="136">
        <f t="shared" si="43"/>
        <v>143</v>
      </c>
      <c r="Y139" s="136">
        <f t="shared" si="57"/>
        <v>826</v>
      </c>
      <c r="Z139" s="52">
        <v>35</v>
      </c>
      <c r="AA139" s="55" t="s">
        <v>92</v>
      </c>
      <c r="AB139" s="87">
        <v>4</v>
      </c>
      <c r="AC139" s="88">
        <v>2</v>
      </c>
      <c r="AD139" s="88">
        <v>18</v>
      </c>
      <c r="AE139" s="88">
        <v>22</v>
      </c>
      <c r="AF139" s="88">
        <v>80</v>
      </c>
      <c r="AG139" s="88">
        <v>113</v>
      </c>
      <c r="AH139" s="88">
        <v>59</v>
      </c>
      <c r="AI139" s="88">
        <v>81</v>
      </c>
      <c r="AJ139" s="88">
        <v>39</v>
      </c>
      <c r="AK139" s="88">
        <v>53</v>
      </c>
      <c r="AL139" s="88">
        <v>73</v>
      </c>
      <c r="AM139" s="88">
        <v>57</v>
      </c>
      <c r="AN139" s="88">
        <v>60</v>
      </c>
      <c r="AO139" s="88">
        <v>41</v>
      </c>
      <c r="AP139" s="88">
        <v>82</v>
      </c>
      <c r="AQ139" s="207">
        <v>36</v>
      </c>
      <c r="AR139" s="153">
        <f t="shared" si="45"/>
        <v>415</v>
      </c>
      <c r="AS139" s="146">
        <f t="shared" si="46"/>
        <v>405</v>
      </c>
      <c r="AT139" s="154">
        <f t="shared" si="47"/>
        <v>820</v>
      </c>
      <c r="AU139" s="133">
        <f t="shared" si="48"/>
        <v>820</v>
      </c>
      <c r="AV139" s="94">
        <v>2048</v>
      </c>
      <c r="AW139" s="213">
        <v>314</v>
      </c>
      <c r="AX139" s="211">
        <v>1506</v>
      </c>
      <c r="AY139" s="92">
        <v>154</v>
      </c>
      <c r="AZ139" s="93">
        <v>0</v>
      </c>
      <c r="BA139" s="70">
        <f t="shared" si="40"/>
        <v>40.983901790859981</v>
      </c>
      <c r="BB139" s="9">
        <f t="shared" si="49"/>
        <v>45.387994143484626</v>
      </c>
      <c r="BC139" s="9">
        <f t="shared" si="50"/>
        <v>57.393016170122699</v>
      </c>
      <c r="BD139" s="9">
        <f t="shared" si="51"/>
        <v>3.1476997578692498</v>
      </c>
      <c r="BE139" s="9">
        <f t="shared" si="52"/>
        <v>59.016818578838375</v>
      </c>
      <c r="BF139" s="9">
        <f t="shared" si="53"/>
        <v>156.10900398273375</v>
      </c>
      <c r="BG139" s="11">
        <f t="shared" si="54"/>
        <v>15.33203125</v>
      </c>
    </row>
    <row r="140" spans="1:59" ht="16.5" thickBot="1">
      <c r="A140" s="24">
        <v>36</v>
      </c>
      <c r="B140" s="25" t="s">
        <v>93</v>
      </c>
      <c r="C140" s="257">
        <v>2751639.3661692366</v>
      </c>
      <c r="D140" s="89">
        <v>589</v>
      </c>
      <c r="E140" s="90">
        <v>45</v>
      </c>
      <c r="F140" s="90">
        <v>11</v>
      </c>
      <c r="G140" s="90">
        <v>1</v>
      </c>
      <c r="H140" s="90">
        <v>3</v>
      </c>
      <c r="I140" s="117">
        <v>1</v>
      </c>
      <c r="J140" s="137">
        <f t="shared" si="55"/>
        <v>650</v>
      </c>
      <c r="K140" s="89">
        <v>546</v>
      </c>
      <c r="L140" s="90">
        <v>6</v>
      </c>
      <c r="M140" s="90">
        <v>0</v>
      </c>
      <c r="N140" s="90">
        <v>0</v>
      </c>
      <c r="O140" s="90">
        <v>7</v>
      </c>
      <c r="P140" s="117">
        <v>5</v>
      </c>
      <c r="Q140" s="137">
        <f t="shared" si="56"/>
        <v>564</v>
      </c>
      <c r="R140" s="89">
        <v>183</v>
      </c>
      <c r="S140" s="90">
        <v>5</v>
      </c>
      <c r="T140" s="90">
        <v>0</v>
      </c>
      <c r="U140" s="90">
        <v>0</v>
      </c>
      <c r="V140" s="90">
        <v>0</v>
      </c>
      <c r="W140" s="117">
        <v>1</v>
      </c>
      <c r="X140" s="137">
        <f t="shared" si="43"/>
        <v>189</v>
      </c>
      <c r="Y140" s="137">
        <f t="shared" si="57"/>
        <v>1403</v>
      </c>
      <c r="Z140" s="53">
        <v>36</v>
      </c>
      <c r="AA140" s="56" t="s">
        <v>93</v>
      </c>
      <c r="AB140" s="208">
        <v>6</v>
      </c>
      <c r="AC140" s="209">
        <v>8</v>
      </c>
      <c r="AD140" s="209">
        <v>35</v>
      </c>
      <c r="AE140" s="209">
        <v>54</v>
      </c>
      <c r="AF140" s="209">
        <v>136</v>
      </c>
      <c r="AG140" s="209">
        <v>164</v>
      </c>
      <c r="AH140" s="209">
        <v>107</v>
      </c>
      <c r="AI140" s="209">
        <v>99</v>
      </c>
      <c r="AJ140" s="209">
        <v>102</v>
      </c>
      <c r="AK140" s="209">
        <v>108</v>
      </c>
      <c r="AL140" s="209">
        <v>119</v>
      </c>
      <c r="AM140" s="209">
        <v>75</v>
      </c>
      <c r="AN140" s="209">
        <v>94</v>
      </c>
      <c r="AO140" s="209">
        <v>74</v>
      </c>
      <c r="AP140" s="209">
        <v>114</v>
      </c>
      <c r="AQ140" s="210">
        <v>79</v>
      </c>
      <c r="AR140" s="155">
        <f t="shared" si="45"/>
        <v>713</v>
      </c>
      <c r="AS140" s="147">
        <f t="shared" si="46"/>
        <v>661</v>
      </c>
      <c r="AT140" s="156">
        <f t="shared" si="47"/>
        <v>1374</v>
      </c>
      <c r="AU140" s="109">
        <f t="shared" si="48"/>
        <v>1374</v>
      </c>
      <c r="AV140" s="95">
        <v>3373</v>
      </c>
      <c r="AW140" s="214">
        <v>662</v>
      </c>
      <c r="AX140" s="212">
        <v>2356</v>
      </c>
      <c r="AY140" s="96">
        <v>618</v>
      </c>
      <c r="AZ140" s="97">
        <v>9</v>
      </c>
      <c r="BA140" s="71">
        <f t="shared" si="40"/>
        <v>64.002250177242004</v>
      </c>
      <c r="BB140" s="32">
        <f t="shared" si="49"/>
        <v>52.22405271828665</v>
      </c>
      <c r="BC140" s="32">
        <f t="shared" si="50"/>
        <v>73.432160483556757</v>
      </c>
      <c r="BD140" s="32">
        <f t="shared" si="51"/>
        <v>6.0584461867426942</v>
      </c>
      <c r="BE140" s="32">
        <f t="shared" si="52"/>
        <v>92.163240255228487</v>
      </c>
      <c r="BF140" s="32">
        <f t="shared" si="53"/>
        <v>199.73547651527434</v>
      </c>
      <c r="BG140" s="34">
        <f t="shared" si="54"/>
        <v>19.626445300919062</v>
      </c>
    </row>
    <row r="141" spans="1:59" s="216" customFormat="1" ht="59.25" customHeight="1" thickBot="1">
      <c r="A141" s="281" t="s">
        <v>94</v>
      </c>
      <c r="B141" s="282"/>
      <c r="C141" s="86">
        <f t="shared" ref="C141:I141" si="58">SUM(C105:C140)</f>
        <v>97261831.088788718</v>
      </c>
      <c r="D141" s="125">
        <f t="shared" si="58"/>
        <v>18849</v>
      </c>
      <c r="E141" s="126">
        <f t="shared" si="58"/>
        <v>1211</v>
      </c>
      <c r="F141" s="126">
        <f t="shared" si="58"/>
        <v>109</v>
      </c>
      <c r="G141" s="126">
        <f t="shared" si="58"/>
        <v>158</v>
      </c>
      <c r="H141" s="126">
        <f t="shared" si="58"/>
        <v>145</v>
      </c>
      <c r="I141" s="123">
        <f t="shared" si="58"/>
        <v>19</v>
      </c>
      <c r="J141" s="131">
        <f t="shared" si="55"/>
        <v>20491</v>
      </c>
      <c r="K141" s="125">
        <f t="shared" ref="K141:P141" si="59">SUM(K105:K140)</f>
        <v>20416</v>
      </c>
      <c r="L141" s="126">
        <f t="shared" si="59"/>
        <v>256</v>
      </c>
      <c r="M141" s="126">
        <f t="shared" si="59"/>
        <v>7</v>
      </c>
      <c r="N141" s="126">
        <f t="shared" si="59"/>
        <v>44</v>
      </c>
      <c r="O141" s="126">
        <f t="shared" si="59"/>
        <v>114</v>
      </c>
      <c r="P141" s="123">
        <f t="shared" si="59"/>
        <v>71</v>
      </c>
      <c r="Q141" s="131">
        <f t="shared" si="56"/>
        <v>20908</v>
      </c>
      <c r="R141" s="125">
        <f t="shared" ref="R141:W141" si="60">SUM(R105:R140)</f>
        <v>7484</v>
      </c>
      <c r="S141" s="126">
        <f t="shared" si="60"/>
        <v>73</v>
      </c>
      <c r="T141" s="126">
        <f t="shared" si="60"/>
        <v>4</v>
      </c>
      <c r="U141" s="126">
        <f t="shared" si="60"/>
        <v>22</v>
      </c>
      <c r="V141" s="126">
        <f t="shared" si="60"/>
        <v>71</v>
      </c>
      <c r="W141" s="123">
        <f t="shared" si="60"/>
        <v>8</v>
      </c>
      <c r="X141" s="131">
        <f t="shared" si="43"/>
        <v>7662</v>
      </c>
      <c r="Y141" s="131">
        <f t="shared" si="57"/>
        <v>49061</v>
      </c>
      <c r="Z141" s="270" t="s">
        <v>94</v>
      </c>
      <c r="AA141" s="271"/>
      <c r="AB141" s="125">
        <f t="shared" ref="AB141:AQ141" si="61">SUM(AB105:AB140)</f>
        <v>194</v>
      </c>
      <c r="AC141" s="126">
        <f t="shared" si="61"/>
        <v>173</v>
      </c>
      <c r="AD141" s="126">
        <f t="shared" si="61"/>
        <v>1049</v>
      </c>
      <c r="AE141" s="126">
        <f t="shared" si="61"/>
        <v>1510</v>
      </c>
      <c r="AF141" s="126">
        <f t="shared" si="61"/>
        <v>4614</v>
      </c>
      <c r="AG141" s="126">
        <f t="shared" si="61"/>
        <v>5950</v>
      </c>
      <c r="AH141" s="126">
        <f t="shared" si="61"/>
        <v>4447</v>
      </c>
      <c r="AI141" s="126">
        <f t="shared" si="61"/>
        <v>4834</v>
      </c>
      <c r="AJ141" s="126">
        <f t="shared" si="61"/>
        <v>4097</v>
      </c>
      <c r="AK141" s="126">
        <f t="shared" si="61"/>
        <v>4151</v>
      </c>
      <c r="AL141" s="126">
        <f t="shared" si="61"/>
        <v>3778</v>
      </c>
      <c r="AM141" s="126">
        <f t="shared" si="61"/>
        <v>3160</v>
      </c>
      <c r="AN141" s="126">
        <f t="shared" si="61"/>
        <v>3330</v>
      </c>
      <c r="AO141" s="126">
        <f t="shared" si="61"/>
        <v>2351</v>
      </c>
      <c r="AP141" s="126">
        <f t="shared" si="61"/>
        <v>2887</v>
      </c>
      <c r="AQ141" s="126">
        <f t="shared" si="61"/>
        <v>1764</v>
      </c>
      <c r="AR141" s="37">
        <f t="shared" si="45"/>
        <v>24396</v>
      </c>
      <c r="AS141" s="37">
        <f t="shared" si="46"/>
        <v>23893</v>
      </c>
      <c r="AT141" s="132">
        <f t="shared" si="47"/>
        <v>48289</v>
      </c>
      <c r="AU141" s="148">
        <f t="shared" si="48"/>
        <v>48289</v>
      </c>
      <c r="AV141" s="125">
        <f>SUM(AV105:AV140)</f>
        <v>165360</v>
      </c>
      <c r="AW141" s="85">
        <f>SUM(AW105:AW140)</f>
        <v>21592</v>
      </c>
      <c r="AX141" s="215">
        <f>SUM(AX105:AX140)</f>
        <v>58840</v>
      </c>
      <c r="AY141" s="84">
        <f>SUM(AY105:AY140)</f>
        <v>21100</v>
      </c>
      <c r="AZ141" s="85">
        <f>SUM(AZ105:AZ140)</f>
        <v>397</v>
      </c>
      <c r="BA141" s="118">
        <f t="shared" si="40"/>
        <v>57.290945069041868</v>
      </c>
      <c r="BB141" s="119">
        <f>(D141+E141)/(J141+Q141)*100</f>
        <v>48.455276697504772</v>
      </c>
      <c r="BC141" s="119">
        <f>(4*AU141)/(C141*0.00272)*100</f>
        <v>73.012439205766995</v>
      </c>
      <c r="BD141" s="119">
        <f t="shared" si="51"/>
        <v>4.7125007643545791</v>
      </c>
      <c r="BE141" s="119">
        <f t="shared" si="52"/>
        <v>82.498960899420283</v>
      </c>
      <c r="BF141" s="119">
        <f t="shared" si="53"/>
        <v>198.59383463968621</v>
      </c>
      <c r="BG141" s="38">
        <f t="shared" si="54"/>
        <v>13.057571359458153</v>
      </c>
    </row>
    <row r="145" spans="1:59" ht="15.75" thickBot="1"/>
    <row r="146" spans="1:59" ht="18.75">
      <c r="A146" s="283" t="s">
        <v>94</v>
      </c>
      <c r="B146" s="283"/>
      <c r="C146" s="283"/>
      <c r="D146" s="284" t="s">
        <v>0</v>
      </c>
      <c r="E146" s="284"/>
      <c r="F146" s="284"/>
      <c r="G146" s="284"/>
      <c r="H146" s="284"/>
      <c r="I146" s="284"/>
      <c r="J146" s="284"/>
      <c r="K146" s="284"/>
      <c r="L146" s="284"/>
      <c r="M146" s="284"/>
      <c r="N146" s="284"/>
      <c r="O146" s="284"/>
      <c r="P146" s="284"/>
      <c r="Q146" s="284"/>
      <c r="R146" s="284"/>
      <c r="S146" s="284"/>
      <c r="T146" s="284"/>
      <c r="U146" s="284"/>
      <c r="V146" s="284"/>
      <c r="W146" s="284"/>
      <c r="X146" s="284"/>
      <c r="Y146" s="284"/>
      <c r="Z146" s="284" t="s">
        <v>6</v>
      </c>
      <c r="AA146" s="284"/>
      <c r="AB146" s="284"/>
      <c r="AC146" s="284"/>
      <c r="AD146" s="284"/>
      <c r="AE146" s="284"/>
      <c r="AF146" s="284"/>
      <c r="AG146" s="284"/>
      <c r="AH146" s="284"/>
      <c r="AI146" s="284"/>
      <c r="AJ146" s="284"/>
      <c r="AK146" s="284"/>
      <c r="AL146" s="284"/>
      <c r="AM146" s="284"/>
      <c r="AN146" s="284"/>
      <c r="AO146" s="284"/>
      <c r="AP146" s="284"/>
      <c r="AQ146" s="284"/>
      <c r="AR146" s="284"/>
      <c r="AS146" s="284"/>
      <c r="AT146" s="284"/>
      <c r="AU146" s="98"/>
      <c r="AV146" s="286" t="s">
        <v>18</v>
      </c>
      <c r="AW146" s="287"/>
      <c r="AX146" s="286" t="s">
        <v>19</v>
      </c>
      <c r="AY146" s="292"/>
      <c r="AZ146" s="287"/>
      <c r="BA146" s="295" t="s">
        <v>28</v>
      </c>
      <c r="BB146" s="415" t="s">
        <v>54</v>
      </c>
      <c r="BC146" s="415" t="s">
        <v>51</v>
      </c>
      <c r="BD146" s="409" t="s">
        <v>106</v>
      </c>
      <c r="BE146" s="409" t="s">
        <v>30</v>
      </c>
      <c r="BF146" s="409" t="s">
        <v>52</v>
      </c>
      <c r="BG146" s="409" t="s">
        <v>53</v>
      </c>
    </row>
    <row r="147" spans="1:59" ht="19.5" thickBot="1">
      <c r="A147" s="283"/>
      <c r="B147" s="283"/>
      <c r="C147" s="283"/>
      <c r="D147" s="285"/>
      <c r="E147" s="285"/>
      <c r="F147" s="285"/>
      <c r="G147" s="285"/>
      <c r="H147" s="285"/>
      <c r="I147" s="285"/>
      <c r="J147" s="285"/>
      <c r="K147" s="285"/>
      <c r="L147" s="285"/>
      <c r="M147" s="285"/>
      <c r="N147" s="285"/>
      <c r="O147" s="285"/>
      <c r="P147" s="285"/>
      <c r="Q147" s="285"/>
      <c r="R147" s="285"/>
      <c r="S147" s="285"/>
      <c r="T147" s="285"/>
      <c r="U147" s="285"/>
      <c r="V147" s="285"/>
      <c r="W147" s="285"/>
      <c r="X147" s="285"/>
      <c r="Y147" s="285"/>
      <c r="Z147" s="284"/>
      <c r="AA147" s="284"/>
      <c r="AB147" s="285"/>
      <c r="AC147" s="285"/>
      <c r="AD147" s="285"/>
      <c r="AE147" s="285"/>
      <c r="AF147" s="285"/>
      <c r="AG147" s="285"/>
      <c r="AH147" s="285"/>
      <c r="AI147" s="285"/>
      <c r="AJ147" s="285"/>
      <c r="AK147" s="285"/>
      <c r="AL147" s="285"/>
      <c r="AM147" s="285"/>
      <c r="AN147" s="285"/>
      <c r="AO147" s="285"/>
      <c r="AP147" s="285"/>
      <c r="AQ147" s="285"/>
      <c r="AR147" s="285"/>
      <c r="AS147" s="285"/>
      <c r="AT147" s="285"/>
      <c r="AU147" s="99"/>
      <c r="AV147" s="288"/>
      <c r="AW147" s="289"/>
      <c r="AX147" s="288"/>
      <c r="AY147" s="293"/>
      <c r="AZ147" s="289"/>
      <c r="BA147" s="295"/>
      <c r="BB147" s="415"/>
      <c r="BC147" s="415"/>
      <c r="BD147" s="409"/>
      <c r="BE147" s="409"/>
      <c r="BF147" s="409"/>
      <c r="BG147" s="409"/>
    </row>
    <row r="148" spans="1:59" ht="18.75">
      <c r="A148" s="443" t="s">
        <v>103</v>
      </c>
      <c r="B148" s="443"/>
      <c r="C148" s="443"/>
      <c r="D148" s="445" t="s">
        <v>34</v>
      </c>
      <c r="E148" s="446"/>
      <c r="F148" s="446"/>
      <c r="G148" s="446"/>
      <c r="H148" s="446"/>
      <c r="I148" s="446"/>
      <c r="J148" s="446"/>
      <c r="K148" s="446"/>
      <c r="L148" s="446"/>
      <c r="M148" s="446"/>
      <c r="N148" s="446"/>
      <c r="O148" s="446"/>
      <c r="P148" s="446"/>
      <c r="Q148" s="447"/>
      <c r="R148" s="448" t="s">
        <v>36</v>
      </c>
      <c r="S148" s="449"/>
      <c r="T148" s="449"/>
      <c r="U148" s="449"/>
      <c r="V148" s="449"/>
      <c r="W148" s="449"/>
      <c r="X148" s="450"/>
      <c r="Y148" s="336" t="s">
        <v>25</v>
      </c>
      <c r="Z148" s="403" t="s">
        <v>26</v>
      </c>
      <c r="AA148" s="417" t="s">
        <v>7</v>
      </c>
      <c r="AB148" s="418" t="s">
        <v>46</v>
      </c>
      <c r="AC148" s="419"/>
      <c r="AD148" s="419"/>
      <c r="AE148" s="419"/>
      <c r="AF148" s="419"/>
      <c r="AG148" s="419"/>
      <c r="AH148" s="419"/>
      <c r="AI148" s="419"/>
      <c r="AJ148" s="419"/>
      <c r="AK148" s="419"/>
      <c r="AL148" s="419"/>
      <c r="AM148" s="419"/>
      <c r="AN148" s="419"/>
      <c r="AO148" s="419"/>
      <c r="AP148" s="419"/>
      <c r="AQ148" s="419"/>
      <c r="AR148" s="419"/>
      <c r="AS148" s="419"/>
      <c r="AT148" s="420"/>
      <c r="AU148" s="145"/>
      <c r="AV148" s="288"/>
      <c r="AW148" s="289"/>
      <c r="AX148" s="288"/>
      <c r="AY148" s="293"/>
      <c r="AZ148" s="289"/>
      <c r="BA148" s="295"/>
      <c r="BB148" s="415"/>
      <c r="BC148" s="415"/>
      <c r="BD148" s="409"/>
      <c r="BE148" s="409"/>
      <c r="BF148" s="409"/>
      <c r="BG148" s="409"/>
    </row>
    <row r="149" spans="1:59" ht="19.5" thickBot="1">
      <c r="A149" s="444"/>
      <c r="B149" s="444"/>
      <c r="C149" s="444"/>
      <c r="D149" s="451" t="s">
        <v>35</v>
      </c>
      <c r="E149" s="296"/>
      <c r="F149" s="296"/>
      <c r="G149" s="296"/>
      <c r="H149" s="296"/>
      <c r="I149" s="296"/>
      <c r="J149" s="452"/>
      <c r="K149" s="453" t="s">
        <v>45</v>
      </c>
      <c r="L149" s="453"/>
      <c r="M149" s="453"/>
      <c r="N149" s="453"/>
      <c r="O149" s="453"/>
      <c r="P149" s="453"/>
      <c r="Q149" s="454"/>
      <c r="R149" s="455" t="s">
        <v>37</v>
      </c>
      <c r="S149" s="456"/>
      <c r="T149" s="456"/>
      <c r="U149" s="456"/>
      <c r="V149" s="456"/>
      <c r="W149" s="456"/>
      <c r="X149" s="457"/>
      <c r="Y149" s="337"/>
      <c r="Z149" s="403"/>
      <c r="AA149" s="417"/>
      <c r="AB149" s="421"/>
      <c r="AC149" s="422"/>
      <c r="AD149" s="422"/>
      <c r="AE149" s="422"/>
      <c r="AF149" s="422"/>
      <c r="AG149" s="422"/>
      <c r="AH149" s="422"/>
      <c r="AI149" s="422"/>
      <c r="AJ149" s="422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42"/>
      <c r="AU149" s="145"/>
      <c r="AV149" s="290"/>
      <c r="AW149" s="291"/>
      <c r="AX149" s="290"/>
      <c r="AY149" s="294"/>
      <c r="AZ149" s="291"/>
      <c r="BA149" s="295"/>
      <c r="BB149" s="415"/>
      <c r="BC149" s="415"/>
      <c r="BD149" s="409"/>
      <c r="BE149" s="409"/>
      <c r="BF149" s="409"/>
      <c r="BG149" s="409"/>
    </row>
    <row r="150" spans="1:59" ht="16.5" thickBot="1">
      <c r="A150" s="306" t="s">
        <v>33</v>
      </c>
      <c r="B150" s="440" t="s">
        <v>31</v>
      </c>
      <c r="C150" s="441" t="s">
        <v>32</v>
      </c>
      <c r="D150" s="393" t="s">
        <v>39</v>
      </c>
      <c r="E150" s="347" t="s">
        <v>38</v>
      </c>
      <c r="F150" s="296" t="s">
        <v>44</v>
      </c>
      <c r="G150" s="296"/>
      <c r="H150" s="296"/>
      <c r="I150" s="297"/>
      <c r="J150" s="298" t="s">
        <v>17</v>
      </c>
      <c r="K150" s="458" t="s">
        <v>39</v>
      </c>
      <c r="L150" s="347" t="s">
        <v>38</v>
      </c>
      <c r="M150" s="296" t="s">
        <v>44</v>
      </c>
      <c r="N150" s="296"/>
      <c r="O150" s="296"/>
      <c r="P150" s="297"/>
      <c r="Q150" s="298" t="s">
        <v>17</v>
      </c>
      <c r="R150" s="300" t="s">
        <v>39</v>
      </c>
      <c r="S150" s="392" t="s">
        <v>38</v>
      </c>
      <c r="T150" s="332" t="s">
        <v>44</v>
      </c>
      <c r="U150" s="332"/>
      <c r="V150" s="332"/>
      <c r="W150" s="416"/>
      <c r="X150" s="404" t="s">
        <v>17</v>
      </c>
      <c r="Y150" s="337"/>
      <c r="Z150" s="403"/>
      <c r="AA150" s="417"/>
      <c r="AB150" s="429" t="s">
        <v>8</v>
      </c>
      <c r="AC150" s="301"/>
      <c r="AD150" s="301" t="s">
        <v>9</v>
      </c>
      <c r="AE150" s="301"/>
      <c r="AF150" s="301" t="s">
        <v>10</v>
      </c>
      <c r="AG150" s="301"/>
      <c r="AH150" s="301" t="s">
        <v>11</v>
      </c>
      <c r="AI150" s="301"/>
      <c r="AJ150" s="301" t="s">
        <v>12</v>
      </c>
      <c r="AK150" s="301"/>
      <c r="AL150" s="301" t="s">
        <v>13</v>
      </c>
      <c r="AM150" s="301"/>
      <c r="AN150" s="301" t="s">
        <v>14</v>
      </c>
      <c r="AO150" s="301"/>
      <c r="AP150" s="301" t="s">
        <v>15</v>
      </c>
      <c r="AQ150" s="301"/>
      <c r="AR150" s="302" t="s">
        <v>16</v>
      </c>
      <c r="AS150" s="302"/>
      <c r="AT150" s="303"/>
      <c r="AU150" s="112"/>
      <c r="AV150" s="304" t="s">
        <v>47</v>
      </c>
      <c r="AW150" s="305"/>
      <c r="AX150" s="278" t="s">
        <v>50</v>
      </c>
      <c r="AY150" s="279"/>
      <c r="AZ150" s="280"/>
      <c r="BA150" s="295"/>
      <c r="BB150" s="415"/>
      <c r="BC150" s="415"/>
      <c r="BD150" s="409"/>
      <c r="BE150" s="409"/>
      <c r="BF150" s="409"/>
      <c r="BG150" s="409"/>
    </row>
    <row r="151" spans="1:59" ht="79.5" thickBot="1">
      <c r="A151" s="307"/>
      <c r="B151" s="440"/>
      <c r="C151" s="441"/>
      <c r="D151" s="393"/>
      <c r="E151" s="347"/>
      <c r="F151" s="20" t="s">
        <v>40</v>
      </c>
      <c r="G151" s="20" t="s">
        <v>41</v>
      </c>
      <c r="H151" s="20" t="s">
        <v>42</v>
      </c>
      <c r="I151" s="80" t="s">
        <v>43</v>
      </c>
      <c r="J151" s="299"/>
      <c r="K151" s="458"/>
      <c r="L151" s="347"/>
      <c r="M151" s="20" t="s">
        <v>40</v>
      </c>
      <c r="N151" s="20" t="s">
        <v>41</v>
      </c>
      <c r="O151" s="20" t="s">
        <v>56</v>
      </c>
      <c r="P151" s="80" t="s">
        <v>43</v>
      </c>
      <c r="Q151" s="299"/>
      <c r="R151" s="300"/>
      <c r="S151" s="392"/>
      <c r="T151" s="49" t="s">
        <v>40</v>
      </c>
      <c r="U151" s="49" t="s">
        <v>41</v>
      </c>
      <c r="V151" s="49" t="s">
        <v>57</v>
      </c>
      <c r="W151" s="106" t="s">
        <v>43</v>
      </c>
      <c r="X151" s="405"/>
      <c r="Y151" s="337"/>
      <c r="Z151" s="403"/>
      <c r="AA151" s="417"/>
      <c r="AB151" s="193" t="s">
        <v>3</v>
      </c>
      <c r="AC151" s="194" t="s">
        <v>4</v>
      </c>
      <c r="AD151" s="194" t="s">
        <v>3</v>
      </c>
      <c r="AE151" s="194" t="s">
        <v>4</v>
      </c>
      <c r="AF151" s="194" t="s">
        <v>3</v>
      </c>
      <c r="AG151" s="194" t="s">
        <v>4</v>
      </c>
      <c r="AH151" s="194" t="s">
        <v>3</v>
      </c>
      <c r="AI151" s="194" t="s">
        <v>4</v>
      </c>
      <c r="AJ151" s="194" t="s">
        <v>3</v>
      </c>
      <c r="AK151" s="194" t="s">
        <v>4</v>
      </c>
      <c r="AL151" s="194" t="s">
        <v>3</v>
      </c>
      <c r="AM151" s="194" t="s">
        <v>4</v>
      </c>
      <c r="AN151" s="194" t="s">
        <v>3</v>
      </c>
      <c r="AO151" s="194" t="s">
        <v>4</v>
      </c>
      <c r="AP151" s="194" t="s">
        <v>3</v>
      </c>
      <c r="AQ151" s="200" t="s">
        <v>4</v>
      </c>
      <c r="AR151" s="115" t="s">
        <v>3</v>
      </c>
      <c r="AS151" s="114" t="s">
        <v>4</v>
      </c>
      <c r="AT151" s="103" t="s">
        <v>17</v>
      </c>
      <c r="AU151" s="103" t="s">
        <v>98</v>
      </c>
      <c r="AV151" s="63" t="s">
        <v>48</v>
      </c>
      <c r="AW151" s="64" t="s">
        <v>49</v>
      </c>
      <c r="AX151" s="181" t="s">
        <v>95</v>
      </c>
      <c r="AY151" s="62" t="s">
        <v>96</v>
      </c>
      <c r="AZ151" s="64" t="s">
        <v>97</v>
      </c>
      <c r="BA151" s="295"/>
      <c r="BB151" s="415"/>
      <c r="BC151" s="415"/>
      <c r="BD151" s="409"/>
      <c r="BE151" s="409"/>
      <c r="BF151" s="409"/>
      <c r="BG151" s="409"/>
    </row>
    <row r="152" spans="1:59" ht="15.75">
      <c r="A152" s="14">
        <v>1</v>
      </c>
      <c r="B152" s="13" t="s">
        <v>58</v>
      </c>
      <c r="C152" s="257">
        <v>1619642.2358940549</v>
      </c>
      <c r="D152" s="23"/>
      <c r="E152" s="7"/>
      <c r="F152" s="7"/>
      <c r="G152" s="7"/>
      <c r="H152" s="7"/>
      <c r="I152" s="79"/>
      <c r="J152" s="135">
        <f>D152+E152+F152+G152+H152+I152</f>
        <v>0</v>
      </c>
      <c r="K152" s="81"/>
      <c r="L152" s="7"/>
      <c r="M152" s="7"/>
      <c r="N152" s="7"/>
      <c r="O152" s="7"/>
      <c r="P152" s="79"/>
      <c r="Q152" s="142">
        <f>SUM(K152:P152)</f>
        <v>0</v>
      </c>
      <c r="R152" s="23"/>
      <c r="S152" s="7"/>
      <c r="T152" s="7"/>
      <c r="U152" s="7"/>
      <c r="V152" s="7"/>
      <c r="W152" s="79"/>
      <c r="X152" s="238">
        <f>SUM(R152:W152)</f>
        <v>0</v>
      </c>
      <c r="Y152" s="142">
        <f>J152+Q152+X152</f>
        <v>0</v>
      </c>
      <c r="Z152" s="51">
        <v>1</v>
      </c>
      <c r="AA152" s="55" t="s">
        <v>58</v>
      </c>
      <c r="AB152" s="195"/>
      <c r="AC152" s="196"/>
      <c r="AD152" s="196"/>
      <c r="AE152" s="196"/>
      <c r="AF152" s="196"/>
      <c r="AG152" s="196"/>
      <c r="AH152" s="196"/>
      <c r="AI152" s="196"/>
      <c r="AJ152" s="196"/>
      <c r="AK152" s="196"/>
      <c r="AL152" s="196"/>
      <c r="AM152" s="196"/>
      <c r="AN152" s="196"/>
      <c r="AO152" s="196"/>
      <c r="AP152" s="196"/>
      <c r="AQ152" s="197"/>
      <c r="AR152" s="157">
        <f>AP152+AN152+AL152+AJ152+AH152+AF152+AD152+AB152</f>
        <v>0</v>
      </c>
      <c r="AS152" s="158">
        <f>AQ152+AO152+AM152+AK152+AI152+AG152+AE152+AC152</f>
        <v>0</v>
      </c>
      <c r="AT152" s="151">
        <f>SUM(AR152:AS152)</f>
        <v>0</v>
      </c>
      <c r="AU152" s="152">
        <f>D152+E152+K152+L152+R152+S152</f>
        <v>0</v>
      </c>
      <c r="AV152" s="65"/>
      <c r="AW152" s="184"/>
      <c r="AX152" s="182"/>
      <c r="AY152" s="17"/>
      <c r="AZ152" s="66"/>
      <c r="BA152" s="70">
        <f t="shared" ref="BA152:BA188" si="62">((D152+E152)*4)/(C152*0.00144)*100</f>
        <v>0</v>
      </c>
      <c r="BB152" s="9" t="e">
        <f>(D152+E152)/(J152+Q152)*100</f>
        <v>#DIV/0!</v>
      </c>
      <c r="BC152" s="9">
        <f>(4*AU152)/(C152*0.00272)*100</f>
        <v>0</v>
      </c>
      <c r="BD152" s="10" t="e">
        <f>(E152+F152+G152+H152+I152+L152+M152+N152+O152+P152+S152+T152+U152+V152+W152)/Y152*100</f>
        <v>#DIV/0!</v>
      </c>
      <c r="BE152" s="16">
        <f>((D152+E152)*4)/(C152)*100000</f>
        <v>0</v>
      </c>
      <c r="BF152" s="9">
        <f>(AU152*4)/(C152)*100000</f>
        <v>0</v>
      </c>
      <c r="BG152" s="11" t="e">
        <f>AW152/AV152*100</f>
        <v>#DIV/0!</v>
      </c>
    </row>
    <row r="153" spans="1:59" ht="15.75">
      <c r="A153" s="15">
        <v>2</v>
      </c>
      <c r="B153" s="13" t="s">
        <v>99</v>
      </c>
      <c r="C153" s="257">
        <v>2711625.7845973652</v>
      </c>
      <c r="D153" s="23"/>
      <c r="E153" s="7"/>
      <c r="F153" s="7"/>
      <c r="G153" s="7"/>
      <c r="H153" s="7"/>
      <c r="I153" s="79"/>
      <c r="J153" s="136">
        <f t="shared" ref="J153:J183" si="63">D153+E153+F153+G153+H153+I153</f>
        <v>0</v>
      </c>
      <c r="K153" s="81"/>
      <c r="L153" s="7"/>
      <c r="M153" s="7"/>
      <c r="N153" s="7"/>
      <c r="O153" s="7"/>
      <c r="P153" s="79"/>
      <c r="Q153" s="136">
        <f t="shared" ref="Q153:Q183" si="64">SUM(K153:P153)</f>
        <v>0</v>
      </c>
      <c r="R153" s="23"/>
      <c r="S153" s="7"/>
      <c r="T153" s="7"/>
      <c r="U153" s="7"/>
      <c r="V153" s="7"/>
      <c r="W153" s="79"/>
      <c r="X153" s="239">
        <f t="shared" ref="X153:X188" si="65">SUM(R153:W153)</f>
        <v>0</v>
      </c>
      <c r="Y153" s="136">
        <f t="shared" ref="Y153:Y183" si="66">J153+Q153+X153</f>
        <v>0</v>
      </c>
      <c r="Z153" s="52">
        <v>2</v>
      </c>
      <c r="AA153" s="55" t="s">
        <v>59</v>
      </c>
      <c r="AB153" s="23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198"/>
      <c r="AR153" s="153">
        <f t="shared" ref="AR153:AR188" si="67">AP153+AN153+AL153+AJ153+AH153+AF153+AD153+AB153</f>
        <v>0</v>
      </c>
      <c r="AS153" s="146">
        <f t="shared" ref="AS153:AS188" si="68">AQ153+AO153+AM153+AK153+AI153+AG153+AE153+AC153</f>
        <v>0</v>
      </c>
      <c r="AT153" s="154">
        <f t="shared" ref="AT153:AT188" si="69">SUM(AR153:AS153)</f>
        <v>0</v>
      </c>
      <c r="AU153" s="133">
        <f t="shared" ref="AU153:AU188" si="70">D153+E153+K153+L153+R153+S153</f>
        <v>0</v>
      </c>
      <c r="AV153" s="65"/>
      <c r="AW153" s="184"/>
      <c r="AX153" s="182"/>
      <c r="AY153" s="17"/>
      <c r="AZ153" s="66"/>
      <c r="BA153" s="70">
        <f t="shared" si="62"/>
        <v>0</v>
      </c>
      <c r="BB153" s="9" t="e">
        <f t="shared" ref="BB153:BB187" si="71">(D153+E153)/(J153+Q153)*100</f>
        <v>#DIV/0!</v>
      </c>
      <c r="BC153" s="9">
        <f t="shared" ref="BC153:BC187" si="72">(4*AU153)/(C153*0.00272)*100</f>
        <v>0</v>
      </c>
      <c r="BD153" s="10" t="e">
        <f t="shared" ref="BD153:BD188" si="73">(E153+F153+G153+H153+I153+L153+M153+N153+O153+P153+S153+T153+U153+V153+W153)/Y153*100</f>
        <v>#DIV/0!</v>
      </c>
      <c r="BE153" s="16">
        <f t="shared" ref="BE153:BE188" si="74">((D153+E153)*4)/(C153)*100000</f>
        <v>0</v>
      </c>
      <c r="BF153" s="9">
        <f t="shared" ref="BF153:BF188" si="75">(AU153*4)/(C153)*100000</f>
        <v>0</v>
      </c>
      <c r="BG153" s="11" t="e">
        <f t="shared" ref="BG153:BG188" si="76">AW153/AV153*100</f>
        <v>#DIV/0!</v>
      </c>
    </row>
    <row r="154" spans="1:59" ht="15.75">
      <c r="A154" s="15">
        <v>3</v>
      </c>
      <c r="B154" s="13" t="s">
        <v>59</v>
      </c>
      <c r="C154" s="257">
        <v>3226639.3022482186</v>
      </c>
      <c r="D154" s="23"/>
      <c r="E154" s="7"/>
      <c r="F154" s="7"/>
      <c r="G154" s="7"/>
      <c r="H154" s="7"/>
      <c r="I154" s="79"/>
      <c r="J154" s="136">
        <f t="shared" si="63"/>
        <v>0</v>
      </c>
      <c r="K154" s="81"/>
      <c r="L154" s="7"/>
      <c r="M154" s="7"/>
      <c r="N154" s="7"/>
      <c r="O154" s="7"/>
      <c r="P154" s="79"/>
      <c r="Q154" s="136">
        <f t="shared" si="64"/>
        <v>0</v>
      </c>
      <c r="R154" s="23"/>
      <c r="S154" s="7"/>
      <c r="T154" s="7"/>
      <c r="U154" s="7"/>
      <c r="V154" s="7"/>
      <c r="W154" s="79"/>
      <c r="X154" s="239">
        <f t="shared" si="65"/>
        <v>0</v>
      </c>
      <c r="Y154" s="136">
        <f t="shared" si="66"/>
        <v>0</v>
      </c>
      <c r="Z154" s="52">
        <v>3</v>
      </c>
      <c r="AA154" s="55" t="s">
        <v>60</v>
      </c>
      <c r="AB154" s="23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198"/>
      <c r="AR154" s="153">
        <f t="shared" si="67"/>
        <v>0</v>
      </c>
      <c r="AS154" s="146">
        <f t="shared" si="68"/>
        <v>0</v>
      </c>
      <c r="AT154" s="154">
        <f t="shared" si="69"/>
        <v>0</v>
      </c>
      <c r="AU154" s="133">
        <f t="shared" si="70"/>
        <v>0</v>
      </c>
      <c r="AV154" s="65"/>
      <c r="AW154" s="184"/>
      <c r="AX154" s="182"/>
      <c r="AY154" s="17"/>
      <c r="AZ154" s="66"/>
      <c r="BA154" s="70">
        <f t="shared" si="62"/>
        <v>0</v>
      </c>
      <c r="BB154" s="9" t="e">
        <f t="shared" si="71"/>
        <v>#DIV/0!</v>
      </c>
      <c r="BC154" s="9">
        <f t="shared" si="72"/>
        <v>0</v>
      </c>
      <c r="BD154" s="10" t="e">
        <f t="shared" si="73"/>
        <v>#DIV/0!</v>
      </c>
      <c r="BE154" s="16">
        <f t="shared" si="74"/>
        <v>0</v>
      </c>
      <c r="BF154" s="9">
        <f t="shared" si="75"/>
        <v>0</v>
      </c>
      <c r="BG154" s="11" t="e">
        <f t="shared" si="76"/>
        <v>#DIV/0!</v>
      </c>
    </row>
    <row r="155" spans="1:59" ht="15.75">
      <c r="A155" s="15">
        <v>4</v>
      </c>
      <c r="B155" s="13" t="s">
        <v>61</v>
      </c>
      <c r="C155" s="257">
        <v>1309859.6688860231</v>
      </c>
      <c r="D155" s="23"/>
      <c r="E155" s="7"/>
      <c r="F155" s="7"/>
      <c r="G155" s="7"/>
      <c r="H155" s="7"/>
      <c r="I155" s="79"/>
      <c r="J155" s="136">
        <f t="shared" si="63"/>
        <v>0</v>
      </c>
      <c r="K155" s="81"/>
      <c r="L155" s="7"/>
      <c r="M155" s="7"/>
      <c r="N155" s="7"/>
      <c r="O155" s="7"/>
      <c r="P155" s="79"/>
      <c r="Q155" s="136">
        <f t="shared" si="64"/>
        <v>0</v>
      </c>
      <c r="R155" s="23"/>
      <c r="S155" s="7"/>
      <c r="T155" s="7"/>
      <c r="U155" s="7"/>
      <c r="V155" s="7"/>
      <c r="W155" s="79"/>
      <c r="X155" s="239">
        <f t="shared" si="65"/>
        <v>0</v>
      </c>
      <c r="Y155" s="136">
        <f t="shared" si="66"/>
        <v>0</v>
      </c>
      <c r="Z155" s="52">
        <v>4</v>
      </c>
      <c r="AA155" s="55" t="s">
        <v>61</v>
      </c>
      <c r="AB155" s="23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198"/>
      <c r="AR155" s="153">
        <f t="shared" si="67"/>
        <v>0</v>
      </c>
      <c r="AS155" s="146">
        <f t="shared" si="68"/>
        <v>0</v>
      </c>
      <c r="AT155" s="154">
        <f t="shared" si="69"/>
        <v>0</v>
      </c>
      <c r="AU155" s="133">
        <f t="shared" si="70"/>
        <v>0</v>
      </c>
      <c r="AV155" s="65"/>
      <c r="AW155" s="184"/>
      <c r="AX155" s="182"/>
      <c r="AY155" s="17"/>
      <c r="AZ155" s="66"/>
      <c r="BA155" s="70">
        <f t="shared" si="62"/>
        <v>0</v>
      </c>
      <c r="BB155" s="9" t="e">
        <f t="shared" si="71"/>
        <v>#DIV/0!</v>
      </c>
      <c r="BC155" s="9">
        <f t="shared" si="72"/>
        <v>0</v>
      </c>
      <c r="BD155" s="10" t="e">
        <f t="shared" si="73"/>
        <v>#DIV/0!</v>
      </c>
      <c r="BE155" s="16">
        <f t="shared" si="74"/>
        <v>0</v>
      </c>
      <c r="BF155" s="9">
        <f t="shared" si="75"/>
        <v>0</v>
      </c>
      <c r="BG155" s="11" t="e">
        <f t="shared" si="76"/>
        <v>#DIV/0!</v>
      </c>
    </row>
    <row r="156" spans="1:59" ht="15.75">
      <c r="A156" s="15">
        <v>5</v>
      </c>
      <c r="B156" s="13" t="s">
        <v>62</v>
      </c>
      <c r="C156" s="257">
        <v>1355036.2932413612</v>
      </c>
      <c r="D156" s="23"/>
      <c r="E156" s="7"/>
      <c r="F156" s="7"/>
      <c r="G156" s="7"/>
      <c r="H156" s="7"/>
      <c r="I156" s="79"/>
      <c r="J156" s="136">
        <f t="shared" si="63"/>
        <v>0</v>
      </c>
      <c r="K156" s="81"/>
      <c r="L156" s="7"/>
      <c r="M156" s="7"/>
      <c r="N156" s="7"/>
      <c r="O156" s="7"/>
      <c r="P156" s="79"/>
      <c r="Q156" s="136">
        <f t="shared" si="64"/>
        <v>0</v>
      </c>
      <c r="R156" s="23"/>
      <c r="S156" s="7"/>
      <c r="T156" s="7"/>
      <c r="U156" s="7"/>
      <c r="V156" s="7"/>
      <c r="W156" s="79"/>
      <c r="X156" s="239">
        <f t="shared" si="65"/>
        <v>0</v>
      </c>
      <c r="Y156" s="136">
        <f t="shared" si="66"/>
        <v>0</v>
      </c>
      <c r="Z156" s="52">
        <v>5</v>
      </c>
      <c r="AA156" s="55" t="s">
        <v>62</v>
      </c>
      <c r="AB156" s="23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198"/>
      <c r="AR156" s="153">
        <f t="shared" si="67"/>
        <v>0</v>
      </c>
      <c r="AS156" s="146">
        <f t="shared" si="68"/>
        <v>0</v>
      </c>
      <c r="AT156" s="154">
        <f t="shared" si="69"/>
        <v>0</v>
      </c>
      <c r="AU156" s="133">
        <f t="shared" si="70"/>
        <v>0</v>
      </c>
      <c r="AV156" s="65"/>
      <c r="AW156" s="184"/>
      <c r="AX156" s="182"/>
      <c r="AY156" s="17"/>
      <c r="AZ156" s="66"/>
      <c r="BA156" s="70">
        <f t="shared" si="62"/>
        <v>0</v>
      </c>
      <c r="BB156" s="9" t="e">
        <f t="shared" si="71"/>
        <v>#DIV/0!</v>
      </c>
      <c r="BC156" s="9">
        <f t="shared" si="72"/>
        <v>0</v>
      </c>
      <c r="BD156" s="10" t="e">
        <f t="shared" si="73"/>
        <v>#DIV/0!</v>
      </c>
      <c r="BE156" s="16">
        <f t="shared" si="74"/>
        <v>0</v>
      </c>
      <c r="BF156" s="9">
        <f t="shared" si="75"/>
        <v>0</v>
      </c>
      <c r="BG156" s="11" t="e">
        <f t="shared" si="76"/>
        <v>#DIV/0!</v>
      </c>
    </row>
    <row r="157" spans="1:59" ht="15.75">
      <c r="A157" s="15">
        <v>6</v>
      </c>
      <c r="B157" s="13" t="s">
        <v>63</v>
      </c>
      <c r="C157" s="257">
        <v>948142.70835654158</v>
      </c>
      <c r="D157" s="23"/>
      <c r="E157" s="7"/>
      <c r="F157" s="7"/>
      <c r="G157" s="7"/>
      <c r="H157" s="7"/>
      <c r="I157" s="79"/>
      <c r="J157" s="136">
        <f t="shared" si="63"/>
        <v>0</v>
      </c>
      <c r="K157" s="81"/>
      <c r="L157" s="7"/>
      <c r="M157" s="7"/>
      <c r="N157" s="7"/>
      <c r="O157" s="7"/>
      <c r="P157" s="79"/>
      <c r="Q157" s="136">
        <f t="shared" si="64"/>
        <v>0</v>
      </c>
      <c r="R157" s="23"/>
      <c r="S157" s="7"/>
      <c r="T157" s="7"/>
      <c r="U157" s="7"/>
      <c r="V157" s="7"/>
      <c r="W157" s="79"/>
      <c r="X157" s="239">
        <f t="shared" si="65"/>
        <v>0</v>
      </c>
      <c r="Y157" s="136">
        <f t="shared" si="66"/>
        <v>0</v>
      </c>
      <c r="Z157" s="52">
        <v>6</v>
      </c>
      <c r="AA157" s="55" t="s">
        <v>63</v>
      </c>
      <c r="AB157" s="23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198"/>
      <c r="AR157" s="153">
        <f t="shared" si="67"/>
        <v>0</v>
      </c>
      <c r="AS157" s="146">
        <f t="shared" si="68"/>
        <v>0</v>
      </c>
      <c r="AT157" s="154">
        <f t="shared" si="69"/>
        <v>0</v>
      </c>
      <c r="AU157" s="133">
        <f t="shared" si="70"/>
        <v>0</v>
      </c>
      <c r="AV157" s="65"/>
      <c r="AW157" s="184"/>
      <c r="AX157" s="182"/>
      <c r="AY157" s="17"/>
      <c r="AZ157" s="66"/>
      <c r="BA157" s="70">
        <f t="shared" si="62"/>
        <v>0</v>
      </c>
      <c r="BB157" s="9" t="e">
        <f t="shared" si="71"/>
        <v>#DIV/0!</v>
      </c>
      <c r="BC157" s="9">
        <f t="shared" si="72"/>
        <v>0</v>
      </c>
      <c r="BD157" s="10" t="e">
        <f t="shared" si="73"/>
        <v>#DIV/0!</v>
      </c>
      <c r="BE157" s="16">
        <f t="shared" si="74"/>
        <v>0</v>
      </c>
      <c r="BF157" s="9">
        <f t="shared" si="75"/>
        <v>0</v>
      </c>
      <c r="BG157" s="11" t="e">
        <f t="shared" si="76"/>
        <v>#DIV/0!</v>
      </c>
    </row>
    <row r="158" spans="1:59" ht="15.75">
      <c r="A158" s="15">
        <v>7</v>
      </c>
      <c r="B158" s="13" t="s">
        <v>64</v>
      </c>
      <c r="C158" s="257">
        <v>2130783.4714573072</v>
      </c>
      <c r="D158" s="23"/>
      <c r="E158" s="7"/>
      <c r="F158" s="7"/>
      <c r="G158" s="7"/>
      <c r="H158" s="7"/>
      <c r="I158" s="79"/>
      <c r="J158" s="136">
        <f t="shared" si="63"/>
        <v>0</v>
      </c>
      <c r="K158" s="81"/>
      <c r="L158" s="7"/>
      <c r="M158" s="7"/>
      <c r="N158" s="7"/>
      <c r="O158" s="7"/>
      <c r="P158" s="79"/>
      <c r="Q158" s="136">
        <f t="shared" si="64"/>
        <v>0</v>
      </c>
      <c r="R158" s="23"/>
      <c r="S158" s="7"/>
      <c r="T158" s="7"/>
      <c r="U158" s="7"/>
      <c r="V158" s="7"/>
      <c r="W158" s="79"/>
      <c r="X158" s="239">
        <f t="shared" si="65"/>
        <v>0</v>
      </c>
      <c r="Y158" s="136">
        <f t="shared" si="66"/>
        <v>0</v>
      </c>
      <c r="Z158" s="52">
        <v>7</v>
      </c>
      <c r="AA158" s="55" t="s">
        <v>64</v>
      </c>
      <c r="AB158" s="23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198"/>
      <c r="AR158" s="153">
        <f t="shared" si="67"/>
        <v>0</v>
      </c>
      <c r="AS158" s="146">
        <f t="shared" si="68"/>
        <v>0</v>
      </c>
      <c r="AT158" s="154">
        <f t="shared" si="69"/>
        <v>0</v>
      </c>
      <c r="AU158" s="133">
        <f t="shared" si="70"/>
        <v>0</v>
      </c>
      <c r="AV158" s="65"/>
      <c r="AW158" s="184"/>
      <c r="AX158" s="182"/>
      <c r="AY158" s="17"/>
      <c r="AZ158" s="66"/>
      <c r="BA158" s="70">
        <f t="shared" si="62"/>
        <v>0</v>
      </c>
      <c r="BB158" s="9" t="e">
        <f t="shared" si="71"/>
        <v>#DIV/0!</v>
      </c>
      <c r="BC158" s="9">
        <f t="shared" si="72"/>
        <v>0</v>
      </c>
      <c r="BD158" s="10" t="e">
        <f t="shared" si="73"/>
        <v>#DIV/0!</v>
      </c>
      <c r="BE158" s="16">
        <f t="shared" si="74"/>
        <v>0</v>
      </c>
      <c r="BF158" s="9">
        <f t="shared" si="75"/>
        <v>0</v>
      </c>
      <c r="BG158" s="11" t="e">
        <f t="shared" si="76"/>
        <v>#DIV/0!</v>
      </c>
    </row>
    <row r="159" spans="1:59" ht="15.75">
      <c r="A159" s="15">
        <v>8</v>
      </c>
      <c r="B159" s="13" t="s">
        <v>65</v>
      </c>
      <c r="C159" s="258">
        <v>6998506</v>
      </c>
      <c r="D159" s="23"/>
      <c r="E159" s="7"/>
      <c r="F159" s="7"/>
      <c r="G159" s="7"/>
      <c r="H159" s="7"/>
      <c r="I159" s="79"/>
      <c r="J159" s="136">
        <f t="shared" si="63"/>
        <v>0</v>
      </c>
      <c r="K159" s="81"/>
      <c r="L159" s="7"/>
      <c r="M159" s="7"/>
      <c r="N159" s="7"/>
      <c r="O159" s="7"/>
      <c r="P159" s="79"/>
      <c r="Q159" s="136">
        <f t="shared" si="64"/>
        <v>0</v>
      </c>
      <c r="R159" s="23"/>
      <c r="S159" s="7"/>
      <c r="T159" s="7"/>
      <c r="U159" s="7"/>
      <c r="V159" s="7"/>
      <c r="W159" s="79"/>
      <c r="X159" s="239">
        <f t="shared" si="65"/>
        <v>0</v>
      </c>
      <c r="Y159" s="136">
        <f t="shared" si="66"/>
        <v>0</v>
      </c>
      <c r="Z159" s="52">
        <v>8</v>
      </c>
      <c r="AA159" s="55" t="s">
        <v>65</v>
      </c>
      <c r="AB159" s="23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198"/>
      <c r="AR159" s="153">
        <f t="shared" si="67"/>
        <v>0</v>
      </c>
      <c r="AS159" s="146">
        <f t="shared" si="68"/>
        <v>0</v>
      </c>
      <c r="AT159" s="154">
        <f t="shared" si="69"/>
        <v>0</v>
      </c>
      <c r="AU159" s="133">
        <f t="shared" si="70"/>
        <v>0</v>
      </c>
      <c r="AV159" s="65"/>
      <c r="AW159" s="184"/>
      <c r="AX159" s="182"/>
      <c r="AY159" s="17"/>
      <c r="AZ159" s="66"/>
      <c r="BA159" s="70">
        <f t="shared" si="62"/>
        <v>0</v>
      </c>
      <c r="BB159" s="9" t="e">
        <f t="shared" si="71"/>
        <v>#DIV/0!</v>
      </c>
      <c r="BC159" s="9">
        <f t="shared" si="72"/>
        <v>0</v>
      </c>
      <c r="BD159" s="10" t="e">
        <f t="shared" si="73"/>
        <v>#DIV/0!</v>
      </c>
      <c r="BE159" s="16">
        <f t="shared" si="74"/>
        <v>0</v>
      </c>
      <c r="BF159" s="9">
        <f t="shared" si="75"/>
        <v>0</v>
      </c>
      <c r="BG159" s="11" t="e">
        <f t="shared" si="76"/>
        <v>#DIV/0!</v>
      </c>
    </row>
    <row r="160" spans="1:59" ht="15.75">
      <c r="A160" s="15">
        <v>9</v>
      </c>
      <c r="B160" s="13" t="s">
        <v>66</v>
      </c>
      <c r="C160" s="257">
        <v>4569030.425949689</v>
      </c>
      <c r="D160" s="23"/>
      <c r="E160" s="7"/>
      <c r="F160" s="7"/>
      <c r="G160" s="7"/>
      <c r="H160" s="7"/>
      <c r="I160" s="79"/>
      <c r="J160" s="136">
        <f t="shared" si="63"/>
        <v>0</v>
      </c>
      <c r="K160" s="81"/>
      <c r="L160" s="7"/>
      <c r="M160" s="7"/>
      <c r="N160" s="7"/>
      <c r="O160" s="7"/>
      <c r="P160" s="79"/>
      <c r="Q160" s="136">
        <f t="shared" si="64"/>
        <v>0</v>
      </c>
      <c r="R160" s="23"/>
      <c r="S160" s="7"/>
      <c r="T160" s="7"/>
      <c r="U160" s="7"/>
      <c r="V160" s="7"/>
      <c r="W160" s="79"/>
      <c r="X160" s="239">
        <f t="shared" si="65"/>
        <v>0</v>
      </c>
      <c r="Y160" s="136">
        <f t="shared" si="66"/>
        <v>0</v>
      </c>
      <c r="Z160" s="52">
        <v>9</v>
      </c>
      <c r="AA160" s="55" t="s">
        <v>66</v>
      </c>
      <c r="AB160" s="23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198"/>
      <c r="AR160" s="153">
        <f t="shared" si="67"/>
        <v>0</v>
      </c>
      <c r="AS160" s="146">
        <f t="shared" si="68"/>
        <v>0</v>
      </c>
      <c r="AT160" s="154">
        <f t="shared" si="69"/>
        <v>0</v>
      </c>
      <c r="AU160" s="133">
        <f t="shared" si="70"/>
        <v>0</v>
      </c>
      <c r="AV160" s="65"/>
      <c r="AW160" s="184"/>
      <c r="AX160" s="182"/>
      <c r="AY160" s="17"/>
      <c r="AZ160" s="66"/>
      <c r="BA160" s="70">
        <f t="shared" si="62"/>
        <v>0</v>
      </c>
      <c r="BB160" s="9" t="e">
        <f t="shared" si="71"/>
        <v>#DIV/0!</v>
      </c>
      <c r="BC160" s="9">
        <f t="shared" si="72"/>
        <v>0</v>
      </c>
      <c r="BD160" s="10" t="e">
        <f t="shared" si="73"/>
        <v>#DIV/0!</v>
      </c>
      <c r="BE160" s="16">
        <f t="shared" si="74"/>
        <v>0</v>
      </c>
      <c r="BF160" s="9">
        <f t="shared" si="75"/>
        <v>0</v>
      </c>
      <c r="BG160" s="11" t="e">
        <f t="shared" si="76"/>
        <v>#DIV/0!</v>
      </c>
    </row>
    <row r="161" spans="1:59" ht="15.75">
      <c r="A161" s="15">
        <v>10</v>
      </c>
      <c r="B161" s="13" t="s">
        <v>67</v>
      </c>
      <c r="C161" s="257">
        <v>2692264.3741593631</v>
      </c>
      <c r="D161" s="23"/>
      <c r="E161" s="7"/>
      <c r="F161" s="7"/>
      <c r="G161" s="7"/>
      <c r="H161" s="7"/>
      <c r="I161" s="79"/>
      <c r="J161" s="136">
        <f t="shared" si="63"/>
        <v>0</v>
      </c>
      <c r="K161" s="81"/>
      <c r="L161" s="7"/>
      <c r="M161" s="7"/>
      <c r="N161" s="7"/>
      <c r="O161" s="7"/>
      <c r="P161" s="79"/>
      <c r="Q161" s="136">
        <f t="shared" si="64"/>
        <v>0</v>
      </c>
      <c r="R161" s="23"/>
      <c r="S161" s="7"/>
      <c r="T161" s="7"/>
      <c r="U161" s="7"/>
      <c r="V161" s="7"/>
      <c r="W161" s="79"/>
      <c r="X161" s="239">
        <f t="shared" si="65"/>
        <v>0</v>
      </c>
      <c r="Y161" s="136">
        <f t="shared" si="66"/>
        <v>0</v>
      </c>
      <c r="Z161" s="52">
        <v>10</v>
      </c>
      <c r="AA161" s="55" t="s">
        <v>67</v>
      </c>
      <c r="AB161" s="23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198"/>
      <c r="AR161" s="153">
        <f t="shared" si="67"/>
        <v>0</v>
      </c>
      <c r="AS161" s="146">
        <f t="shared" si="68"/>
        <v>0</v>
      </c>
      <c r="AT161" s="154">
        <f t="shared" si="69"/>
        <v>0</v>
      </c>
      <c r="AU161" s="133">
        <f t="shared" si="70"/>
        <v>0</v>
      </c>
      <c r="AV161" s="65"/>
      <c r="AW161" s="184"/>
      <c r="AX161" s="182"/>
      <c r="AY161" s="17"/>
      <c r="AZ161" s="66"/>
      <c r="BA161" s="70">
        <f t="shared" si="62"/>
        <v>0</v>
      </c>
      <c r="BB161" s="9" t="e">
        <f t="shared" si="71"/>
        <v>#DIV/0!</v>
      </c>
      <c r="BC161" s="9">
        <f t="shared" si="72"/>
        <v>0</v>
      </c>
      <c r="BD161" s="10" t="e">
        <f t="shared" si="73"/>
        <v>#DIV/0!</v>
      </c>
      <c r="BE161" s="16">
        <f t="shared" si="74"/>
        <v>0</v>
      </c>
      <c r="BF161" s="9">
        <f t="shared" si="75"/>
        <v>0</v>
      </c>
      <c r="BG161" s="11" t="e">
        <f t="shared" si="76"/>
        <v>#DIV/0!</v>
      </c>
    </row>
    <row r="162" spans="1:59" ht="15.75">
      <c r="A162" s="15">
        <v>11</v>
      </c>
      <c r="B162" s="13" t="s">
        <v>68</v>
      </c>
      <c r="C162" s="257">
        <v>1006530.9053573259</v>
      </c>
      <c r="D162" s="23"/>
      <c r="E162" s="7"/>
      <c r="F162" s="7"/>
      <c r="G162" s="7"/>
      <c r="H162" s="7"/>
      <c r="I162" s="79"/>
      <c r="J162" s="136">
        <f t="shared" si="63"/>
        <v>0</v>
      </c>
      <c r="K162" s="81"/>
      <c r="L162" s="7"/>
      <c r="M162" s="7"/>
      <c r="N162" s="7"/>
      <c r="O162" s="7"/>
      <c r="P162" s="79"/>
      <c r="Q162" s="136">
        <f t="shared" si="64"/>
        <v>0</v>
      </c>
      <c r="R162" s="23"/>
      <c r="S162" s="7"/>
      <c r="T162" s="7"/>
      <c r="U162" s="7"/>
      <c r="V162" s="7"/>
      <c r="W162" s="79"/>
      <c r="X162" s="239">
        <f t="shared" si="65"/>
        <v>0</v>
      </c>
      <c r="Y162" s="136">
        <f t="shared" si="66"/>
        <v>0</v>
      </c>
      <c r="Z162" s="52">
        <v>11</v>
      </c>
      <c r="AA162" s="55" t="s">
        <v>68</v>
      </c>
      <c r="AB162" s="23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198"/>
      <c r="AR162" s="153">
        <f t="shared" si="67"/>
        <v>0</v>
      </c>
      <c r="AS162" s="146">
        <f t="shared" si="68"/>
        <v>0</v>
      </c>
      <c r="AT162" s="154">
        <f t="shared" si="69"/>
        <v>0</v>
      </c>
      <c r="AU162" s="133">
        <f t="shared" si="70"/>
        <v>0</v>
      </c>
      <c r="AV162" s="65"/>
      <c r="AW162" s="184"/>
      <c r="AX162" s="182"/>
      <c r="AY162" s="17"/>
      <c r="AZ162" s="66"/>
      <c r="BA162" s="70">
        <f t="shared" si="62"/>
        <v>0</v>
      </c>
      <c r="BB162" s="9" t="e">
        <f t="shared" si="71"/>
        <v>#DIV/0!</v>
      </c>
      <c r="BC162" s="9">
        <f t="shared" si="72"/>
        <v>0</v>
      </c>
      <c r="BD162" s="10" t="e">
        <f t="shared" si="73"/>
        <v>#DIV/0!</v>
      </c>
      <c r="BE162" s="16">
        <f t="shared" si="74"/>
        <v>0</v>
      </c>
      <c r="BF162" s="9">
        <f t="shared" si="75"/>
        <v>0</v>
      </c>
      <c r="BG162" s="11" t="e">
        <f t="shared" si="76"/>
        <v>#DIV/0!</v>
      </c>
    </row>
    <row r="163" spans="1:59" ht="15.75">
      <c r="A163" s="15">
        <v>12</v>
      </c>
      <c r="B163" s="13" t="s">
        <v>69</v>
      </c>
      <c r="C163" s="258">
        <v>3036086</v>
      </c>
      <c r="D163" s="23"/>
      <c r="E163" s="7"/>
      <c r="F163" s="7"/>
      <c r="G163" s="7"/>
      <c r="H163" s="7"/>
      <c r="I163" s="79"/>
      <c r="J163" s="136">
        <f t="shared" si="63"/>
        <v>0</v>
      </c>
      <c r="K163" s="81"/>
      <c r="L163" s="7"/>
      <c r="M163" s="7"/>
      <c r="N163" s="7"/>
      <c r="O163" s="7"/>
      <c r="P163" s="79"/>
      <c r="Q163" s="136">
        <f t="shared" si="64"/>
        <v>0</v>
      </c>
      <c r="R163" s="23"/>
      <c r="S163" s="7"/>
      <c r="T163" s="7"/>
      <c r="U163" s="7"/>
      <c r="V163" s="7"/>
      <c r="W163" s="79"/>
      <c r="X163" s="239">
        <f t="shared" si="65"/>
        <v>0</v>
      </c>
      <c r="Y163" s="136">
        <f t="shared" si="66"/>
        <v>0</v>
      </c>
      <c r="Z163" s="52">
        <v>12</v>
      </c>
      <c r="AA163" s="55" t="s">
        <v>69</v>
      </c>
      <c r="AB163" s="23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198"/>
      <c r="AR163" s="153">
        <f t="shared" si="67"/>
        <v>0</v>
      </c>
      <c r="AS163" s="146">
        <f t="shared" si="68"/>
        <v>0</v>
      </c>
      <c r="AT163" s="154">
        <f t="shared" si="69"/>
        <v>0</v>
      </c>
      <c r="AU163" s="133">
        <f t="shared" si="70"/>
        <v>0</v>
      </c>
      <c r="AV163" s="65"/>
      <c r="AW163" s="184"/>
      <c r="AX163" s="182"/>
      <c r="AY163" s="17"/>
      <c r="AZ163" s="66"/>
      <c r="BA163" s="70">
        <f t="shared" si="62"/>
        <v>0</v>
      </c>
      <c r="BB163" s="9" t="e">
        <f t="shared" si="71"/>
        <v>#DIV/0!</v>
      </c>
      <c r="BC163" s="9">
        <f t="shared" si="72"/>
        <v>0</v>
      </c>
      <c r="BD163" s="10" t="e">
        <f t="shared" si="73"/>
        <v>#DIV/0!</v>
      </c>
      <c r="BE163" s="16">
        <f t="shared" si="74"/>
        <v>0</v>
      </c>
      <c r="BF163" s="9">
        <f t="shared" si="75"/>
        <v>0</v>
      </c>
      <c r="BG163" s="11" t="e">
        <f t="shared" si="76"/>
        <v>#DIV/0!</v>
      </c>
    </row>
    <row r="164" spans="1:59" ht="15.75">
      <c r="A164" s="15">
        <v>13</v>
      </c>
      <c r="B164" s="13" t="s">
        <v>70</v>
      </c>
      <c r="C164" s="257">
        <v>1151096.103294407</v>
      </c>
      <c r="D164" s="23"/>
      <c r="E164" s="7"/>
      <c r="F164" s="7"/>
      <c r="G164" s="7"/>
      <c r="H164" s="7"/>
      <c r="I164" s="79"/>
      <c r="J164" s="136">
        <f t="shared" si="63"/>
        <v>0</v>
      </c>
      <c r="K164" s="81"/>
      <c r="L164" s="7"/>
      <c r="M164" s="7"/>
      <c r="N164" s="7"/>
      <c r="O164" s="7"/>
      <c r="P164" s="79"/>
      <c r="Q164" s="136">
        <f t="shared" si="64"/>
        <v>0</v>
      </c>
      <c r="R164" s="23"/>
      <c r="S164" s="7"/>
      <c r="T164" s="7"/>
      <c r="U164" s="7"/>
      <c r="V164" s="7"/>
      <c r="W164" s="79"/>
      <c r="X164" s="239">
        <f t="shared" si="65"/>
        <v>0</v>
      </c>
      <c r="Y164" s="136">
        <f t="shared" si="66"/>
        <v>0</v>
      </c>
      <c r="Z164" s="52">
        <v>13</v>
      </c>
      <c r="AA164" s="55" t="s">
        <v>70</v>
      </c>
      <c r="AB164" s="23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198"/>
      <c r="AR164" s="153">
        <f t="shared" si="67"/>
        <v>0</v>
      </c>
      <c r="AS164" s="146">
        <f t="shared" si="68"/>
        <v>0</v>
      </c>
      <c r="AT164" s="154">
        <f t="shared" si="69"/>
        <v>0</v>
      </c>
      <c r="AU164" s="133">
        <f t="shared" si="70"/>
        <v>0</v>
      </c>
      <c r="AV164" s="65"/>
      <c r="AW164" s="184"/>
      <c r="AX164" s="182"/>
      <c r="AY164" s="17"/>
      <c r="AZ164" s="66"/>
      <c r="BA164" s="70">
        <f t="shared" si="62"/>
        <v>0</v>
      </c>
      <c r="BB164" s="9" t="e">
        <f t="shared" si="71"/>
        <v>#DIV/0!</v>
      </c>
      <c r="BC164" s="9">
        <f t="shared" si="72"/>
        <v>0</v>
      </c>
      <c r="BD164" s="10" t="e">
        <f t="shared" si="73"/>
        <v>#DIV/0!</v>
      </c>
      <c r="BE164" s="16">
        <f t="shared" si="74"/>
        <v>0</v>
      </c>
      <c r="BF164" s="9">
        <f t="shared" si="75"/>
        <v>0</v>
      </c>
      <c r="BG164" s="11" t="e">
        <f t="shared" si="76"/>
        <v>#DIV/0!</v>
      </c>
    </row>
    <row r="165" spans="1:59" ht="15.75">
      <c r="A165" s="15">
        <v>14</v>
      </c>
      <c r="B165" s="13" t="s">
        <v>71</v>
      </c>
      <c r="C165" s="257">
        <v>3146612.1391044767</v>
      </c>
      <c r="D165" s="23"/>
      <c r="E165" s="7"/>
      <c r="F165" s="7"/>
      <c r="G165" s="7"/>
      <c r="H165" s="7"/>
      <c r="I165" s="79"/>
      <c r="J165" s="136">
        <f t="shared" si="63"/>
        <v>0</v>
      </c>
      <c r="K165" s="81"/>
      <c r="L165" s="7"/>
      <c r="M165" s="7"/>
      <c r="N165" s="7"/>
      <c r="O165" s="7"/>
      <c r="P165" s="79"/>
      <c r="Q165" s="136">
        <f t="shared" si="64"/>
        <v>0</v>
      </c>
      <c r="R165" s="23"/>
      <c r="S165" s="7"/>
      <c r="T165" s="7"/>
      <c r="U165" s="7"/>
      <c r="V165" s="7"/>
      <c r="W165" s="79"/>
      <c r="X165" s="239">
        <f t="shared" si="65"/>
        <v>0</v>
      </c>
      <c r="Y165" s="136">
        <f t="shared" si="66"/>
        <v>0</v>
      </c>
      <c r="Z165" s="52">
        <v>14</v>
      </c>
      <c r="AA165" s="55" t="s">
        <v>71</v>
      </c>
      <c r="AB165" s="23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198"/>
      <c r="AR165" s="153">
        <f t="shared" si="67"/>
        <v>0</v>
      </c>
      <c r="AS165" s="146">
        <f t="shared" si="68"/>
        <v>0</v>
      </c>
      <c r="AT165" s="154">
        <f t="shared" si="69"/>
        <v>0</v>
      </c>
      <c r="AU165" s="133">
        <f t="shared" si="70"/>
        <v>0</v>
      </c>
      <c r="AV165" s="65"/>
      <c r="AW165" s="184"/>
      <c r="AX165" s="182"/>
      <c r="AY165" s="17"/>
      <c r="AZ165" s="66"/>
      <c r="BA165" s="70">
        <f t="shared" si="62"/>
        <v>0</v>
      </c>
      <c r="BB165" s="9" t="e">
        <f t="shared" si="71"/>
        <v>#DIV/0!</v>
      </c>
      <c r="BC165" s="9">
        <f t="shared" si="72"/>
        <v>0</v>
      </c>
      <c r="BD165" s="10" t="e">
        <f t="shared" si="73"/>
        <v>#DIV/0!</v>
      </c>
      <c r="BE165" s="16">
        <f t="shared" si="74"/>
        <v>0</v>
      </c>
      <c r="BF165" s="9">
        <f t="shared" si="75"/>
        <v>0</v>
      </c>
      <c r="BG165" s="11" t="e">
        <f t="shared" si="76"/>
        <v>#DIV/0!</v>
      </c>
    </row>
    <row r="166" spans="1:59" ht="15.75">
      <c r="A166" s="15">
        <v>15</v>
      </c>
      <c r="B166" s="13" t="s">
        <v>72</v>
      </c>
      <c r="C166" s="257">
        <v>2720661.1094684335</v>
      </c>
      <c r="D166" s="23"/>
      <c r="E166" s="7"/>
      <c r="F166" s="7"/>
      <c r="G166" s="7"/>
      <c r="H166" s="7"/>
      <c r="I166" s="79"/>
      <c r="J166" s="136">
        <f t="shared" si="63"/>
        <v>0</v>
      </c>
      <c r="K166" s="81"/>
      <c r="L166" s="7"/>
      <c r="M166" s="7"/>
      <c r="N166" s="7"/>
      <c r="O166" s="7"/>
      <c r="P166" s="79"/>
      <c r="Q166" s="136">
        <f t="shared" si="64"/>
        <v>0</v>
      </c>
      <c r="R166" s="23"/>
      <c r="S166" s="7"/>
      <c r="T166" s="7"/>
      <c r="U166" s="7"/>
      <c r="V166" s="7"/>
      <c r="W166" s="79"/>
      <c r="X166" s="239">
        <f t="shared" si="65"/>
        <v>0</v>
      </c>
      <c r="Y166" s="136">
        <f t="shared" si="66"/>
        <v>0</v>
      </c>
      <c r="Z166" s="52">
        <v>15</v>
      </c>
      <c r="AA166" s="55" t="s">
        <v>72</v>
      </c>
      <c r="AB166" s="23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198"/>
      <c r="AR166" s="153">
        <f t="shared" si="67"/>
        <v>0</v>
      </c>
      <c r="AS166" s="146">
        <f t="shared" si="68"/>
        <v>0</v>
      </c>
      <c r="AT166" s="154">
        <f t="shared" si="69"/>
        <v>0</v>
      </c>
      <c r="AU166" s="133">
        <f t="shared" si="70"/>
        <v>0</v>
      </c>
      <c r="AV166" s="65"/>
      <c r="AW166" s="184"/>
      <c r="AX166" s="182"/>
      <c r="AY166" s="17"/>
      <c r="AZ166" s="66"/>
      <c r="BA166" s="70">
        <f t="shared" si="62"/>
        <v>0</v>
      </c>
      <c r="BB166" s="9" t="e">
        <f t="shared" si="71"/>
        <v>#DIV/0!</v>
      </c>
      <c r="BC166" s="9">
        <f t="shared" si="72"/>
        <v>0</v>
      </c>
      <c r="BD166" s="10" t="e">
        <f t="shared" si="73"/>
        <v>#DIV/0!</v>
      </c>
      <c r="BE166" s="16">
        <f t="shared" si="74"/>
        <v>0</v>
      </c>
      <c r="BF166" s="9">
        <f t="shared" si="75"/>
        <v>0</v>
      </c>
      <c r="BG166" s="11" t="e">
        <f t="shared" si="76"/>
        <v>#DIV/0!</v>
      </c>
    </row>
    <row r="167" spans="1:59" ht="15.75">
      <c r="A167" s="15">
        <v>16</v>
      </c>
      <c r="B167" s="13" t="s">
        <v>73</v>
      </c>
      <c r="C167" s="257">
        <v>1108501.0003308023</v>
      </c>
      <c r="D167" s="23"/>
      <c r="E167" s="7"/>
      <c r="F167" s="7"/>
      <c r="G167" s="7"/>
      <c r="H167" s="7"/>
      <c r="I167" s="79"/>
      <c r="J167" s="136">
        <f t="shared" si="63"/>
        <v>0</v>
      </c>
      <c r="K167" s="81"/>
      <c r="L167" s="7"/>
      <c r="M167" s="7"/>
      <c r="N167" s="7"/>
      <c r="O167" s="7"/>
      <c r="P167" s="79"/>
      <c r="Q167" s="136">
        <f t="shared" si="64"/>
        <v>0</v>
      </c>
      <c r="R167" s="23"/>
      <c r="S167" s="7"/>
      <c r="T167" s="7"/>
      <c r="U167" s="7"/>
      <c r="V167" s="7"/>
      <c r="W167" s="79"/>
      <c r="X167" s="239">
        <f t="shared" si="65"/>
        <v>0</v>
      </c>
      <c r="Y167" s="136">
        <f t="shared" si="66"/>
        <v>0</v>
      </c>
      <c r="Z167" s="52">
        <v>16</v>
      </c>
      <c r="AA167" s="55" t="s">
        <v>73</v>
      </c>
      <c r="AB167" s="23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198"/>
      <c r="AR167" s="153">
        <f t="shared" si="67"/>
        <v>0</v>
      </c>
      <c r="AS167" s="146">
        <f t="shared" si="68"/>
        <v>0</v>
      </c>
      <c r="AT167" s="154">
        <f t="shared" si="69"/>
        <v>0</v>
      </c>
      <c r="AU167" s="133">
        <f t="shared" si="70"/>
        <v>0</v>
      </c>
      <c r="AV167" s="65"/>
      <c r="AW167" s="184"/>
      <c r="AX167" s="182"/>
      <c r="AY167" s="17"/>
      <c r="AZ167" s="66"/>
      <c r="BA167" s="70">
        <f t="shared" si="62"/>
        <v>0</v>
      </c>
      <c r="BB167" s="9" t="e">
        <f t="shared" si="71"/>
        <v>#DIV/0!</v>
      </c>
      <c r="BC167" s="9">
        <f t="shared" si="72"/>
        <v>0</v>
      </c>
      <c r="BD167" s="10" t="e">
        <f t="shared" si="73"/>
        <v>#DIV/0!</v>
      </c>
      <c r="BE167" s="16">
        <f t="shared" si="74"/>
        <v>0</v>
      </c>
      <c r="BF167" s="9">
        <f t="shared" si="75"/>
        <v>0</v>
      </c>
      <c r="BG167" s="11" t="e">
        <f t="shared" si="76"/>
        <v>#DIV/0!</v>
      </c>
    </row>
    <row r="168" spans="1:59" ht="15.75">
      <c r="A168" s="15">
        <v>17</v>
      </c>
      <c r="B168" s="13" t="s">
        <v>74</v>
      </c>
      <c r="C168" s="257">
        <v>8616855.9681879673</v>
      </c>
      <c r="D168" s="23"/>
      <c r="E168" s="7"/>
      <c r="F168" s="7"/>
      <c r="G168" s="7"/>
      <c r="H168" s="7"/>
      <c r="I168" s="79"/>
      <c r="J168" s="136">
        <f t="shared" si="63"/>
        <v>0</v>
      </c>
      <c r="K168" s="81"/>
      <c r="L168" s="7"/>
      <c r="M168" s="7"/>
      <c r="N168" s="7"/>
      <c r="O168" s="7"/>
      <c r="P168" s="79"/>
      <c r="Q168" s="136">
        <f t="shared" si="64"/>
        <v>0</v>
      </c>
      <c r="R168" s="23"/>
      <c r="S168" s="7"/>
      <c r="T168" s="7"/>
      <c r="U168" s="7"/>
      <c r="V168" s="7"/>
      <c r="W168" s="79"/>
      <c r="X168" s="239">
        <f t="shared" si="65"/>
        <v>0</v>
      </c>
      <c r="Y168" s="136">
        <f t="shared" si="66"/>
        <v>0</v>
      </c>
      <c r="Z168" s="52">
        <v>17</v>
      </c>
      <c r="AA168" s="55" t="s">
        <v>74</v>
      </c>
      <c r="AB168" s="23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198"/>
      <c r="AR168" s="153">
        <f t="shared" si="67"/>
        <v>0</v>
      </c>
      <c r="AS168" s="146">
        <f t="shared" si="68"/>
        <v>0</v>
      </c>
      <c r="AT168" s="154">
        <f t="shared" si="69"/>
        <v>0</v>
      </c>
      <c r="AU168" s="133">
        <f t="shared" si="70"/>
        <v>0</v>
      </c>
      <c r="AV168" s="65"/>
      <c r="AW168" s="184"/>
      <c r="AX168" s="182"/>
      <c r="AY168" s="17"/>
      <c r="AZ168" s="66"/>
      <c r="BA168" s="70">
        <f t="shared" si="62"/>
        <v>0</v>
      </c>
      <c r="BB168" s="9" t="e">
        <f t="shared" si="71"/>
        <v>#DIV/0!</v>
      </c>
      <c r="BC168" s="9">
        <f t="shared" si="72"/>
        <v>0</v>
      </c>
      <c r="BD168" s="10" t="e">
        <f t="shared" si="73"/>
        <v>#DIV/0!</v>
      </c>
      <c r="BE168" s="16">
        <f t="shared" si="74"/>
        <v>0</v>
      </c>
      <c r="BF168" s="9">
        <f t="shared" si="75"/>
        <v>0</v>
      </c>
      <c r="BG168" s="11" t="e">
        <f t="shared" si="76"/>
        <v>#DIV/0!</v>
      </c>
    </row>
    <row r="169" spans="1:59" ht="15.75">
      <c r="A169" s="15">
        <v>18</v>
      </c>
      <c r="B169" s="13" t="s">
        <v>75</v>
      </c>
      <c r="C169" s="257">
        <v>1406666.7210760328</v>
      </c>
      <c r="D169" s="23"/>
      <c r="E169" s="7"/>
      <c r="F169" s="7"/>
      <c r="G169" s="7"/>
      <c r="H169" s="7"/>
      <c r="I169" s="79"/>
      <c r="J169" s="136">
        <f t="shared" si="63"/>
        <v>0</v>
      </c>
      <c r="K169" s="81"/>
      <c r="L169" s="7"/>
      <c r="M169" s="7"/>
      <c r="N169" s="7"/>
      <c r="O169" s="7"/>
      <c r="P169" s="79"/>
      <c r="Q169" s="136">
        <f t="shared" si="64"/>
        <v>0</v>
      </c>
      <c r="R169" s="23"/>
      <c r="S169" s="7"/>
      <c r="T169" s="7"/>
      <c r="U169" s="7"/>
      <c r="V169" s="7"/>
      <c r="W169" s="79"/>
      <c r="X169" s="239">
        <f t="shared" si="65"/>
        <v>0</v>
      </c>
      <c r="Y169" s="136">
        <f t="shared" si="66"/>
        <v>0</v>
      </c>
      <c r="Z169" s="52">
        <v>18</v>
      </c>
      <c r="AA169" s="55" t="s">
        <v>75</v>
      </c>
      <c r="AB169" s="23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198"/>
      <c r="AR169" s="153">
        <f t="shared" si="67"/>
        <v>0</v>
      </c>
      <c r="AS169" s="146">
        <f t="shared" si="68"/>
        <v>0</v>
      </c>
      <c r="AT169" s="154">
        <f t="shared" si="69"/>
        <v>0</v>
      </c>
      <c r="AU169" s="133">
        <f t="shared" si="70"/>
        <v>0</v>
      </c>
      <c r="AV169" s="65"/>
      <c r="AW169" s="184"/>
      <c r="AX169" s="182"/>
      <c r="AY169" s="17"/>
      <c r="AZ169" s="66"/>
      <c r="BA169" s="70">
        <f t="shared" si="62"/>
        <v>0</v>
      </c>
      <c r="BB169" s="9" t="e">
        <f t="shared" si="71"/>
        <v>#DIV/0!</v>
      </c>
      <c r="BC169" s="9">
        <f t="shared" si="72"/>
        <v>0</v>
      </c>
      <c r="BD169" s="10" t="e">
        <f t="shared" si="73"/>
        <v>#DIV/0!</v>
      </c>
      <c r="BE169" s="16">
        <f t="shared" si="74"/>
        <v>0</v>
      </c>
      <c r="BF169" s="9">
        <f t="shared" si="75"/>
        <v>0</v>
      </c>
      <c r="BG169" s="11" t="e">
        <f t="shared" si="76"/>
        <v>#DIV/0!</v>
      </c>
    </row>
    <row r="170" spans="1:59" ht="15.75">
      <c r="A170" s="15">
        <v>19</v>
      </c>
      <c r="B170" s="13" t="s">
        <v>76</v>
      </c>
      <c r="C170" s="257">
        <v>1476367.7986528403</v>
      </c>
      <c r="D170" s="23"/>
      <c r="E170" s="7"/>
      <c r="F170" s="7"/>
      <c r="G170" s="7"/>
      <c r="H170" s="7"/>
      <c r="I170" s="79"/>
      <c r="J170" s="136">
        <f t="shared" si="63"/>
        <v>0</v>
      </c>
      <c r="K170" s="81"/>
      <c r="L170" s="7"/>
      <c r="M170" s="7"/>
      <c r="N170" s="7"/>
      <c r="O170" s="7"/>
      <c r="P170" s="79"/>
      <c r="Q170" s="136">
        <f t="shared" si="64"/>
        <v>0</v>
      </c>
      <c r="R170" s="23"/>
      <c r="S170" s="7"/>
      <c r="T170" s="7"/>
      <c r="U170" s="7"/>
      <c r="V170" s="7"/>
      <c r="W170" s="79"/>
      <c r="X170" s="239">
        <f t="shared" si="65"/>
        <v>0</v>
      </c>
      <c r="Y170" s="136">
        <f t="shared" si="66"/>
        <v>0</v>
      </c>
      <c r="Z170" s="52">
        <v>19</v>
      </c>
      <c r="AA170" s="55" t="s">
        <v>76</v>
      </c>
      <c r="AB170" s="23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198"/>
      <c r="AR170" s="153">
        <f t="shared" si="67"/>
        <v>0</v>
      </c>
      <c r="AS170" s="146">
        <f t="shared" si="68"/>
        <v>0</v>
      </c>
      <c r="AT170" s="154">
        <f t="shared" si="69"/>
        <v>0</v>
      </c>
      <c r="AU170" s="133">
        <f t="shared" si="70"/>
        <v>0</v>
      </c>
      <c r="AV170" s="65"/>
      <c r="AW170" s="184"/>
      <c r="AX170" s="182"/>
      <c r="AY170" s="17"/>
      <c r="AZ170" s="66"/>
      <c r="BA170" s="70">
        <f t="shared" si="62"/>
        <v>0</v>
      </c>
      <c r="BB170" s="9" t="e">
        <f t="shared" si="71"/>
        <v>#DIV/0!</v>
      </c>
      <c r="BC170" s="9">
        <f t="shared" si="72"/>
        <v>0</v>
      </c>
      <c r="BD170" s="10" t="e">
        <f t="shared" si="73"/>
        <v>#DIV/0!</v>
      </c>
      <c r="BE170" s="16">
        <f t="shared" si="74"/>
        <v>0</v>
      </c>
      <c r="BF170" s="9">
        <f t="shared" si="75"/>
        <v>0</v>
      </c>
      <c r="BG170" s="11" t="e">
        <f t="shared" si="76"/>
        <v>#DIV/0!</v>
      </c>
    </row>
    <row r="171" spans="1:59" ht="15.75">
      <c r="A171" s="15">
        <v>20</v>
      </c>
      <c r="B171" s="13" t="s">
        <v>77</v>
      </c>
      <c r="C171" s="257">
        <v>1460878.6703024385</v>
      </c>
      <c r="D171" s="23"/>
      <c r="E171" s="7"/>
      <c r="F171" s="7"/>
      <c r="G171" s="7"/>
      <c r="H171" s="7"/>
      <c r="I171" s="79"/>
      <c r="J171" s="136">
        <f t="shared" si="63"/>
        <v>0</v>
      </c>
      <c r="K171" s="81"/>
      <c r="L171" s="7"/>
      <c r="M171" s="7"/>
      <c r="N171" s="7"/>
      <c r="O171" s="7"/>
      <c r="P171" s="79"/>
      <c r="Q171" s="136">
        <f t="shared" si="64"/>
        <v>0</v>
      </c>
      <c r="R171" s="23"/>
      <c r="S171" s="7"/>
      <c r="T171" s="7"/>
      <c r="U171" s="7"/>
      <c r="V171" s="7"/>
      <c r="W171" s="79"/>
      <c r="X171" s="239">
        <f t="shared" si="65"/>
        <v>0</v>
      </c>
      <c r="Y171" s="136">
        <f t="shared" si="66"/>
        <v>0</v>
      </c>
      <c r="Z171" s="52">
        <v>20</v>
      </c>
      <c r="AA171" s="55" t="s">
        <v>77</v>
      </c>
      <c r="AB171" s="23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198"/>
      <c r="AR171" s="153">
        <f t="shared" si="67"/>
        <v>0</v>
      </c>
      <c r="AS171" s="146">
        <f t="shared" si="68"/>
        <v>0</v>
      </c>
      <c r="AT171" s="154">
        <f t="shared" si="69"/>
        <v>0</v>
      </c>
      <c r="AU171" s="133">
        <f t="shared" si="70"/>
        <v>0</v>
      </c>
      <c r="AV171" s="65"/>
      <c r="AW171" s="184"/>
      <c r="AX171" s="182"/>
      <c r="AY171" s="17"/>
      <c r="AZ171" s="66"/>
      <c r="BA171" s="70">
        <f t="shared" si="62"/>
        <v>0</v>
      </c>
      <c r="BB171" s="9" t="e">
        <f t="shared" si="71"/>
        <v>#DIV/0!</v>
      </c>
      <c r="BC171" s="9">
        <f t="shared" si="72"/>
        <v>0</v>
      </c>
      <c r="BD171" s="10" t="e">
        <f t="shared" si="73"/>
        <v>#DIV/0!</v>
      </c>
      <c r="BE171" s="16">
        <f t="shared" si="74"/>
        <v>0</v>
      </c>
      <c r="BF171" s="9">
        <f t="shared" si="75"/>
        <v>0</v>
      </c>
      <c r="BG171" s="11" t="e">
        <f t="shared" si="76"/>
        <v>#DIV/0!</v>
      </c>
    </row>
    <row r="172" spans="1:59" ht="15.75">
      <c r="A172" s="15">
        <v>21</v>
      </c>
      <c r="B172" s="13" t="s">
        <v>78</v>
      </c>
      <c r="C172" s="257">
        <v>1317604.2330612235</v>
      </c>
      <c r="D172" s="23"/>
      <c r="E172" s="7"/>
      <c r="F172" s="7"/>
      <c r="G172" s="7"/>
      <c r="H172" s="7"/>
      <c r="I172" s="79"/>
      <c r="J172" s="136">
        <f t="shared" si="63"/>
        <v>0</v>
      </c>
      <c r="K172" s="81"/>
      <c r="L172" s="7"/>
      <c r="M172" s="7"/>
      <c r="N172" s="7"/>
      <c r="O172" s="7"/>
      <c r="P172" s="79"/>
      <c r="Q172" s="136">
        <f t="shared" si="64"/>
        <v>0</v>
      </c>
      <c r="R172" s="23"/>
      <c r="S172" s="7"/>
      <c r="T172" s="7"/>
      <c r="U172" s="7"/>
      <c r="V172" s="7"/>
      <c r="W172" s="79"/>
      <c r="X172" s="239">
        <f t="shared" si="65"/>
        <v>0</v>
      </c>
      <c r="Y172" s="136">
        <f t="shared" si="66"/>
        <v>0</v>
      </c>
      <c r="Z172" s="52">
        <v>21</v>
      </c>
      <c r="AA172" s="55" t="s">
        <v>78</v>
      </c>
      <c r="AB172" s="23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198"/>
      <c r="AR172" s="153">
        <f t="shared" si="67"/>
        <v>0</v>
      </c>
      <c r="AS172" s="146">
        <f t="shared" si="68"/>
        <v>0</v>
      </c>
      <c r="AT172" s="154">
        <f t="shared" si="69"/>
        <v>0</v>
      </c>
      <c r="AU172" s="133">
        <f t="shared" si="70"/>
        <v>0</v>
      </c>
      <c r="AV172" s="65"/>
      <c r="AW172" s="184"/>
      <c r="AX172" s="182"/>
      <c r="AY172" s="17"/>
      <c r="AZ172" s="66"/>
      <c r="BA172" s="70">
        <f t="shared" si="62"/>
        <v>0</v>
      </c>
      <c r="BB172" s="9" t="e">
        <f t="shared" si="71"/>
        <v>#DIV/0!</v>
      </c>
      <c r="BC172" s="9">
        <f t="shared" si="72"/>
        <v>0</v>
      </c>
      <c r="BD172" s="10" t="e">
        <f t="shared" si="73"/>
        <v>#DIV/0!</v>
      </c>
      <c r="BE172" s="16">
        <f t="shared" si="74"/>
        <v>0</v>
      </c>
      <c r="BF172" s="9">
        <f t="shared" si="75"/>
        <v>0</v>
      </c>
      <c r="BG172" s="11" t="e">
        <f t="shared" si="76"/>
        <v>#DIV/0!</v>
      </c>
    </row>
    <row r="173" spans="1:59" ht="15.75">
      <c r="A173" s="15">
        <v>22</v>
      </c>
      <c r="B173" s="13" t="s">
        <v>79</v>
      </c>
      <c r="C173" s="257">
        <v>4175348.4137103148</v>
      </c>
      <c r="D173" s="23"/>
      <c r="E173" s="7"/>
      <c r="F173" s="7"/>
      <c r="G173" s="7"/>
      <c r="H173" s="7"/>
      <c r="I173" s="79"/>
      <c r="J173" s="136">
        <f t="shared" si="63"/>
        <v>0</v>
      </c>
      <c r="K173" s="81"/>
      <c r="L173" s="7"/>
      <c r="M173" s="7"/>
      <c r="N173" s="7"/>
      <c r="O173" s="7"/>
      <c r="P173" s="79"/>
      <c r="Q173" s="136">
        <f t="shared" si="64"/>
        <v>0</v>
      </c>
      <c r="R173" s="23"/>
      <c r="S173" s="7"/>
      <c r="T173" s="7"/>
      <c r="U173" s="7"/>
      <c r="V173" s="7"/>
      <c r="W173" s="79"/>
      <c r="X173" s="239">
        <f t="shared" si="65"/>
        <v>0</v>
      </c>
      <c r="Y173" s="136">
        <f t="shared" si="66"/>
        <v>0</v>
      </c>
      <c r="Z173" s="52">
        <v>22</v>
      </c>
      <c r="AA173" s="55" t="s">
        <v>79</v>
      </c>
      <c r="AB173" s="23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198"/>
      <c r="AR173" s="153">
        <f t="shared" si="67"/>
        <v>0</v>
      </c>
      <c r="AS173" s="146">
        <f t="shared" si="68"/>
        <v>0</v>
      </c>
      <c r="AT173" s="154">
        <f t="shared" si="69"/>
        <v>0</v>
      </c>
      <c r="AU173" s="133">
        <f t="shared" si="70"/>
        <v>0</v>
      </c>
      <c r="AV173" s="65"/>
      <c r="AW173" s="184"/>
      <c r="AX173" s="182"/>
      <c r="AY173" s="17"/>
      <c r="AZ173" s="66"/>
      <c r="BA173" s="70">
        <f t="shared" si="62"/>
        <v>0</v>
      </c>
      <c r="BB173" s="9" t="e">
        <f t="shared" si="71"/>
        <v>#DIV/0!</v>
      </c>
      <c r="BC173" s="9">
        <f t="shared" si="72"/>
        <v>0</v>
      </c>
      <c r="BD173" s="10" t="e">
        <f t="shared" si="73"/>
        <v>#DIV/0!</v>
      </c>
      <c r="BE173" s="16">
        <f t="shared" si="74"/>
        <v>0</v>
      </c>
      <c r="BF173" s="9">
        <f t="shared" si="75"/>
        <v>0</v>
      </c>
      <c r="BG173" s="11" t="e">
        <f t="shared" si="76"/>
        <v>#DIV/0!</v>
      </c>
    </row>
    <row r="174" spans="1:59" ht="15.75">
      <c r="A174" s="15">
        <v>23</v>
      </c>
      <c r="B174" s="13" t="s">
        <v>80</v>
      </c>
      <c r="C174" s="257">
        <v>3508025.1339471806</v>
      </c>
      <c r="D174" s="23"/>
      <c r="E174" s="7"/>
      <c r="F174" s="7"/>
      <c r="G174" s="7"/>
      <c r="H174" s="7"/>
      <c r="I174" s="79"/>
      <c r="J174" s="136">
        <f t="shared" si="63"/>
        <v>0</v>
      </c>
      <c r="K174" s="81"/>
      <c r="L174" s="7"/>
      <c r="M174" s="7"/>
      <c r="N174" s="7"/>
      <c r="O174" s="7"/>
      <c r="P174" s="79"/>
      <c r="Q174" s="136">
        <f t="shared" si="64"/>
        <v>0</v>
      </c>
      <c r="R174" s="23"/>
      <c r="S174" s="7"/>
      <c r="T174" s="7"/>
      <c r="U174" s="7"/>
      <c r="V174" s="7"/>
      <c r="W174" s="79"/>
      <c r="X174" s="239">
        <f t="shared" si="65"/>
        <v>0</v>
      </c>
      <c r="Y174" s="136">
        <f t="shared" si="66"/>
        <v>0</v>
      </c>
      <c r="Z174" s="52">
        <v>23</v>
      </c>
      <c r="AA174" s="55" t="s">
        <v>80</v>
      </c>
      <c r="AB174" s="23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198"/>
      <c r="AR174" s="153">
        <f t="shared" si="67"/>
        <v>0</v>
      </c>
      <c r="AS174" s="146">
        <f t="shared" si="68"/>
        <v>0</v>
      </c>
      <c r="AT174" s="154">
        <f t="shared" si="69"/>
        <v>0</v>
      </c>
      <c r="AU174" s="133">
        <f t="shared" si="70"/>
        <v>0</v>
      </c>
      <c r="AV174" s="65"/>
      <c r="AW174" s="184"/>
      <c r="AX174" s="182"/>
      <c r="AY174" s="17"/>
      <c r="AZ174" s="66"/>
      <c r="BA174" s="70">
        <f t="shared" si="62"/>
        <v>0</v>
      </c>
      <c r="BB174" s="9" t="e">
        <f t="shared" si="71"/>
        <v>#DIV/0!</v>
      </c>
      <c r="BC174" s="9">
        <f t="shared" si="72"/>
        <v>0</v>
      </c>
      <c r="BD174" s="10" t="e">
        <f t="shared" si="73"/>
        <v>#DIV/0!</v>
      </c>
      <c r="BE174" s="16">
        <f t="shared" si="74"/>
        <v>0</v>
      </c>
      <c r="BF174" s="9">
        <f t="shared" si="75"/>
        <v>0</v>
      </c>
      <c r="BG174" s="11" t="e">
        <f t="shared" si="76"/>
        <v>#DIV/0!</v>
      </c>
    </row>
    <row r="175" spans="1:59" ht="15.75">
      <c r="A175" s="15">
        <v>24</v>
      </c>
      <c r="B175" s="13" t="s">
        <v>81</v>
      </c>
      <c r="C175" s="257">
        <v>1158825.1849565415</v>
      </c>
      <c r="D175" s="23"/>
      <c r="E175" s="7"/>
      <c r="F175" s="7"/>
      <c r="G175" s="7"/>
      <c r="H175" s="7"/>
      <c r="I175" s="79"/>
      <c r="J175" s="136">
        <f t="shared" si="63"/>
        <v>0</v>
      </c>
      <c r="K175" s="81"/>
      <c r="L175" s="7"/>
      <c r="M175" s="7"/>
      <c r="N175" s="7"/>
      <c r="O175" s="7"/>
      <c r="P175" s="79"/>
      <c r="Q175" s="136">
        <f t="shared" si="64"/>
        <v>0</v>
      </c>
      <c r="R175" s="23"/>
      <c r="S175" s="7"/>
      <c r="T175" s="7"/>
      <c r="U175" s="7"/>
      <c r="V175" s="7"/>
      <c r="W175" s="79"/>
      <c r="X175" s="239">
        <f t="shared" si="65"/>
        <v>0</v>
      </c>
      <c r="Y175" s="136">
        <f t="shared" si="66"/>
        <v>0</v>
      </c>
      <c r="Z175" s="52">
        <v>24</v>
      </c>
      <c r="AA175" s="55" t="s">
        <v>81</v>
      </c>
      <c r="AB175" s="23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198"/>
      <c r="AR175" s="153">
        <f t="shared" si="67"/>
        <v>0</v>
      </c>
      <c r="AS175" s="146">
        <f t="shared" si="68"/>
        <v>0</v>
      </c>
      <c r="AT175" s="154">
        <f t="shared" si="69"/>
        <v>0</v>
      </c>
      <c r="AU175" s="133">
        <f t="shared" si="70"/>
        <v>0</v>
      </c>
      <c r="AV175" s="65"/>
      <c r="AW175" s="184"/>
      <c r="AX175" s="182"/>
      <c r="AY175" s="17"/>
      <c r="AZ175" s="66"/>
      <c r="BA175" s="70">
        <f t="shared" si="62"/>
        <v>0</v>
      </c>
      <c r="BB175" s="9" t="e">
        <f t="shared" si="71"/>
        <v>#DIV/0!</v>
      </c>
      <c r="BC175" s="9">
        <f t="shared" si="72"/>
        <v>0</v>
      </c>
      <c r="BD175" s="10" t="e">
        <f t="shared" si="73"/>
        <v>#DIV/0!</v>
      </c>
      <c r="BE175" s="16">
        <f t="shared" si="74"/>
        <v>0</v>
      </c>
      <c r="BF175" s="9">
        <f t="shared" si="75"/>
        <v>0</v>
      </c>
      <c r="BG175" s="11" t="e">
        <f t="shared" si="76"/>
        <v>#DIV/0!</v>
      </c>
    </row>
    <row r="176" spans="1:59" ht="15.75">
      <c r="A176" s="15">
        <v>25</v>
      </c>
      <c r="B176" s="13" t="s">
        <v>82</v>
      </c>
      <c r="C176" s="257">
        <v>1606734.6289353864</v>
      </c>
      <c r="D176" s="23"/>
      <c r="E176" s="7"/>
      <c r="F176" s="7"/>
      <c r="G176" s="7"/>
      <c r="H176" s="7"/>
      <c r="I176" s="79"/>
      <c r="J176" s="136">
        <f t="shared" si="63"/>
        <v>0</v>
      </c>
      <c r="K176" s="81"/>
      <c r="L176" s="7"/>
      <c r="M176" s="7"/>
      <c r="N176" s="7"/>
      <c r="O176" s="7"/>
      <c r="P176" s="79"/>
      <c r="Q176" s="136">
        <f t="shared" si="64"/>
        <v>0</v>
      </c>
      <c r="R176" s="23"/>
      <c r="S176" s="7"/>
      <c r="T176" s="7"/>
      <c r="U176" s="7"/>
      <c r="V176" s="7"/>
      <c r="W176" s="79"/>
      <c r="X176" s="239">
        <f t="shared" si="65"/>
        <v>0</v>
      </c>
      <c r="Y176" s="136">
        <f t="shared" si="66"/>
        <v>0</v>
      </c>
      <c r="Z176" s="52">
        <v>25</v>
      </c>
      <c r="AA176" s="55" t="s">
        <v>82</v>
      </c>
      <c r="AB176" s="23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198"/>
      <c r="AR176" s="153">
        <f t="shared" si="67"/>
        <v>0</v>
      </c>
      <c r="AS176" s="146">
        <f t="shared" si="68"/>
        <v>0</v>
      </c>
      <c r="AT176" s="154">
        <f t="shared" si="69"/>
        <v>0</v>
      </c>
      <c r="AU176" s="133">
        <f t="shared" si="70"/>
        <v>0</v>
      </c>
      <c r="AV176" s="65"/>
      <c r="AW176" s="184"/>
      <c r="AX176" s="182"/>
      <c r="AY176" s="17"/>
      <c r="AZ176" s="66"/>
      <c r="BA176" s="70">
        <f t="shared" si="62"/>
        <v>0</v>
      </c>
      <c r="BB176" s="9" t="e">
        <f t="shared" si="71"/>
        <v>#DIV/0!</v>
      </c>
      <c r="BC176" s="9">
        <f t="shared" si="72"/>
        <v>0</v>
      </c>
      <c r="BD176" s="10" t="e">
        <f t="shared" si="73"/>
        <v>#DIV/0!</v>
      </c>
      <c r="BE176" s="16">
        <f t="shared" si="74"/>
        <v>0</v>
      </c>
      <c r="BF176" s="9">
        <f t="shared" si="75"/>
        <v>0</v>
      </c>
      <c r="BG176" s="11" t="e">
        <f t="shared" si="76"/>
        <v>#DIV/0!</v>
      </c>
    </row>
    <row r="177" spans="1:59" ht="15.75">
      <c r="A177" s="15">
        <v>26</v>
      </c>
      <c r="B177" s="13" t="s">
        <v>83</v>
      </c>
      <c r="C177" s="257">
        <v>2949125.7526368573</v>
      </c>
      <c r="D177" s="23"/>
      <c r="E177" s="7"/>
      <c r="F177" s="7"/>
      <c r="G177" s="7"/>
      <c r="H177" s="7"/>
      <c r="I177" s="79"/>
      <c r="J177" s="136">
        <f t="shared" si="63"/>
        <v>0</v>
      </c>
      <c r="K177" s="81"/>
      <c r="L177" s="7"/>
      <c r="M177" s="7"/>
      <c r="N177" s="7"/>
      <c r="O177" s="7"/>
      <c r="P177" s="79"/>
      <c r="Q177" s="136">
        <f t="shared" si="64"/>
        <v>0</v>
      </c>
      <c r="R177" s="23"/>
      <c r="S177" s="7"/>
      <c r="T177" s="7"/>
      <c r="U177" s="7"/>
      <c r="V177" s="7"/>
      <c r="W177" s="79"/>
      <c r="X177" s="239">
        <f t="shared" si="65"/>
        <v>0</v>
      </c>
      <c r="Y177" s="136">
        <f t="shared" si="66"/>
        <v>0</v>
      </c>
      <c r="Z177" s="52">
        <v>26</v>
      </c>
      <c r="AA177" s="55" t="s">
        <v>83</v>
      </c>
      <c r="AB177" s="23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198"/>
      <c r="AR177" s="153">
        <f t="shared" si="67"/>
        <v>0</v>
      </c>
      <c r="AS177" s="146">
        <f t="shared" si="68"/>
        <v>0</v>
      </c>
      <c r="AT177" s="154">
        <f t="shared" si="69"/>
        <v>0</v>
      </c>
      <c r="AU177" s="133">
        <f t="shared" si="70"/>
        <v>0</v>
      </c>
      <c r="AV177" s="65"/>
      <c r="AW177" s="184"/>
      <c r="AX177" s="182"/>
      <c r="AY177" s="17"/>
      <c r="AZ177" s="66"/>
      <c r="BA177" s="70">
        <f t="shared" si="62"/>
        <v>0</v>
      </c>
      <c r="BB177" s="9" t="e">
        <f t="shared" si="71"/>
        <v>#DIV/0!</v>
      </c>
      <c r="BC177" s="9">
        <f t="shared" si="72"/>
        <v>0</v>
      </c>
      <c r="BD177" s="10" t="e">
        <f t="shared" si="73"/>
        <v>#DIV/0!</v>
      </c>
      <c r="BE177" s="16">
        <f t="shared" si="74"/>
        <v>0</v>
      </c>
      <c r="BF177" s="9">
        <f t="shared" si="75"/>
        <v>0</v>
      </c>
      <c r="BG177" s="11" t="e">
        <f t="shared" si="76"/>
        <v>#DIV/0!</v>
      </c>
    </row>
    <row r="178" spans="1:59" ht="15.75">
      <c r="A178" s="15">
        <v>27</v>
      </c>
      <c r="B178" s="13" t="s">
        <v>84</v>
      </c>
      <c r="C178" s="257">
        <v>1636422.1249403232</v>
      </c>
      <c r="D178" s="23"/>
      <c r="E178" s="7"/>
      <c r="F178" s="7"/>
      <c r="G178" s="7"/>
      <c r="H178" s="7"/>
      <c r="I178" s="79"/>
      <c r="J178" s="136">
        <f t="shared" si="63"/>
        <v>0</v>
      </c>
      <c r="K178" s="81"/>
      <c r="L178" s="7"/>
      <c r="M178" s="7"/>
      <c r="N178" s="7"/>
      <c r="O178" s="7"/>
      <c r="P178" s="79"/>
      <c r="Q178" s="136">
        <f t="shared" si="64"/>
        <v>0</v>
      </c>
      <c r="R178" s="23"/>
      <c r="S178" s="7"/>
      <c r="T178" s="7"/>
      <c r="U178" s="7"/>
      <c r="V178" s="7"/>
      <c r="W178" s="79"/>
      <c r="X178" s="239">
        <f t="shared" si="65"/>
        <v>0</v>
      </c>
      <c r="Y178" s="136">
        <f t="shared" si="66"/>
        <v>0</v>
      </c>
      <c r="Z178" s="52">
        <v>27</v>
      </c>
      <c r="AA178" s="55" t="s">
        <v>84</v>
      </c>
      <c r="AB178" s="23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198"/>
      <c r="AR178" s="153">
        <f t="shared" si="67"/>
        <v>0</v>
      </c>
      <c r="AS178" s="146">
        <f t="shared" si="68"/>
        <v>0</v>
      </c>
      <c r="AT178" s="154">
        <f t="shared" si="69"/>
        <v>0</v>
      </c>
      <c r="AU178" s="133">
        <f t="shared" si="70"/>
        <v>0</v>
      </c>
      <c r="AV178" s="65"/>
      <c r="AW178" s="184"/>
      <c r="AX178" s="182"/>
      <c r="AY178" s="17"/>
      <c r="AZ178" s="66"/>
      <c r="BA178" s="70">
        <f t="shared" si="62"/>
        <v>0</v>
      </c>
      <c r="BB178" s="9" t="e">
        <f t="shared" si="71"/>
        <v>#DIV/0!</v>
      </c>
      <c r="BC178" s="9">
        <f t="shared" si="72"/>
        <v>0</v>
      </c>
      <c r="BD178" s="10" t="e">
        <f t="shared" si="73"/>
        <v>#DIV/0!</v>
      </c>
      <c r="BE178" s="16">
        <f t="shared" si="74"/>
        <v>0</v>
      </c>
      <c r="BF178" s="9">
        <f t="shared" si="75"/>
        <v>0</v>
      </c>
      <c r="BG178" s="11" t="e">
        <f t="shared" si="76"/>
        <v>#DIV/0!</v>
      </c>
    </row>
    <row r="179" spans="1:59" ht="15.75">
      <c r="A179" s="15">
        <v>28</v>
      </c>
      <c r="B179" s="13" t="s">
        <v>85</v>
      </c>
      <c r="C179" s="257">
        <v>4208908.19180285</v>
      </c>
      <c r="D179" s="23"/>
      <c r="E179" s="7"/>
      <c r="F179" s="7"/>
      <c r="G179" s="7"/>
      <c r="H179" s="7"/>
      <c r="I179" s="79"/>
      <c r="J179" s="136">
        <f t="shared" si="63"/>
        <v>0</v>
      </c>
      <c r="K179" s="81"/>
      <c r="L179" s="7"/>
      <c r="M179" s="7"/>
      <c r="N179" s="7"/>
      <c r="O179" s="7"/>
      <c r="P179" s="79"/>
      <c r="Q179" s="136">
        <f t="shared" si="64"/>
        <v>0</v>
      </c>
      <c r="R179" s="23"/>
      <c r="S179" s="7"/>
      <c r="T179" s="7"/>
      <c r="U179" s="7"/>
      <c r="V179" s="7"/>
      <c r="W179" s="79"/>
      <c r="X179" s="239">
        <f t="shared" si="65"/>
        <v>0</v>
      </c>
      <c r="Y179" s="136">
        <f t="shared" si="66"/>
        <v>0</v>
      </c>
      <c r="Z179" s="52">
        <v>28</v>
      </c>
      <c r="AA179" s="55" t="s">
        <v>85</v>
      </c>
      <c r="AB179" s="23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198"/>
      <c r="AR179" s="153">
        <f t="shared" si="67"/>
        <v>0</v>
      </c>
      <c r="AS179" s="146">
        <f t="shared" si="68"/>
        <v>0</v>
      </c>
      <c r="AT179" s="154">
        <f t="shared" si="69"/>
        <v>0</v>
      </c>
      <c r="AU179" s="133">
        <f t="shared" si="70"/>
        <v>0</v>
      </c>
      <c r="AV179" s="65"/>
      <c r="AW179" s="184"/>
      <c r="AX179" s="182"/>
      <c r="AY179" s="17"/>
      <c r="AZ179" s="66"/>
      <c r="BA179" s="70">
        <f t="shared" si="62"/>
        <v>0</v>
      </c>
      <c r="BB179" s="9" t="e">
        <f t="shared" si="71"/>
        <v>#DIV/0!</v>
      </c>
      <c r="BC179" s="9">
        <f t="shared" si="72"/>
        <v>0</v>
      </c>
      <c r="BD179" s="10" t="e">
        <f t="shared" si="73"/>
        <v>#DIV/0!</v>
      </c>
      <c r="BE179" s="16">
        <f t="shared" si="74"/>
        <v>0</v>
      </c>
      <c r="BF179" s="9">
        <f t="shared" si="75"/>
        <v>0</v>
      </c>
      <c r="BG179" s="11" t="e">
        <f t="shared" si="76"/>
        <v>#DIV/0!</v>
      </c>
    </row>
    <row r="180" spans="1:59" ht="15.75">
      <c r="A180" s="15">
        <v>29</v>
      </c>
      <c r="B180" s="13" t="s">
        <v>86</v>
      </c>
      <c r="C180" s="257">
        <v>1382142.2678545637</v>
      </c>
      <c r="D180" s="23"/>
      <c r="E180" s="7"/>
      <c r="F180" s="7"/>
      <c r="G180" s="7"/>
      <c r="H180" s="7"/>
      <c r="I180" s="79"/>
      <c r="J180" s="136">
        <f t="shared" si="63"/>
        <v>0</v>
      </c>
      <c r="K180" s="81"/>
      <c r="L180" s="7"/>
      <c r="M180" s="7"/>
      <c r="N180" s="7"/>
      <c r="O180" s="7"/>
      <c r="P180" s="79"/>
      <c r="Q180" s="136">
        <f t="shared" si="64"/>
        <v>0</v>
      </c>
      <c r="R180" s="23"/>
      <c r="S180" s="7"/>
      <c r="T180" s="7"/>
      <c r="U180" s="7"/>
      <c r="V180" s="7"/>
      <c r="W180" s="79"/>
      <c r="X180" s="239">
        <f t="shared" si="65"/>
        <v>0</v>
      </c>
      <c r="Y180" s="136">
        <f t="shared" si="66"/>
        <v>0</v>
      </c>
      <c r="Z180" s="52">
        <v>29</v>
      </c>
      <c r="AA180" s="55" t="s">
        <v>86</v>
      </c>
      <c r="AB180" s="23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198"/>
      <c r="AR180" s="153">
        <f t="shared" si="67"/>
        <v>0</v>
      </c>
      <c r="AS180" s="146">
        <f t="shared" si="68"/>
        <v>0</v>
      </c>
      <c r="AT180" s="154">
        <f t="shared" si="69"/>
        <v>0</v>
      </c>
      <c r="AU180" s="133">
        <f t="shared" si="70"/>
        <v>0</v>
      </c>
      <c r="AV180" s="65"/>
      <c r="AW180" s="184"/>
      <c r="AX180" s="182"/>
      <c r="AY180" s="17"/>
      <c r="AZ180" s="66"/>
      <c r="BA180" s="70">
        <f t="shared" si="62"/>
        <v>0</v>
      </c>
      <c r="BB180" s="9" t="e">
        <f t="shared" si="71"/>
        <v>#DIV/0!</v>
      </c>
      <c r="BC180" s="9">
        <f t="shared" si="72"/>
        <v>0</v>
      </c>
      <c r="BD180" s="10" t="e">
        <f t="shared" si="73"/>
        <v>#DIV/0!</v>
      </c>
      <c r="BE180" s="16">
        <f t="shared" si="74"/>
        <v>0</v>
      </c>
      <c r="BF180" s="9">
        <f t="shared" si="75"/>
        <v>0</v>
      </c>
      <c r="BG180" s="11" t="e">
        <f t="shared" si="76"/>
        <v>#DIV/0!</v>
      </c>
    </row>
    <row r="181" spans="1:59" ht="15.75">
      <c r="A181" s="15">
        <v>30</v>
      </c>
      <c r="B181" s="13" t="s">
        <v>87</v>
      </c>
      <c r="C181" s="257">
        <v>4517399.9981150161</v>
      </c>
      <c r="D181" s="23"/>
      <c r="E181" s="7"/>
      <c r="F181" s="7"/>
      <c r="G181" s="7"/>
      <c r="H181" s="7"/>
      <c r="I181" s="79"/>
      <c r="J181" s="136">
        <f t="shared" si="63"/>
        <v>0</v>
      </c>
      <c r="K181" s="81"/>
      <c r="L181" s="7"/>
      <c r="M181" s="7"/>
      <c r="N181" s="7"/>
      <c r="O181" s="7"/>
      <c r="P181" s="79"/>
      <c r="Q181" s="136">
        <f t="shared" si="64"/>
        <v>0</v>
      </c>
      <c r="R181" s="23"/>
      <c r="S181" s="7"/>
      <c r="T181" s="7"/>
      <c r="U181" s="7"/>
      <c r="V181" s="7"/>
      <c r="W181" s="79"/>
      <c r="X181" s="239">
        <f t="shared" si="65"/>
        <v>0</v>
      </c>
      <c r="Y181" s="136">
        <f t="shared" si="66"/>
        <v>0</v>
      </c>
      <c r="Z181" s="52">
        <v>30</v>
      </c>
      <c r="AA181" s="55" t="s">
        <v>87</v>
      </c>
      <c r="AB181" s="23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198"/>
      <c r="AR181" s="153">
        <f t="shared" si="67"/>
        <v>0</v>
      </c>
      <c r="AS181" s="146">
        <f t="shared" si="68"/>
        <v>0</v>
      </c>
      <c r="AT181" s="154">
        <f t="shared" si="69"/>
        <v>0</v>
      </c>
      <c r="AU181" s="133">
        <f t="shared" si="70"/>
        <v>0</v>
      </c>
      <c r="AV181" s="65"/>
      <c r="AW181" s="184"/>
      <c r="AX181" s="182"/>
      <c r="AY181" s="17"/>
      <c r="AZ181" s="66"/>
      <c r="BA181" s="70">
        <f t="shared" si="62"/>
        <v>0</v>
      </c>
      <c r="BB181" s="9" t="e">
        <f t="shared" si="71"/>
        <v>#DIV/0!</v>
      </c>
      <c r="BC181" s="9">
        <f t="shared" si="72"/>
        <v>0</v>
      </c>
      <c r="BD181" s="10" t="e">
        <f t="shared" si="73"/>
        <v>#DIV/0!</v>
      </c>
      <c r="BE181" s="16">
        <f t="shared" si="74"/>
        <v>0</v>
      </c>
      <c r="BF181" s="9">
        <f t="shared" si="75"/>
        <v>0</v>
      </c>
      <c r="BG181" s="11" t="e">
        <f t="shared" si="76"/>
        <v>#DIV/0!</v>
      </c>
    </row>
    <row r="182" spans="1:59" ht="15.75">
      <c r="A182" s="15">
        <v>31</v>
      </c>
      <c r="B182" s="13" t="s">
        <v>88</v>
      </c>
      <c r="C182" s="257">
        <v>2408297.0210686671</v>
      </c>
      <c r="D182" s="23"/>
      <c r="E182" s="7"/>
      <c r="F182" s="7"/>
      <c r="G182" s="7"/>
      <c r="H182" s="7"/>
      <c r="I182" s="79"/>
      <c r="J182" s="136">
        <f t="shared" si="63"/>
        <v>0</v>
      </c>
      <c r="K182" s="81"/>
      <c r="L182" s="7"/>
      <c r="M182" s="7"/>
      <c r="N182" s="7"/>
      <c r="O182" s="7"/>
      <c r="P182" s="79"/>
      <c r="Q182" s="136">
        <f t="shared" si="64"/>
        <v>0</v>
      </c>
      <c r="R182" s="23"/>
      <c r="S182" s="7"/>
      <c r="T182" s="7"/>
      <c r="U182" s="7"/>
      <c r="V182" s="7"/>
      <c r="W182" s="79"/>
      <c r="X182" s="239">
        <f t="shared" si="65"/>
        <v>0</v>
      </c>
      <c r="Y182" s="136">
        <f t="shared" si="66"/>
        <v>0</v>
      </c>
      <c r="Z182" s="52">
        <v>31</v>
      </c>
      <c r="AA182" s="55" t="s">
        <v>88</v>
      </c>
      <c r="AB182" s="23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198"/>
      <c r="AR182" s="153">
        <f t="shared" si="67"/>
        <v>0</v>
      </c>
      <c r="AS182" s="146">
        <f t="shared" si="68"/>
        <v>0</v>
      </c>
      <c r="AT182" s="154">
        <f t="shared" si="69"/>
        <v>0</v>
      </c>
      <c r="AU182" s="133">
        <f t="shared" si="70"/>
        <v>0</v>
      </c>
      <c r="AV182" s="65"/>
      <c r="AW182" s="184"/>
      <c r="AX182" s="182"/>
      <c r="AY182" s="17"/>
      <c r="AZ182" s="66"/>
      <c r="BA182" s="70">
        <f t="shared" si="62"/>
        <v>0</v>
      </c>
      <c r="BB182" s="9" t="e">
        <f t="shared" si="71"/>
        <v>#DIV/0!</v>
      </c>
      <c r="BC182" s="9">
        <f t="shared" si="72"/>
        <v>0</v>
      </c>
      <c r="BD182" s="10" t="e">
        <f t="shared" si="73"/>
        <v>#DIV/0!</v>
      </c>
      <c r="BE182" s="16">
        <f t="shared" si="74"/>
        <v>0</v>
      </c>
      <c r="BF182" s="9">
        <f t="shared" si="75"/>
        <v>0</v>
      </c>
      <c r="BG182" s="11" t="e">
        <f t="shared" si="76"/>
        <v>#DIV/0!</v>
      </c>
    </row>
    <row r="183" spans="1:59" ht="15.75">
      <c r="A183" s="15">
        <v>32</v>
      </c>
      <c r="B183" s="13" t="s">
        <v>89</v>
      </c>
      <c r="C183" s="257">
        <v>3549329.4762149174</v>
      </c>
      <c r="D183" s="23"/>
      <c r="E183" s="7"/>
      <c r="F183" s="7"/>
      <c r="G183" s="7"/>
      <c r="H183" s="7"/>
      <c r="I183" s="79"/>
      <c r="J183" s="136">
        <f t="shared" si="63"/>
        <v>0</v>
      </c>
      <c r="K183" s="81"/>
      <c r="L183" s="7"/>
      <c r="M183" s="7"/>
      <c r="N183" s="7"/>
      <c r="O183" s="7"/>
      <c r="P183" s="79"/>
      <c r="Q183" s="136">
        <f t="shared" si="64"/>
        <v>0</v>
      </c>
      <c r="R183" s="23"/>
      <c r="S183" s="7"/>
      <c r="T183" s="7"/>
      <c r="U183" s="7"/>
      <c r="V183" s="7"/>
      <c r="W183" s="79"/>
      <c r="X183" s="239">
        <f t="shared" si="65"/>
        <v>0</v>
      </c>
      <c r="Y183" s="136">
        <f t="shared" si="66"/>
        <v>0</v>
      </c>
      <c r="Z183" s="52">
        <v>32</v>
      </c>
      <c r="AA183" s="55" t="s">
        <v>89</v>
      </c>
      <c r="AB183" s="23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198"/>
      <c r="AR183" s="153">
        <f t="shared" si="67"/>
        <v>0</v>
      </c>
      <c r="AS183" s="146">
        <f t="shared" si="68"/>
        <v>0</v>
      </c>
      <c r="AT183" s="154">
        <f t="shared" si="69"/>
        <v>0</v>
      </c>
      <c r="AU183" s="133">
        <f t="shared" si="70"/>
        <v>0</v>
      </c>
      <c r="AV183" s="65"/>
      <c r="AW183" s="184"/>
      <c r="AX183" s="182"/>
      <c r="AY183" s="17"/>
      <c r="AZ183" s="66"/>
      <c r="BA183" s="70">
        <f t="shared" si="62"/>
        <v>0</v>
      </c>
      <c r="BB183" s="9" t="e">
        <f t="shared" si="71"/>
        <v>#DIV/0!</v>
      </c>
      <c r="BC183" s="9">
        <f t="shared" si="72"/>
        <v>0</v>
      </c>
      <c r="BD183" s="10" t="e">
        <f t="shared" si="73"/>
        <v>#DIV/0!</v>
      </c>
      <c r="BE183" s="16">
        <f t="shared" si="74"/>
        <v>0</v>
      </c>
      <c r="BF183" s="9">
        <f t="shared" si="75"/>
        <v>0</v>
      </c>
      <c r="BG183" s="11" t="e">
        <f t="shared" si="76"/>
        <v>#DIV/0!</v>
      </c>
    </row>
    <row r="184" spans="1:59" ht="15.75">
      <c r="A184" s="15">
        <v>33</v>
      </c>
      <c r="B184" s="13" t="s">
        <v>90</v>
      </c>
      <c r="C184" s="258">
        <v>3669790</v>
      </c>
      <c r="D184" s="23"/>
      <c r="E184" s="7"/>
      <c r="F184" s="7"/>
      <c r="G184" s="7"/>
      <c r="H184" s="7"/>
      <c r="I184" s="79"/>
      <c r="J184" s="136">
        <f>D184+E184+F184+G184+H184+I184</f>
        <v>0</v>
      </c>
      <c r="K184" s="81"/>
      <c r="L184" s="7"/>
      <c r="M184" s="7"/>
      <c r="N184" s="7"/>
      <c r="O184" s="7"/>
      <c r="P184" s="79"/>
      <c r="Q184" s="136">
        <f>SUM(K184:P184)</f>
        <v>0</v>
      </c>
      <c r="R184" s="23"/>
      <c r="S184" s="7"/>
      <c r="T184" s="7"/>
      <c r="U184" s="7"/>
      <c r="V184" s="7"/>
      <c r="W184" s="79"/>
      <c r="X184" s="239">
        <f t="shared" si="65"/>
        <v>0</v>
      </c>
      <c r="Y184" s="136">
        <f>J184+Q184+X184</f>
        <v>0</v>
      </c>
      <c r="Z184" s="52">
        <v>33</v>
      </c>
      <c r="AA184" s="55" t="s">
        <v>90</v>
      </c>
      <c r="AB184" s="23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198"/>
      <c r="AR184" s="153">
        <f t="shared" si="67"/>
        <v>0</v>
      </c>
      <c r="AS184" s="146">
        <f t="shared" si="68"/>
        <v>0</v>
      </c>
      <c r="AT184" s="154">
        <f t="shared" si="69"/>
        <v>0</v>
      </c>
      <c r="AU184" s="133">
        <f t="shared" si="70"/>
        <v>0</v>
      </c>
      <c r="AV184" s="67"/>
      <c r="AW184" s="184"/>
      <c r="AX184" s="182"/>
      <c r="AY184" s="17"/>
      <c r="AZ184" s="66"/>
      <c r="BA184" s="70">
        <f t="shared" si="62"/>
        <v>0</v>
      </c>
      <c r="BB184" s="9" t="e">
        <f t="shared" si="71"/>
        <v>#DIV/0!</v>
      </c>
      <c r="BC184" s="9">
        <f t="shared" si="72"/>
        <v>0</v>
      </c>
      <c r="BD184" s="10" t="e">
        <f t="shared" si="73"/>
        <v>#DIV/0!</v>
      </c>
      <c r="BE184" s="16">
        <f t="shared" si="74"/>
        <v>0</v>
      </c>
      <c r="BF184" s="9">
        <f t="shared" si="75"/>
        <v>0</v>
      </c>
      <c r="BG184" s="11" t="e">
        <f t="shared" si="76"/>
        <v>#DIV/0!</v>
      </c>
    </row>
    <row r="185" spans="1:59" ht="15.75">
      <c r="A185" s="15">
        <v>34</v>
      </c>
      <c r="B185" s="13" t="s">
        <v>91</v>
      </c>
      <c r="C185" s="257">
        <v>3629356.6393586588</v>
      </c>
      <c r="D185" s="23"/>
      <c r="E185" s="7"/>
      <c r="F185" s="7"/>
      <c r="G185" s="7"/>
      <c r="H185" s="7"/>
      <c r="I185" s="79"/>
      <c r="J185" s="136">
        <f t="shared" ref="J185:J188" si="77">D185+E185+F185+G185+H185+I185</f>
        <v>0</v>
      </c>
      <c r="K185" s="81"/>
      <c r="L185" s="7"/>
      <c r="M185" s="7"/>
      <c r="N185" s="7"/>
      <c r="O185" s="7"/>
      <c r="P185" s="79"/>
      <c r="Q185" s="136">
        <f t="shared" ref="Q185:Q188" si="78">SUM(K185:P185)</f>
        <v>0</v>
      </c>
      <c r="R185" s="23"/>
      <c r="S185" s="7"/>
      <c r="T185" s="7"/>
      <c r="U185" s="7"/>
      <c r="V185" s="7"/>
      <c r="W185" s="79"/>
      <c r="X185" s="239">
        <f t="shared" si="65"/>
        <v>0</v>
      </c>
      <c r="Y185" s="136">
        <f t="shared" ref="Y185:Y188" si="79">J185+Q185+X185</f>
        <v>0</v>
      </c>
      <c r="Z185" s="52">
        <v>34</v>
      </c>
      <c r="AA185" s="55" t="s">
        <v>91</v>
      </c>
      <c r="AB185" s="23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198"/>
      <c r="AR185" s="153">
        <f t="shared" si="67"/>
        <v>0</v>
      </c>
      <c r="AS185" s="146">
        <f t="shared" si="68"/>
        <v>0</v>
      </c>
      <c r="AT185" s="154">
        <f t="shared" si="69"/>
        <v>0</v>
      </c>
      <c r="AU185" s="133">
        <f t="shared" si="70"/>
        <v>0</v>
      </c>
      <c r="AV185" s="67"/>
      <c r="AW185" s="184"/>
      <c r="AX185" s="182"/>
      <c r="AY185" s="17"/>
      <c r="AZ185" s="66"/>
      <c r="BA185" s="70">
        <f t="shared" si="62"/>
        <v>0</v>
      </c>
      <c r="BB185" s="9" t="e">
        <f t="shared" si="71"/>
        <v>#DIV/0!</v>
      </c>
      <c r="BC185" s="9">
        <f t="shared" si="72"/>
        <v>0</v>
      </c>
      <c r="BD185" s="10" t="e">
        <f t="shared" si="73"/>
        <v>#DIV/0!</v>
      </c>
      <c r="BE185" s="16">
        <f t="shared" si="74"/>
        <v>0</v>
      </c>
      <c r="BF185" s="9">
        <f t="shared" si="75"/>
        <v>0</v>
      </c>
      <c r="BG185" s="11" t="e">
        <f t="shared" si="76"/>
        <v>#DIV/0!</v>
      </c>
    </row>
    <row r="186" spans="1:59" ht="15.75">
      <c r="A186" s="15">
        <v>35</v>
      </c>
      <c r="B186" s="13" t="s">
        <v>92</v>
      </c>
      <c r="C186" s="257">
        <v>2101095.9754523705</v>
      </c>
      <c r="D186" s="23"/>
      <c r="E186" s="7"/>
      <c r="F186" s="7"/>
      <c r="G186" s="7"/>
      <c r="H186" s="7"/>
      <c r="I186" s="79"/>
      <c r="J186" s="136">
        <f t="shared" si="77"/>
        <v>0</v>
      </c>
      <c r="K186" s="81"/>
      <c r="L186" s="7"/>
      <c r="M186" s="7"/>
      <c r="N186" s="7"/>
      <c r="O186" s="7"/>
      <c r="P186" s="79"/>
      <c r="Q186" s="136">
        <f t="shared" si="78"/>
        <v>0</v>
      </c>
      <c r="R186" s="23"/>
      <c r="S186" s="7"/>
      <c r="T186" s="7"/>
      <c r="U186" s="7"/>
      <c r="V186" s="7"/>
      <c r="W186" s="79"/>
      <c r="X186" s="239">
        <f t="shared" si="65"/>
        <v>0</v>
      </c>
      <c r="Y186" s="136">
        <f t="shared" si="79"/>
        <v>0</v>
      </c>
      <c r="Z186" s="52">
        <v>35</v>
      </c>
      <c r="AA186" s="55" t="s">
        <v>92</v>
      </c>
      <c r="AB186" s="23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198"/>
      <c r="AR186" s="153">
        <f t="shared" si="67"/>
        <v>0</v>
      </c>
      <c r="AS186" s="146">
        <f t="shared" si="68"/>
        <v>0</v>
      </c>
      <c r="AT186" s="154">
        <f t="shared" si="69"/>
        <v>0</v>
      </c>
      <c r="AU186" s="133">
        <f t="shared" si="70"/>
        <v>0</v>
      </c>
      <c r="AV186" s="67"/>
      <c r="AW186" s="184"/>
      <c r="AX186" s="182"/>
      <c r="AY186" s="17"/>
      <c r="AZ186" s="66"/>
      <c r="BA186" s="70">
        <f t="shared" si="62"/>
        <v>0</v>
      </c>
      <c r="BB186" s="9" t="e">
        <f t="shared" si="71"/>
        <v>#DIV/0!</v>
      </c>
      <c r="BC186" s="9">
        <f t="shared" si="72"/>
        <v>0</v>
      </c>
      <c r="BD186" s="10" t="e">
        <f t="shared" si="73"/>
        <v>#DIV/0!</v>
      </c>
      <c r="BE186" s="16">
        <f t="shared" si="74"/>
        <v>0</v>
      </c>
      <c r="BF186" s="9">
        <f t="shared" si="75"/>
        <v>0</v>
      </c>
      <c r="BG186" s="11" t="e">
        <f t="shared" si="76"/>
        <v>#DIV/0!</v>
      </c>
    </row>
    <row r="187" spans="1:59" ht="16.5" thickBot="1">
      <c r="A187" s="24">
        <v>36</v>
      </c>
      <c r="B187" s="25" t="s">
        <v>93</v>
      </c>
      <c r="C187" s="257">
        <v>2751639.3661692366</v>
      </c>
      <c r="D187" s="27"/>
      <c r="E187" s="28"/>
      <c r="F187" s="28"/>
      <c r="G187" s="28"/>
      <c r="H187" s="28"/>
      <c r="I187" s="111"/>
      <c r="J187" s="137">
        <f t="shared" si="77"/>
        <v>0</v>
      </c>
      <c r="K187" s="83"/>
      <c r="L187" s="28"/>
      <c r="M187" s="28"/>
      <c r="N187" s="28"/>
      <c r="O187" s="28"/>
      <c r="P187" s="111"/>
      <c r="Q187" s="137">
        <f t="shared" si="78"/>
        <v>0</v>
      </c>
      <c r="R187" s="27"/>
      <c r="S187" s="28"/>
      <c r="T187" s="28"/>
      <c r="U187" s="28"/>
      <c r="V187" s="28"/>
      <c r="W187" s="111"/>
      <c r="X187" s="240">
        <f t="shared" si="65"/>
        <v>0</v>
      </c>
      <c r="Y187" s="137">
        <f t="shared" si="79"/>
        <v>0</v>
      </c>
      <c r="Z187" s="53">
        <v>36</v>
      </c>
      <c r="AA187" s="56" t="s">
        <v>93</v>
      </c>
      <c r="AB187" s="77"/>
      <c r="AC187" s="78"/>
      <c r="AD187" s="78"/>
      <c r="AE187" s="78"/>
      <c r="AF187" s="78"/>
      <c r="AG187" s="78"/>
      <c r="AH187" s="78"/>
      <c r="AI187" s="78"/>
      <c r="AJ187" s="78"/>
      <c r="AK187" s="78"/>
      <c r="AL187" s="78"/>
      <c r="AM187" s="78"/>
      <c r="AN187" s="78"/>
      <c r="AO187" s="78"/>
      <c r="AP187" s="78"/>
      <c r="AQ187" s="199"/>
      <c r="AR187" s="155">
        <f t="shared" si="67"/>
        <v>0</v>
      </c>
      <c r="AS187" s="147">
        <f t="shared" si="68"/>
        <v>0</v>
      </c>
      <c r="AT187" s="156">
        <f t="shared" si="69"/>
        <v>0</v>
      </c>
      <c r="AU187" s="109">
        <f t="shared" si="70"/>
        <v>0</v>
      </c>
      <c r="AV187" s="202"/>
      <c r="AW187" s="203"/>
      <c r="AX187" s="183"/>
      <c r="AY187" s="30"/>
      <c r="AZ187" s="69"/>
      <c r="BA187" s="71">
        <f t="shared" si="62"/>
        <v>0</v>
      </c>
      <c r="BB187" s="32" t="e">
        <f t="shared" si="71"/>
        <v>#DIV/0!</v>
      </c>
      <c r="BC187" s="32">
        <f t="shared" si="72"/>
        <v>0</v>
      </c>
      <c r="BD187" s="33" t="e">
        <f t="shared" si="73"/>
        <v>#DIV/0!</v>
      </c>
      <c r="BE187" s="31">
        <f t="shared" si="74"/>
        <v>0</v>
      </c>
      <c r="BF187" s="32">
        <f t="shared" si="75"/>
        <v>0</v>
      </c>
      <c r="BG187" s="34" t="e">
        <f t="shared" si="76"/>
        <v>#DIV/0!</v>
      </c>
    </row>
    <row r="188" spans="1:59" s="122" customFormat="1" ht="38.25" customHeight="1" thickBot="1">
      <c r="A188" s="281" t="s">
        <v>94</v>
      </c>
      <c r="B188" s="282"/>
      <c r="C188" s="86">
        <f t="shared" ref="C188:I188" si="80">SUM(C152:C187)</f>
        <v>97261831.088788718</v>
      </c>
      <c r="D188" s="107">
        <f t="shared" si="80"/>
        <v>0</v>
      </c>
      <c r="E188" s="108">
        <f t="shared" si="80"/>
        <v>0</v>
      </c>
      <c r="F188" s="108">
        <f t="shared" si="80"/>
        <v>0</v>
      </c>
      <c r="G188" s="108">
        <f t="shared" si="80"/>
        <v>0</v>
      </c>
      <c r="H188" s="108">
        <f t="shared" si="80"/>
        <v>0</v>
      </c>
      <c r="I188" s="105">
        <f t="shared" si="80"/>
        <v>0</v>
      </c>
      <c r="J188" s="131">
        <f t="shared" si="77"/>
        <v>0</v>
      </c>
      <c r="K188" s="104">
        <f t="shared" ref="K188:P188" si="81">SUM(K152:K187)</f>
        <v>0</v>
      </c>
      <c r="L188" s="108">
        <f t="shared" si="81"/>
        <v>0</v>
      </c>
      <c r="M188" s="108">
        <f t="shared" si="81"/>
        <v>0</v>
      </c>
      <c r="N188" s="108">
        <f t="shared" si="81"/>
        <v>0</v>
      </c>
      <c r="O188" s="108">
        <f t="shared" si="81"/>
        <v>0</v>
      </c>
      <c r="P188" s="105">
        <f t="shared" si="81"/>
        <v>0</v>
      </c>
      <c r="Q188" s="131">
        <f t="shared" si="78"/>
        <v>0</v>
      </c>
      <c r="R188" s="107">
        <f t="shared" ref="R188:W188" si="82">SUM(R152:R187)</f>
        <v>0</v>
      </c>
      <c r="S188" s="108">
        <f t="shared" si="82"/>
        <v>0</v>
      </c>
      <c r="T188" s="108">
        <f t="shared" si="82"/>
        <v>0</v>
      </c>
      <c r="U188" s="108">
        <f t="shared" si="82"/>
        <v>0</v>
      </c>
      <c r="V188" s="108">
        <f t="shared" si="82"/>
        <v>0</v>
      </c>
      <c r="W188" s="105">
        <f t="shared" si="82"/>
        <v>0</v>
      </c>
      <c r="X188" s="241">
        <f t="shared" si="65"/>
        <v>0</v>
      </c>
      <c r="Y188" s="131">
        <f t="shared" si="79"/>
        <v>0</v>
      </c>
      <c r="Z188" s="270" t="s">
        <v>94</v>
      </c>
      <c r="AA188" s="271"/>
      <c r="AB188" s="107">
        <f t="shared" ref="AB188:AQ188" si="83">SUM(AB152:AB187)</f>
        <v>0</v>
      </c>
      <c r="AC188" s="108">
        <f t="shared" si="83"/>
        <v>0</v>
      </c>
      <c r="AD188" s="108">
        <f t="shared" si="83"/>
        <v>0</v>
      </c>
      <c r="AE188" s="108">
        <f t="shared" si="83"/>
        <v>0</v>
      </c>
      <c r="AF188" s="108">
        <f t="shared" si="83"/>
        <v>0</v>
      </c>
      <c r="AG188" s="108">
        <f t="shared" si="83"/>
        <v>0</v>
      </c>
      <c r="AH188" s="108">
        <f t="shared" si="83"/>
        <v>0</v>
      </c>
      <c r="AI188" s="108">
        <f t="shared" si="83"/>
        <v>0</v>
      </c>
      <c r="AJ188" s="108">
        <f t="shared" si="83"/>
        <v>0</v>
      </c>
      <c r="AK188" s="108">
        <f t="shared" si="83"/>
        <v>0</v>
      </c>
      <c r="AL188" s="108">
        <f t="shared" si="83"/>
        <v>0</v>
      </c>
      <c r="AM188" s="108">
        <f t="shared" si="83"/>
        <v>0</v>
      </c>
      <c r="AN188" s="108">
        <f t="shared" si="83"/>
        <v>0</v>
      </c>
      <c r="AO188" s="108">
        <f t="shared" si="83"/>
        <v>0</v>
      </c>
      <c r="AP188" s="108">
        <f t="shared" si="83"/>
        <v>0</v>
      </c>
      <c r="AQ188" s="108">
        <f t="shared" si="83"/>
        <v>0</v>
      </c>
      <c r="AR188" s="37">
        <f t="shared" si="67"/>
        <v>0</v>
      </c>
      <c r="AS188" s="37">
        <f t="shared" si="68"/>
        <v>0</v>
      </c>
      <c r="AT188" s="132">
        <f t="shared" si="69"/>
        <v>0</v>
      </c>
      <c r="AU188" s="148">
        <f t="shared" si="70"/>
        <v>0</v>
      </c>
      <c r="AV188" s="107">
        <f>SUM(AV152:AV187)</f>
        <v>0</v>
      </c>
      <c r="AW188" s="84">
        <f>SUM(AW152:AW187)</f>
        <v>0</v>
      </c>
      <c r="AX188" s="84">
        <f>SUM(AX152:AX187)</f>
        <v>0</v>
      </c>
      <c r="AY188" s="84">
        <f>SUM(AY152:AY187)</f>
        <v>0</v>
      </c>
      <c r="AZ188" s="85">
        <f>SUM(AZ152:AZ187)</f>
        <v>0</v>
      </c>
      <c r="BA188" s="118">
        <f t="shared" si="62"/>
        <v>0</v>
      </c>
      <c r="BB188" s="119" t="e">
        <f>(D188+E188)/(J188+Q188)*100</f>
        <v>#DIV/0!</v>
      </c>
      <c r="BC188" s="119">
        <f>(4*AU188)/(C188*0.00272)*100</f>
        <v>0</v>
      </c>
      <c r="BD188" s="120" t="e">
        <f t="shared" si="73"/>
        <v>#DIV/0!</v>
      </c>
      <c r="BE188" s="121">
        <f t="shared" si="74"/>
        <v>0</v>
      </c>
      <c r="BF188" s="119">
        <f t="shared" si="75"/>
        <v>0</v>
      </c>
      <c r="BG188" s="38" t="e">
        <f t="shared" si="76"/>
        <v>#DIV/0!</v>
      </c>
    </row>
    <row r="194" spans="1:59" ht="19.5" customHeight="1">
      <c r="B194" s="277" t="s">
        <v>104</v>
      </c>
      <c r="C194" s="277"/>
      <c r="D194" s="277"/>
      <c r="E194" s="277"/>
      <c r="F194" s="277"/>
      <c r="G194" s="277"/>
    </row>
    <row r="195" spans="1:59">
      <c r="B195" s="277"/>
      <c r="C195" s="277"/>
      <c r="D195" s="277"/>
      <c r="E195" s="277"/>
      <c r="F195" s="277"/>
      <c r="G195" s="277"/>
    </row>
    <row r="196" spans="1:59">
      <c r="B196" s="277"/>
      <c r="C196" s="277"/>
      <c r="D196" s="277"/>
      <c r="E196" s="277"/>
      <c r="F196" s="277"/>
      <c r="G196" s="277"/>
    </row>
    <row r="197" spans="1:59" ht="15.75" thickBot="1"/>
    <row r="198" spans="1:59" ht="19.5" thickBot="1">
      <c r="A198" s="320" t="s">
        <v>94</v>
      </c>
      <c r="B198" s="321"/>
      <c r="C198" s="322"/>
      <c r="D198" s="314" t="s">
        <v>0</v>
      </c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16"/>
      <c r="Z198" s="341" t="s">
        <v>6</v>
      </c>
      <c r="AA198" s="342"/>
      <c r="AB198" s="342"/>
      <c r="AC198" s="342"/>
      <c r="AD198" s="342"/>
      <c r="AE198" s="342"/>
      <c r="AF198" s="342"/>
      <c r="AG198" s="342"/>
      <c r="AH198" s="342"/>
      <c r="AI198" s="342"/>
      <c r="AJ198" s="342"/>
      <c r="AK198" s="342"/>
      <c r="AL198" s="342"/>
      <c r="AM198" s="342"/>
      <c r="AN198" s="342"/>
      <c r="AO198" s="342"/>
      <c r="AP198" s="342"/>
      <c r="AQ198" s="342"/>
      <c r="AR198" s="342"/>
      <c r="AS198" s="342"/>
      <c r="AT198" s="343"/>
      <c r="AU198" s="110"/>
      <c r="AV198" s="308" t="s">
        <v>18</v>
      </c>
      <c r="AW198" s="344"/>
      <c r="AX198" s="308" t="s">
        <v>19</v>
      </c>
      <c r="AY198" s="309"/>
      <c r="AZ198" s="309"/>
      <c r="BA198" s="323" t="s">
        <v>27</v>
      </c>
      <c r="BB198" s="324"/>
      <c r="BC198" s="324"/>
      <c r="BD198" s="324"/>
      <c r="BE198" s="324"/>
      <c r="BF198" s="324"/>
      <c r="BG198" s="325"/>
    </row>
    <row r="199" spans="1:59" ht="19.5" thickBot="1">
      <c r="A199" s="314" t="s">
        <v>104</v>
      </c>
      <c r="B199" s="315"/>
      <c r="C199" s="315"/>
      <c r="D199" s="388" t="s">
        <v>21</v>
      </c>
      <c r="E199" s="389"/>
      <c r="F199" s="389"/>
      <c r="G199" s="389"/>
      <c r="H199" s="389"/>
      <c r="I199" s="389"/>
      <c r="J199" s="389"/>
      <c r="K199" s="389"/>
      <c r="L199" s="389"/>
      <c r="M199" s="389"/>
      <c r="N199" s="389"/>
      <c r="O199" s="389"/>
      <c r="P199" s="389"/>
      <c r="Q199" s="390"/>
      <c r="R199" s="333" t="s">
        <v>22</v>
      </c>
      <c r="S199" s="334"/>
      <c r="T199" s="334"/>
      <c r="U199" s="334"/>
      <c r="V199" s="334"/>
      <c r="W199" s="334"/>
      <c r="X199" s="334"/>
      <c r="Y199" s="335"/>
      <c r="Z199" s="339" t="s">
        <v>46</v>
      </c>
      <c r="AA199" s="339"/>
      <c r="AB199" s="339"/>
      <c r="AC199" s="339"/>
      <c r="AD199" s="339"/>
      <c r="AE199" s="339"/>
      <c r="AF199" s="339"/>
      <c r="AG199" s="339"/>
      <c r="AH199" s="339"/>
      <c r="AI199" s="339"/>
      <c r="AJ199" s="339"/>
      <c r="AK199" s="339"/>
      <c r="AL199" s="339"/>
      <c r="AM199" s="339"/>
      <c r="AN199" s="339"/>
      <c r="AO199" s="339"/>
      <c r="AP199" s="339"/>
      <c r="AQ199" s="339"/>
      <c r="AR199" s="339"/>
      <c r="AS199" s="339"/>
      <c r="AT199" s="340"/>
      <c r="AU199" s="159"/>
      <c r="AV199" s="310"/>
      <c r="AW199" s="345"/>
      <c r="AX199" s="310"/>
      <c r="AY199" s="311"/>
      <c r="AZ199" s="311"/>
      <c r="BA199" s="326"/>
      <c r="BB199" s="327"/>
      <c r="BC199" s="327"/>
      <c r="BD199" s="327"/>
      <c r="BE199" s="327"/>
      <c r="BF199" s="327"/>
      <c r="BG199" s="328"/>
    </row>
    <row r="200" spans="1:59" ht="27" customHeight="1" thickBot="1">
      <c r="A200" s="317" t="s">
        <v>26</v>
      </c>
      <c r="B200" s="317" t="s">
        <v>1</v>
      </c>
      <c r="C200" s="352" t="s">
        <v>2</v>
      </c>
      <c r="D200" s="355" t="s">
        <v>24</v>
      </c>
      <c r="E200" s="356"/>
      <c r="F200" s="356"/>
      <c r="G200" s="356"/>
      <c r="H200" s="356"/>
      <c r="I200" s="356"/>
      <c r="J200" s="356"/>
      <c r="K200" s="357" t="s">
        <v>29</v>
      </c>
      <c r="L200" s="358"/>
      <c r="M200" s="358"/>
      <c r="N200" s="358"/>
      <c r="O200" s="358"/>
      <c r="P200" s="358"/>
      <c r="Q200" s="359"/>
      <c r="R200" s="382" t="s">
        <v>23</v>
      </c>
      <c r="S200" s="383"/>
      <c r="T200" s="383"/>
      <c r="U200" s="383"/>
      <c r="V200" s="383"/>
      <c r="W200" s="383"/>
      <c r="X200" s="384"/>
      <c r="Y200" s="336" t="s">
        <v>25</v>
      </c>
      <c r="Z200" s="287" t="s">
        <v>26</v>
      </c>
      <c r="AA200" s="286" t="s">
        <v>7</v>
      </c>
      <c r="AB200" s="385" t="s">
        <v>55</v>
      </c>
      <c r="AC200" s="386"/>
      <c r="AD200" s="386"/>
      <c r="AE200" s="386"/>
      <c r="AF200" s="386"/>
      <c r="AG200" s="386"/>
      <c r="AH200" s="386"/>
      <c r="AI200" s="386"/>
      <c r="AJ200" s="386"/>
      <c r="AK200" s="386"/>
      <c r="AL200" s="386"/>
      <c r="AM200" s="386"/>
      <c r="AN200" s="386"/>
      <c r="AO200" s="386"/>
      <c r="AP200" s="386"/>
      <c r="AQ200" s="386"/>
      <c r="AR200" s="386"/>
      <c r="AS200" s="386"/>
      <c r="AT200" s="387"/>
      <c r="AU200" s="160"/>
      <c r="AV200" s="312"/>
      <c r="AW200" s="346"/>
      <c r="AX200" s="312"/>
      <c r="AY200" s="313"/>
      <c r="AZ200" s="313"/>
      <c r="BA200" s="329"/>
      <c r="BB200" s="330"/>
      <c r="BC200" s="330"/>
      <c r="BD200" s="330"/>
      <c r="BE200" s="330"/>
      <c r="BF200" s="330"/>
      <c r="BG200" s="331"/>
    </row>
    <row r="201" spans="1:59" ht="18.75" customHeight="1" thickBot="1">
      <c r="A201" s="318"/>
      <c r="B201" s="318"/>
      <c r="C201" s="353"/>
      <c r="D201" s="393" t="s">
        <v>39</v>
      </c>
      <c r="E201" s="347" t="s">
        <v>38</v>
      </c>
      <c r="F201" s="296" t="s">
        <v>44</v>
      </c>
      <c r="G201" s="296"/>
      <c r="H201" s="296"/>
      <c r="I201" s="296"/>
      <c r="J201" s="296" t="s">
        <v>17</v>
      </c>
      <c r="K201" s="347" t="s">
        <v>39</v>
      </c>
      <c r="L201" s="347" t="s">
        <v>38</v>
      </c>
      <c r="M201" s="296" t="s">
        <v>44</v>
      </c>
      <c r="N201" s="296"/>
      <c r="O201" s="296"/>
      <c r="P201" s="296"/>
      <c r="Q201" s="391" t="s">
        <v>17</v>
      </c>
      <c r="R201" s="300" t="s">
        <v>39</v>
      </c>
      <c r="S201" s="392" t="s">
        <v>38</v>
      </c>
      <c r="T201" s="332" t="s">
        <v>44</v>
      </c>
      <c r="U201" s="332"/>
      <c r="V201" s="332"/>
      <c r="W201" s="332"/>
      <c r="X201" s="350" t="s">
        <v>5</v>
      </c>
      <c r="Y201" s="337"/>
      <c r="Z201" s="289"/>
      <c r="AA201" s="288"/>
      <c r="AB201" s="381" t="s">
        <v>8</v>
      </c>
      <c r="AC201" s="349"/>
      <c r="AD201" s="348" t="s">
        <v>9</v>
      </c>
      <c r="AE201" s="349"/>
      <c r="AF201" s="348" t="s">
        <v>10</v>
      </c>
      <c r="AG201" s="349"/>
      <c r="AH201" s="348" t="s">
        <v>11</v>
      </c>
      <c r="AI201" s="349"/>
      <c r="AJ201" s="348" t="s">
        <v>12</v>
      </c>
      <c r="AK201" s="349"/>
      <c r="AL201" s="348" t="s">
        <v>13</v>
      </c>
      <c r="AM201" s="349"/>
      <c r="AN201" s="348" t="s">
        <v>14</v>
      </c>
      <c r="AO201" s="349"/>
      <c r="AP201" s="348" t="s">
        <v>15</v>
      </c>
      <c r="AQ201" s="372"/>
      <c r="AR201" s="373" t="s">
        <v>16</v>
      </c>
      <c r="AS201" s="374"/>
      <c r="AT201" s="375"/>
      <c r="AU201" s="101"/>
      <c r="AV201" s="376" t="s">
        <v>20</v>
      </c>
      <c r="AW201" s="377"/>
      <c r="AX201" s="378" t="s">
        <v>50</v>
      </c>
      <c r="AY201" s="379"/>
      <c r="AZ201" s="380"/>
      <c r="BA201" s="364" t="s">
        <v>28</v>
      </c>
      <c r="BB201" s="366" t="s">
        <v>54</v>
      </c>
      <c r="BC201" s="366" t="s">
        <v>51</v>
      </c>
      <c r="BD201" s="368" t="s">
        <v>106</v>
      </c>
      <c r="BE201" s="368" t="s">
        <v>30</v>
      </c>
      <c r="BF201" s="370" t="s">
        <v>52</v>
      </c>
      <c r="BG201" s="362" t="s">
        <v>53</v>
      </c>
    </row>
    <row r="202" spans="1:59" ht="79.5" thickBot="1">
      <c r="A202" s="319"/>
      <c r="B202" s="319"/>
      <c r="C202" s="354"/>
      <c r="D202" s="393"/>
      <c r="E202" s="347"/>
      <c r="F202" s="20" t="s">
        <v>40</v>
      </c>
      <c r="G202" s="20" t="s">
        <v>41</v>
      </c>
      <c r="H202" s="20" t="s">
        <v>42</v>
      </c>
      <c r="I202" s="21" t="s">
        <v>43</v>
      </c>
      <c r="J202" s="296"/>
      <c r="K202" s="347"/>
      <c r="L202" s="347"/>
      <c r="M202" s="20" t="s">
        <v>40</v>
      </c>
      <c r="N202" s="20" t="s">
        <v>41</v>
      </c>
      <c r="O202" s="20" t="s">
        <v>56</v>
      </c>
      <c r="P202" s="21" t="s">
        <v>43</v>
      </c>
      <c r="Q202" s="391"/>
      <c r="R202" s="300"/>
      <c r="S202" s="392"/>
      <c r="T202" s="49" t="s">
        <v>40</v>
      </c>
      <c r="U202" s="49" t="s">
        <v>41</v>
      </c>
      <c r="V202" s="49" t="s">
        <v>57</v>
      </c>
      <c r="W202" s="50" t="s">
        <v>43</v>
      </c>
      <c r="X202" s="351"/>
      <c r="Y202" s="338"/>
      <c r="Z202" s="291"/>
      <c r="AA202" s="290"/>
      <c r="AB202" s="60" t="s">
        <v>3</v>
      </c>
      <c r="AC202" s="58" t="s">
        <v>4</v>
      </c>
      <c r="AD202" s="58" t="s">
        <v>3</v>
      </c>
      <c r="AE202" s="58" t="s">
        <v>4</v>
      </c>
      <c r="AF202" s="58" t="s">
        <v>3</v>
      </c>
      <c r="AG202" s="58" t="s">
        <v>4</v>
      </c>
      <c r="AH202" s="58" t="s">
        <v>3</v>
      </c>
      <c r="AI202" s="58" t="s">
        <v>4</v>
      </c>
      <c r="AJ202" s="58" t="s">
        <v>3</v>
      </c>
      <c r="AK202" s="58" t="s">
        <v>4</v>
      </c>
      <c r="AL202" s="58" t="s">
        <v>3</v>
      </c>
      <c r="AM202" s="58" t="s">
        <v>4</v>
      </c>
      <c r="AN202" s="58" t="s">
        <v>3</v>
      </c>
      <c r="AO202" s="58" t="s">
        <v>4</v>
      </c>
      <c r="AP202" s="58" t="s">
        <v>3</v>
      </c>
      <c r="AQ202" s="59" t="s">
        <v>4</v>
      </c>
      <c r="AR202" s="60" t="s">
        <v>3</v>
      </c>
      <c r="AS202" s="58" t="s">
        <v>4</v>
      </c>
      <c r="AT202" s="61" t="s">
        <v>17</v>
      </c>
      <c r="AU202" s="102" t="s">
        <v>98</v>
      </c>
      <c r="AV202" s="72" t="s">
        <v>48</v>
      </c>
      <c r="AW202" s="73" t="s">
        <v>49</v>
      </c>
      <c r="AX202" s="62" t="s">
        <v>95</v>
      </c>
      <c r="AY202" s="62" t="s">
        <v>96</v>
      </c>
      <c r="AZ202" s="64" t="s">
        <v>97</v>
      </c>
      <c r="BA202" s="365"/>
      <c r="BB202" s="367"/>
      <c r="BC202" s="367"/>
      <c r="BD202" s="369"/>
      <c r="BE202" s="369"/>
      <c r="BF202" s="371"/>
      <c r="BG202" s="363"/>
    </row>
    <row r="203" spans="1:59" ht="18.75">
      <c r="A203" s="14">
        <v>1</v>
      </c>
      <c r="B203" s="13" t="s">
        <v>58</v>
      </c>
      <c r="C203" s="257">
        <v>1619642.2358940549</v>
      </c>
      <c r="D203" s="40">
        <f t="shared" ref="D203:I212" si="84">D152+D105+D57+D9</f>
        <v>716</v>
      </c>
      <c r="E203" s="2">
        <f t="shared" si="84"/>
        <v>27</v>
      </c>
      <c r="F203" s="2">
        <f t="shared" si="84"/>
        <v>0</v>
      </c>
      <c r="G203" s="2">
        <f t="shared" si="84"/>
        <v>0</v>
      </c>
      <c r="H203" s="2">
        <f t="shared" si="84"/>
        <v>0</v>
      </c>
      <c r="I203" s="2">
        <f t="shared" si="84"/>
        <v>0</v>
      </c>
      <c r="J203" s="139">
        <f>D203+E203+F203+G203+H203+I203</f>
        <v>743</v>
      </c>
      <c r="K203" s="1">
        <f t="shared" ref="K203:P212" si="85">K152+K105+K57+K9</f>
        <v>778</v>
      </c>
      <c r="L203" s="1">
        <f t="shared" si="85"/>
        <v>25</v>
      </c>
      <c r="M203" s="1">
        <f t="shared" si="85"/>
        <v>0</v>
      </c>
      <c r="N203" s="1">
        <f t="shared" si="85"/>
        <v>0</v>
      </c>
      <c r="O203" s="1">
        <f t="shared" si="85"/>
        <v>4</v>
      </c>
      <c r="P203" s="1">
        <f t="shared" si="85"/>
        <v>4</v>
      </c>
      <c r="Q203" s="143">
        <f>SUM(K203:P203)</f>
        <v>811</v>
      </c>
      <c r="R203" s="40">
        <f t="shared" ref="R203:W212" si="86">R152+R105+R57+R9</f>
        <v>222</v>
      </c>
      <c r="S203" s="1">
        <f t="shared" si="86"/>
        <v>3</v>
      </c>
      <c r="T203" s="1">
        <f t="shared" si="86"/>
        <v>0</v>
      </c>
      <c r="U203" s="1">
        <f t="shared" si="86"/>
        <v>0</v>
      </c>
      <c r="V203" s="1">
        <f t="shared" si="86"/>
        <v>0</v>
      </c>
      <c r="W203" s="1">
        <f t="shared" si="86"/>
        <v>0</v>
      </c>
      <c r="X203" s="139">
        <f>SUM(R203:W203)</f>
        <v>225</v>
      </c>
      <c r="Y203" s="242">
        <f>J203+Q203+X203</f>
        <v>1779</v>
      </c>
      <c r="Z203" s="51">
        <v>1</v>
      </c>
      <c r="AA203" s="55" t="s">
        <v>58</v>
      </c>
      <c r="AB203" s="40">
        <f t="shared" ref="AB203:AQ203" si="87">AB152+AB105+AB57+AB9</f>
        <v>11</v>
      </c>
      <c r="AC203" s="2">
        <f t="shared" si="87"/>
        <v>9</v>
      </c>
      <c r="AD203" s="2">
        <f t="shared" si="87"/>
        <v>32</v>
      </c>
      <c r="AE203" s="2">
        <f t="shared" si="87"/>
        <v>67</v>
      </c>
      <c r="AF203" s="2">
        <f t="shared" si="87"/>
        <v>128</v>
      </c>
      <c r="AG203" s="2">
        <f t="shared" si="87"/>
        <v>207</v>
      </c>
      <c r="AH203" s="2">
        <f t="shared" si="87"/>
        <v>128</v>
      </c>
      <c r="AI203" s="2">
        <f t="shared" si="87"/>
        <v>141</v>
      </c>
      <c r="AJ203" s="2">
        <f t="shared" si="87"/>
        <v>110</v>
      </c>
      <c r="AK203" s="2">
        <f t="shared" si="87"/>
        <v>124</v>
      </c>
      <c r="AL203" s="2">
        <f t="shared" si="87"/>
        <v>117</v>
      </c>
      <c r="AM203" s="2">
        <f t="shared" si="87"/>
        <v>133</v>
      </c>
      <c r="AN203" s="2">
        <f t="shared" si="87"/>
        <v>133</v>
      </c>
      <c r="AO203" s="2">
        <f t="shared" si="87"/>
        <v>115</v>
      </c>
      <c r="AP203" s="2">
        <f t="shared" si="87"/>
        <v>180</v>
      </c>
      <c r="AQ203" s="2">
        <f t="shared" si="87"/>
        <v>136</v>
      </c>
      <c r="AR203" s="161">
        <f>AP203+AN203+AL203+AJ203+AH203+AF203+AD203+AB203</f>
        <v>839</v>
      </c>
      <c r="AS203" s="162">
        <f>AQ203+AO203+AM203+AK203+AI203+AG203+AE203+AC203</f>
        <v>932</v>
      </c>
      <c r="AT203" s="163">
        <f>SUM(AR203:AS203)</f>
        <v>1771</v>
      </c>
      <c r="AU203" s="164">
        <f>D203+E203+K203+L203+R203+S203</f>
        <v>1771</v>
      </c>
      <c r="AV203" s="65">
        <f>AV152+AV105+AV57+AV9</f>
        <v>6464</v>
      </c>
      <c r="AW203" s="5">
        <f>AW152+AW105+AW57+AW9</f>
        <v>742</v>
      </c>
      <c r="AX203" s="4">
        <f>AX152+AX105+AX57+AX9</f>
        <v>2712</v>
      </c>
      <c r="AY203" s="4">
        <f t="shared" ref="AY203:AZ203" si="88">AY152+AY105+AY57+AY9</f>
        <v>398</v>
      </c>
      <c r="AZ203" s="74">
        <f t="shared" si="88"/>
        <v>14</v>
      </c>
      <c r="BA203" s="172">
        <f>((D203+E203))/(C203*0.00144)*100</f>
        <v>31.857172577214349</v>
      </c>
      <c r="BB203" s="173">
        <f>(D203+E203)/(J203+Q203)*100</f>
        <v>47.812097812097818</v>
      </c>
      <c r="BC203" s="173">
        <f>(AU203)/(C203*0.00272)*100</f>
        <v>40.200417521037089</v>
      </c>
      <c r="BD203" s="173">
        <f>(E203+F203+G203+H203+I203+L203+M203+N203+O203+P203+S203+T203+U203+V203+W203)/Y203*100</f>
        <v>3.5413153456998319</v>
      </c>
      <c r="BE203" s="173">
        <f>((D203+E203))/(C203)*100000</f>
        <v>45.874328511188665</v>
      </c>
      <c r="BF203" s="174">
        <f>(AU203)/(C203)*100000</f>
        <v>109.34513565722089</v>
      </c>
      <c r="BG203" s="169">
        <f>AW203/AV203*100</f>
        <v>11.478960396039604</v>
      </c>
    </row>
    <row r="204" spans="1:59" ht="18.75">
      <c r="A204" s="15">
        <v>2</v>
      </c>
      <c r="B204" s="13" t="s">
        <v>105</v>
      </c>
      <c r="C204" s="257">
        <v>2711625.7845973652</v>
      </c>
      <c r="D204" s="40">
        <f t="shared" si="84"/>
        <v>2614</v>
      </c>
      <c r="E204" s="2">
        <f t="shared" si="84"/>
        <v>99</v>
      </c>
      <c r="F204" s="2">
        <f t="shared" si="84"/>
        <v>2</v>
      </c>
      <c r="G204" s="2">
        <f t="shared" si="84"/>
        <v>36</v>
      </c>
      <c r="H204" s="2">
        <f t="shared" si="84"/>
        <v>4</v>
      </c>
      <c r="I204" s="2">
        <f t="shared" si="84"/>
        <v>10</v>
      </c>
      <c r="J204" s="139">
        <f t="shared" ref="J204:J238" si="89">D204+E204+F204+G204+H204+I204</f>
        <v>2765</v>
      </c>
      <c r="K204" s="1">
        <f t="shared" si="85"/>
        <v>2127</v>
      </c>
      <c r="L204" s="1">
        <f t="shared" si="85"/>
        <v>4</v>
      </c>
      <c r="M204" s="1">
        <f t="shared" si="85"/>
        <v>0</v>
      </c>
      <c r="N204" s="1">
        <f t="shared" si="85"/>
        <v>4</v>
      </c>
      <c r="O204" s="1">
        <f t="shared" si="85"/>
        <v>2</v>
      </c>
      <c r="P204" s="1">
        <f t="shared" si="85"/>
        <v>0</v>
      </c>
      <c r="Q204" s="143">
        <f t="shared" ref="Q204:Q238" si="90">SUM(K204:P204)</f>
        <v>2137</v>
      </c>
      <c r="R204" s="40">
        <f t="shared" si="86"/>
        <v>533</v>
      </c>
      <c r="S204" s="1">
        <f t="shared" si="86"/>
        <v>0</v>
      </c>
      <c r="T204" s="1">
        <f t="shared" si="86"/>
        <v>0</v>
      </c>
      <c r="U204" s="1">
        <f t="shared" si="86"/>
        <v>4</v>
      </c>
      <c r="V204" s="1">
        <f t="shared" si="86"/>
        <v>0</v>
      </c>
      <c r="W204" s="1">
        <f t="shared" si="86"/>
        <v>4</v>
      </c>
      <c r="X204" s="139">
        <f t="shared" ref="X204:X238" si="91">SUM(R204:W204)</f>
        <v>541</v>
      </c>
      <c r="Y204" s="242">
        <f t="shared" ref="Y204:Y238" si="92">J204+Q204+X204</f>
        <v>5443</v>
      </c>
      <c r="Z204" s="52">
        <v>2</v>
      </c>
      <c r="AA204" s="55" t="s">
        <v>59</v>
      </c>
      <c r="AB204" s="40">
        <f t="shared" ref="AB204:AQ204" si="93">AB153+AB106+AB58+AB10</f>
        <v>2</v>
      </c>
      <c r="AC204" s="2">
        <f t="shared" si="93"/>
        <v>1</v>
      </c>
      <c r="AD204" s="2">
        <f t="shared" si="93"/>
        <v>71</v>
      </c>
      <c r="AE204" s="2">
        <f t="shared" si="93"/>
        <v>100</v>
      </c>
      <c r="AF204" s="2">
        <f t="shared" si="93"/>
        <v>445</v>
      </c>
      <c r="AG204" s="2">
        <f t="shared" si="93"/>
        <v>584</v>
      </c>
      <c r="AH204" s="2">
        <f t="shared" si="93"/>
        <v>504</v>
      </c>
      <c r="AI204" s="2">
        <f t="shared" si="93"/>
        <v>492</v>
      </c>
      <c r="AJ204" s="2">
        <f t="shared" si="93"/>
        <v>445</v>
      </c>
      <c r="AK204" s="2">
        <f t="shared" si="93"/>
        <v>405</v>
      </c>
      <c r="AL204" s="2">
        <f t="shared" si="93"/>
        <v>501</v>
      </c>
      <c r="AM204" s="2">
        <f t="shared" si="93"/>
        <v>416</v>
      </c>
      <c r="AN204" s="2">
        <f t="shared" si="93"/>
        <v>385</v>
      </c>
      <c r="AO204" s="2">
        <f t="shared" si="93"/>
        <v>361</v>
      </c>
      <c r="AP204" s="2">
        <f t="shared" si="93"/>
        <v>377</v>
      </c>
      <c r="AQ204" s="2">
        <f t="shared" si="93"/>
        <v>288</v>
      </c>
      <c r="AR204" s="161">
        <f t="shared" ref="AR204:AR238" si="94">AP204+AN204+AL204+AJ204+AH204+AF204+AD204+AB204</f>
        <v>2730</v>
      </c>
      <c r="AS204" s="162">
        <f t="shared" ref="AS204:AS238" si="95">AQ204+AO204+AM204+AK204+AI204+AG204+AE204+AC204</f>
        <v>2647</v>
      </c>
      <c r="AT204" s="163">
        <f t="shared" ref="AT204:AT238" si="96">SUM(AR204:AS204)</f>
        <v>5377</v>
      </c>
      <c r="AU204" s="164">
        <f t="shared" ref="AU204:AU239" si="97">D204+E204+K204+L204+R204+S204</f>
        <v>5377</v>
      </c>
      <c r="AV204" s="65">
        <f t="shared" ref="AV204:AZ238" si="98">AV153+AV106+AV58+AV10</f>
        <v>21960</v>
      </c>
      <c r="AW204" s="5">
        <f t="shared" si="98"/>
        <v>3083</v>
      </c>
      <c r="AX204" s="4">
        <f t="shared" si="98"/>
        <v>2737</v>
      </c>
      <c r="AY204" s="4">
        <f t="shared" si="98"/>
        <v>2926</v>
      </c>
      <c r="AZ204" s="74">
        <f t="shared" si="98"/>
        <v>31</v>
      </c>
      <c r="BA204" s="172">
        <f t="shared" ref="BA204:BA239" si="99">((D204+E204))/(C204*0.00144)*100</f>
        <v>69.479637952975395</v>
      </c>
      <c r="BB204" s="173">
        <f t="shared" ref="BB204:BB238" si="100">(D204+E204)/(J204+Q204)*100</f>
        <v>55.344757241942069</v>
      </c>
      <c r="BC204" s="173">
        <f t="shared" ref="BC204:BC238" si="101">(AU204)/(C204*0.00272)*100</f>
        <v>72.902324742705886</v>
      </c>
      <c r="BD204" s="173">
        <f t="shared" ref="BD204:BD239" si="102">(E204+F204+G204+H204+I204+L204+M204+N204+O204+P204+S204+T204+U204+V204+W204)/Y204*100</f>
        <v>3.104905383060812</v>
      </c>
      <c r="BE204" s="173">
        <f t="shared" ref="BE204:BE239" si="103">((D204+E204))/(C204)*100000</f>
        <v>100.05067865228457</v>
      </c>
      <c r="BF204" s="174">
        <f t="shared" ref="BF204:BF239" si="104">(AU204)/(C204)*100000</f>
        <v>198.29432330016002</v>
      </c>
      <c r="BG204" s="169">
        <f t="shared" ref="BG204:BG239" si="105">AW204/AV204*100</f>
        <v>14.039162112932605</v>
      </c>
    </row>
    <row r="205" spans="1:59" ht="18.75">
      <c r="A205" s="15">
        <v>3</v>
      </c>
      <c r="B205" s="13" t="s">
        <v>59</v>
      </c>
      <c r="C205" s="257">
        <v>3226639.3022482186</v>
      </c>
      <c r="D205" s="40">
        <f t="shared" si="84"/>
        <v>1945</v>
      </c>
      <c r="E205" s="2">
        <f t="shared" si="84"/>
        <v>48</v>
      </c>
      <c r="F205" s="2">
        <f t="shared" si="84"/>
        <v>0</v>
      </c>
      <c r="G205" s="2">
        <f t="shared" si="84"/>
        <v>0</v>
      </c>
      <c r="H205" s="2">
        <f t="shared" si="84"/>
        <v>0</v>
      </c>
      <c r="I205" s="2">
        <f t="shared" si="84"/>
        <v>0</v>
      </c>
      <c r="J205" s="139">
        <f t="shared" si="89"/>
        <v>1993</v>
      </c>
      <c r="K205" s="1">
        <f t="shared" si="85"/>
        <v>1814</v>
      </c>
      <c r="L205" s="1">
        <f t="shared" si="85"/>
        <v>44</v>
      </c>
      <c r="M205" s="1">
        <f t="shared" si="85"/>
        <v>0</v>
      </c>
      <c r="N205" s="1">
        <f t="shared" si="85"/>
        <v>3</v>
      </c>
      <c r="O205" s="1">
        <f t="shared" si="85"/>
        <v>0</v>
      </c>
      <c r="P205" s="1">
        <f t="shared" si="85"/>
        <v>0</v>
      </c>
      <c r="Q205" s="143">
        <f t="shared" si="90"/>
        <v>1861</v>
      </c>
      <c r="R205" s="40">
        <f t="shared" si="86"/>
        <v>499</v>
      </c>
      <c r="S205" s="1">
        <f t="shared" si="86"/>
        <v>5</v>
      </c>
      <c r="T205" s="1">
        <f t="shared" si="86"/>
        <v>0</v>
      </c>
      <c r="U205" s="1">
        <f t="shared" si="86"/>
        <v>1</v>
      </c>
      <c r="V205" s="1">
        <f t="shared" si="86"/>
        <v>1</v>
      </c>
      <c r="W205" s="1">
        <f t="shared" si="86"/>
        <v>1</v>
      </c>
      <c r="X205" s="139">
        <f t="shared" si="91"/>
        <v>507</v>
      </c>
      <c r="Y205" s="242">
        <f t="shared" si="92"/>
        <v>4361</v>
      </c>
      <c r="Z205" s="52">
        <v>3</v>
      </c>
      <c r="AA205" s="55" t="s">
        <v>60</v>
      </c>
      <c r="AB205" s="40">
        <f t="shared" ref="AB205:AQ205" si="106">AB154+AB107+AB59+AB11</f>
        <v>7</v>
      </c>
      <c r="AC205" s="2">
        <f t="shared" si="106"/>
        <v>6</v>
      </c>
      <c r="AD205" s="2">
        <f t="shared" si="106"/>
        <v>66</v>
      </c>
      <c r="AE205" s="2">
        <f t="shared" si="106"/>
        <v>123</v>
      </c>
      <c r="AF205" s="2">
        <f t="shared" si="106"/>
        <v>335</v>
      </c>
      <c r="AG205" s="2">
        <f t="shared" si="106"/>
        <v>384</v>
      </c>
      <c r="AH205" s="2">
        <f t="shared" si="106"/>
        <v>376</v>
      </c>
      <c r="AI205" s="2">
        <f t="shared" si="106"/>
        <v>330</v>
      </c>
      <c r="AJ205" s="2">
        <f t="shared" si="106"/>
        <v>351</v>
      </c>
      <c r="AK205" s="2">
        <f t="shared" si="106"/>
        <v>326</v>
      </c>
      <c r="AL205" s="2">
        <f t="shared" si="106"/>
        <v>396</v>
      </c>
      <c r="AM205" s="2">
        <f t="shared" si="106"/>
        <v>329</v>
      </c>
      <c r="AN205" s="2">
        <f t="shared" si="106"/>
        <v>378</v>
      </c>
      <c r="AO205" s="2">
        <f t="shared" si="106"/>
        <v>282</v>
      </c>
      <c r="AP205" s="2">
        <f t="shared" si="106"/>
        <v>415</v>
      </c>
      <c r="AQ205" s="2">
        <f t="shared" si="106"/>
        <v>251</v>
      </c>
      <c r="AR205" s="161">
        <f t="shared" si="94"/>
        <v>2324</v>
      </c>
      <c r="AS205" s="162">
        <f t="shared" si="95"/>
        <v>2031</v>
      </c>
      <c r="AT205" s="163">
        <f t="shared" si="96"/>
        <v>4355</v>
      </c>
      <c r="AU205" s="164">
        <f t="shared" si="97"/>
        <v>4355</v>
      </c>
      <c r="AV205" s="65">
        <f t="shared" si="98"/>
        <v>8309</v>
      </c>
      <c r="AW205" s="5">
        <f t="shared" si="98"/>
        <v>1983</v>
      </c>
      <c r="AX205" s="4">
        <f t="shared" si="98"/>
        <v>5351</v>
      </c>
      <c r="AY205" s="4">
        <f t="shared" si="98"/>
        <v>1224</v>
      </c>
      <c r="AZ205" s="74">
        <f t="shared" si="98"/>
        <v>5</v>
      </c>
      <c r="BA205" s="172">
        <f t="shared" si="99"/>
        <v>42.893786634701677</v>
      </c>
      <c r="BB205" s="173">
        <f t="shared" si="100"/>
        <v>51.712506486766998</v>
      </c>
      <c r="BC205" s="173">
        <f t="shared" si="101"/>
        <v>49.621379745200322</v>
      </c>
      <c r="BD205" s="173">
        <f t="shared" si="102"/>
        <v>2.3618436138500343</v>
      </c>
      <c r="BE205" s="173">
        <f t="shared" si="103"/>
        <v>61.767052753970418</v>
      </c>
      <c r="BF205" s="174">
        <f t="shared" si="104"/>
        <v>134.97015290694489</v>
      </c>
      <c r="BG205" s="169">
        <f t="shared" si="105"/>
        <v>23.86568780840053</v>
      </c>
    </row>
    <row r="206" spans="1:59" ht="18.75">
      <c r="A206" s="15">
        <v>4</v>
      </c>
      <c r="B206" s="13" t="s">
        <v>61</v>
      </c>
      <c r="C206" s="257">
        <v>1309859.6688860231</v>
      </c>
      <c r="D206" s="40">
        <f t="shared" si="84"/>
        <v>1025</v>
      </c>
      <c r="E206" s="2">
        <f t="shared" si="84"/>
        <v>74</v>
      </c>
      <c r="F206" s="2">
        <f t="shared" si="84"/>
        <v>1</v>
      </c>
      <c r="G206" s="2">
        <f t="shared" si="84"/>
        <v>5</v>
      </c>
      <c r="H206" s="2">
        <f t="shared" si="84"/>
        <v>3</v>
      </c>
      <c r="I206" s="2">
        <f t="shared" si="84"/>
        <v>0</v>
      </c>
      <c r="J206" s="139">
        <f t="shared" si="89"/>
        <v>1108</v>
      </c>
      <c r="K206" s="1">
        <f t="shared" si="85"/>
        <v>719</v>
      </c>
      <c r="L206" s="1">
        <f t="shared" si="85"/>
        <v>5</v>
      </c>
      <c r="M206" s="1">
        <f t="shared" si="85"/>
        <v>0</v>
      </c>
      <c r="N206" s="1">
        <f t="shared" si="85"/>
        <v>0</v>
      </c>
      <c r="O206" s="1">
        <f t="shared" si="85"/>
        <v>4</v>
      </c>
      <c r="P206" s="1">
        <f t="shared" si="85"/>
        <v>0</v>
      </c>
      <c r="Q206" s="143">
        <f t="shared" si="90"/>
        <v>728</v>
      </c>
      <c r="R206" s="40">
        <f t="shared" si="86"/>
        <v>343</v>
      </c>
      <c r="S206" s="1">
        <f t="shared" si="86"/>
        <v>0</v>
      </c>
      <c r="T206" s="1">
        <f t="shared" si="86"/>
        <v>0</v>
      </c>
      <c r="U206" s="1">
        <f t="shared" si="86"/>
        <v>0</v>
      </c>
      <c r="V206" s="1">
        <f t="shared" si="86"/>
        <v>0</v>
      </c>
      <c r="W206" s="1">
        <f t="shared" si="86"/>
        <v>0</v>
      </c>
      <c r="X206" s="139">
        <f t="shared" si="91"/>
        <v>343</v>
      </c>
      <c r="Y206" s="242">
        <f t="shared" si="92"/>
        <v>2179</v>
      </c>
      <c r="Z206" s="52">
        <v>4</v>
      </c>
      <c r="AA206" s="55" t="s">
        <v>61</v>
      </c>
      <c r="AB206" s="40">
        <f t="shared" ref="AB206:AQ206" si="107">AB155+AB108+AB60+AB12</f>
        <v>3</v>
      </c>
      <c r="AC206" s="2">
        <f t="shared" si="107"/>
        <v>0</v>
      </c>
      <c r="AD206" s="2">
        <f t="shared" si="107"/>
        <v>38</v>
      </c>
      <c r="AE206" s="2">
        <f t="shared" si="107"/>
        <v>44</v>
      </c>
      <c r="AF206" s="2">
        <f t="shared" si="107"/>
        <v>141</v>
      </c>
      <c r="AG206" s="2">
        <f t="shared" si="107"/>
        <v>262</v>
      </c>
      <c r="AH206" s="2">
        <f t="shared" si="107"/>
        <v>178</v>
      </c>
      <c r="AI206" s="2">
        <f t="shared" si="107"/>
        <v>265</v>
      </c>
      <c r="AJ206" s="2">
        <f t="shared" si="107"/>
        <v>174</v>
      </c>
      <c r="AK206" s="2">
        <f t="shared" si="107"/>
        <v>254</v>
      </c>
      <c r="AL206" s="2">
        <f t="shared" si="107"/>
        <v>142</v>
      </c>
      <c r="AM206" s="2">
        <f t="shared" si="107"/>
        <v>178</v>
      </c>
      <c r="AN206" s="2">
        <f t="shared" si="107"/>
        <v>146</v>
      </c>
      <c r="AO206" s="2">
        <f t="shared" si="107"/>
        <v>143</v>
      </c>
      <c r="AP206" s="2">
        <f t="shared" si="107"/>
        <v>111</v>
      </c>
      <c r="AQ206" s="2">
        <f t="shared" si="107"/>
        <v>87</v>
      </c>
      <c r="AR206" s="161">
        <f t="shared" si="94"/>
        <v>933</v>
      </c>
      <c r="AS206" s="162">
        <f t="shared" si="95"/>
        <v>1233</v>
      </c>
      <c r="AT206" s="163">
        <f t="shared" si="96"/>
        <v>2166</v>
      </c>
      <c r="AU206" s="164">
        <f t="shared" si="97"/>
        <v>2166</v>
      </c>
      <c r="AV206" s="65">
        <f t="shared" si="98"/>
        <v>7651</v>
      </c>
      <c r="AW206" s="5">
        <f t="shared" si="98"/>
        <v>1118</v>
      </c>
      <c r="AX206" s="4">
        <f t="shared" si="98"/>
        <v>2737</v>
      </c>
      <c r="AY206" s="4">
        <f t="shared" si="98"/>
        <v>349</v>
      </c>
      <c r="AZ206" s="74">
        <f t="shared" si="98"/>
        <v>20</v>
      </c>
      <c r="BA206" s="172">
        <f t="shared" si="99"/>
        <v>58.265359455910804</v>
      </c>
      <c r="BB206" s="173">
        <f t="shared" si="100"/>
        <v>59.858387799564269</v>
      </c>
      <c r="BC206" s="173">
        <f t="shared" si="101"/>
        <v>60.794568176070506</v>
      </c>
      <c r="BD206" s="173">
        <f t="shared" si="102"/>
        <v>4.2221202386415788</v>
      </c>
      <c r="BE206" s="173">
        <f t="shared" si="103"/>
        <v>83.902117616511561</v>
      </c>
      <c r="BF206" s="174">
        <f t="shared" si="104"/>
        <v>165.36122543891176</v>
      </c>
      <c r="BG206" s="169">
        <f t="shared" si="105"/>
        <v>14.612468958306104</v>
      </c>
    </row>
    <row r="207" spans="1:59" ht="23.25" customHeight="1">
      <c r="A207" s="15">
        <v>5</v>
      </c>
      <c r="B207" s="13" t="s">
        <v>62</v>
      </c>
      <c r="C207" s="257">
        <v>1355036.2932413612</v>
      </c>
      <c r="D207" s="40">
        <f t="shared" si="84"/>
        <v>582</v>
      </c>
      <c r="E207" s="2">
        <f t="shared" si="84"/>
        <v>48</v>
      </c>
      <c r="F207" s="2">
        <f t="shared" si="84"/>
        <v>5</v>
      </c>
      <c r="G207" s="2">
        <f t="shared" si="84"/>
        <v>0</v>
      </c>
      <c r="H207" s="2">
        <f t="shared" si="84"/>
        <v>0</v>
      </c>
      <c r="I207" s="2">
        <f t="shared" si="84"/>
        <v>0</v>
      </c>
      <c r="J207" s="139">
        <f t="shared" si="89"/>
        <v>635</v>
      </c>
      <c r="K207" s="1">
        <f t="shared" si="85"/>
        <v>713</v>
      </c>
      <c r="L207" s="1">
        <f t="shared" si="85"/>
        <v>52</v>
      </c>
      <c r="M207" s="1">
        <f t="shared" si="85"/>
        <v>0</v>
      </c>
      <c r="N207" s="1">
        <f t="shared" si="85"/>
        <v>2</v>
      </c>
      <c r="O207" s="1">
        <f t="shared" si="85"/>
        <v>13</v>
      </c>
      <c r="P207" s="1">
        <f t="shared" si="85"/>
        <v>0</v>
      </c>
      <c r="Q207" s="143">
        <f t="shared" si="90"/>
        <v>780</v>
      </c>
      <c r="R207" s="40">
        <f t="shared" si="86"/>
        <v>72</v>
      </c>
      <c r="S207" s="1">
        <f t="shared" si="86"/>
        <v>3</v>
      </c>
      <c r="T207" s="1">
        <f t="shared" si="86"/>
        <v>0</v>
      </c>
      <c r="U207" s="1">
        <f t="shared" si="86"/>
        <v>0</v>
      </c>
      <c r="V207" s="1">
        <f t="shared" si="86"/>
        <v>1</v>
      </c>
      <c r="W207" s="1">
        <f t="shared" si="86"/>
        <v>0</v>
      </c>
      <c r="X207" s="139">
        <f t="shared" si="91"/>
        <v>76</v>
      </c>
      <c r="Y207" s="242">
        <f t="shared" si="92"/>
        <v>1491</v>
      </c>
      <c r="Z207" s="52">
        <v>5</v>
      </c>
      <c r="AA207" s="55" t="s">
        <v>62</v>
      </c>
      <c r="AB207" s="40">
        <f t="shared" ref="AB207:AQ207" si="108">AB156+AB109+AB61+AB13</f>
        <v>1</v>
      </c>
      <c r="AC207" s="2">
        <f t="shared" si="108"/>
        <v>1</v>
      </c>
      <c r="AD207" s="2">
        <f t="shared" si="108"/>
        <v>11</v>
      </c>
      <c r="AE207" s="2">
        <f t="shared" si="108"/>
        <v>17</v>
      </c>
      <c r="AF207" s="2">
        <f t="shared" si="108"/>
        <v>101</v>
      </c>
      <c r="AG207" s="2">
        <f t="shared" si="108"/>
        <v>137</v>
      </c>
      <c r="AH207" s="2">
        <f t="shared" si="108"/>
        <v>102</v>
      </c>
      <c r="AI207" s="2">
        <f t="shared" si="108"/>
        <v>132</v>
      </c>
      <c r="AJ207" s="2">
        <f t="shared" si="108"/>
        <v>118</v>
      </c>
      <c r="AK207" s="2">
        <f t="shared" si="108"/>
        <v>146</v>
      </c>
      <c r="AL207" s="2">
        <f t="shared" si="108"/>
        <v>124</v>
      </c>
      <c r="AM207" s="2">
        <f t="shared" si="108"/>
        <v>121</v>
      </c>
      <c r="AN207" s="2">
        <f t="shared" si="108"/>
        <v>124</v>
      </c>
      <c r="AO207" s="2">
        <f t="shared" si="108"/>
        <v>84</v>
      </c>
      <c r="AP207" s="2">
        <f t="shared" si="108"/>
        <v>172</v>
      </c>
      <c r="AQ207" s="2">
        <f t="shared" si="108"/>
        <v>79</v>
      </c>
      <c r="AR207" s="161">
        <f t="shared" si="94"/>
        <v>753</v>
      </c>
      <c r="AS207" s="162">
        <f t="shared" si="95"/>
        <v>717</v>
      </c>
      <c r="AT207" s="163">
        <f t="shared" si="96"/>
        <v>1470</v>
      </c>
      <c r="AU207" s="164">
        <f t="shared" si="97"/>
        <v>1470</v>
      </c>
      <c r="AV207" s="65">
        <f t="shared" si="98"/>
        <v>6890</v>
      </c>
      <c r="AW207" s="5">
        <f t="shared" si="98"/>
        <v>638</v>
      </c>
      <c r="AX207" s="4">
        <f t="shared" si="98"/>
        <v>2835</v>
      </c>
      <c r="AY207" s="4">
        <f t="shared" si="98"/>
        <v>2253</v>
      </c>
      <c r="AZ207" s="74">
        <f t="shared" si="98"/>
        <v>12</v>
      </c>
      <c r="BA207" s="172">
        <f t="shared" si="99"/>
        <v>32.286958082389297</v>
      </c>
      <c r="BB207" s="173">
        <f t="shared" si="100"/>
        <v>44.522968197879855</v>
      </c>
      <c r="BC207" s="173">
        <f t="shared" si="101"/>
        <v>39.883889395892659</v>
      </c>
      <c r="BD207" s="173">
        <f t="shared" si="102"/>
        <v>8.3165660630449363</v>
      </c>
      <c r="BE207" s="173">
        <f t="shared" si="103"/>
        <v>46.493219638640589</v>
      </c>
      <c r="BF207" s="174">
        <f t="shared" si="104"/>
        <v>108.48417915682803</v>
      </c>
      <c r="BG207" s="169">
        <f t="shared" si="105"/>
        <v>9.2597968069666177</v>
      </c>
    </row>
    <row r="208" spans="1:59" ht="18.75">
      <c r="A208" s="15">
        <v>6</v>
      </c>
      <c r="B208" s="13" t="s">
        <v>63</v>
      </c>
      <c r="C208" s="257">
        <v>948142.70835654158</v>
      </c>
      <c r="D208" s="40">
        <f t="shared" si="84"/>
        <v>808</v>
      </c>
      <c r="E208" s="2">
        <f t="shared" si="84"/>
        <v>47</v>
      </c>
      <c r="F208" s="2">
        <f t="shared" si="84"/>
        <v>1</v>
      </c>
      <c r="G208" s="2">
        <f t="shared" si="84"/>
        <v>2</v>
      </c>
      <c r="H208" s="2">
        <f t="shared" si="84"/>
        <v>11</v>
      </c>
      <c r="I208" s="2">
        <f t="shared" si="84"/>
        <v>0</v>
      </c>
      <c r="J208" s="139">
        <f t="shared" si="89"/>
        <v>869</v>
      </c>
      <c r="K208" s="1">
        <f t="shared" si="85"/>
        <v>465</v>
      </c>
      <c r="L208" s="1">
        <f t="shared" si="85"/>
        <v>11</v>
      </c>
      <c r="M208" s="1">
        <f t="shared" si="85"/>
        <v>0</v>
      </c>
      <c r="N208" s="1">
        <f t="shared" si="85"/>
        <v>0</v>
      </c>
      <c r="O208" s="1">
        <f t="shared" si="85"/>
        <v>19</v>
      </c>
      <c r="P208" s="1">
        <f t="shared" si="85"/>
        <v>0</v>
      </c>
      <c r="Q208" s="143">
        <f t="shared" si="90"/>
        <v>495</v>
      </c>
      <c r="R208" s="40">
        <f t="shared" si="86"/>
        <v>163</v>
      </c>
      <c r="S208" s="1">
        <f t="shared" si="86"/>
        <v>1</v>
      </c>
      <c r="T208" s="1">
        <f t="shared" si="86"/>
        <v>0</v>
      </c>
      <c r="U208" s="1">
        <f t="shared" si="86"/>
        <v>0</v>
      </c>
      <c r="V208" s="1">
        <f t="shared" si="86"/>
        <v>1</v>
      </c>
      <c r="W208" s="1">
        <f t="shared" si="86"/>
        <v>0</v>
      </c>
      <c r="X208" s="139">
        <f t="shared" si="91"/>
        <v>165</v>
      </c>
      <c r="Y208" s="242">
        <f t="shared" si="92"/>
        <v>1529</v>
      </c>
      <c r="Z208" s="52">
        <v>6</v>
      </c>
      <c r="AA208" s="55" t="s">
        <v>63</v>
      </c>
      <c r="AB208" s="40">
        <f t="shared" ref="AB208:AQ208" si="109">AB157+AB110+AB62+AB14</f>
        <v>1</v>
      </c>
      <c r="AC208" s="2">
        <f t="shared" si="109"/>
        <v>2</v>
      </c>
      <c r="AD208" s="2">
        <f t="shared" si="109"/>
        <v>23</v>
      </c>
      <c r="AE208" s="2">
        <f t="shared" si="109"/>
        <v>57</v>
      </c>
      <c r="AF208" s="2">
        <f t="shared" si="109"/>
        <v>155</v>
      </c>
      <c r="AG208" s="2">
        <f t="shared" si="109"/>
        <v>150</v>
      </c>
      <c r="AH208" s="2">
        <f t="shared" si="109"/>
        <v>128</v>
      </c>
      <c r="AI208" s="2">
        <f t="shared" si="109"/>
        <v>118</v>
      </c>
      <c r="AJ208" s="2">
        <f t="shared" si="109"/>
        <v>123</v>
      </c>
      <c r="AK208" s="2">
        <f t="shared" si="109"/>
        <v>91</v>
      </c>
      <c r="AL208" s="2">
        <f t="shared" si="109"/>
        <v>139</v>
      </c>
      <c r="AM208" s="2">
        <f t="shared" si="109"/>
        <v>79</v>
      </c>
      <c r="AN208" s="2">
        <f t="shared" si="109"/>
        <v>123</v>
      </c>
      <c r="AO208" s="2">
        <f t="shared" si="109"/>
        <v>85</v>
      </c>
      <c r="AP208" s="2">
        <f t="shared" si="109"/>
        <v>130</v>
      </c>
      <c r="AQ208" s="2">
        <f t="shared" si="109"/>
        <v>91</v>
      </c>
      <c r="AR208" s="161">
        <f t="shared" si="94"/>
        <v>822</v>
      </c>
      <c r="AS208" s="162">
        <f t="shared" si="95"/>
        <v>673</v>
      </c>
      <c r="AT208" s="163">
        <f t="shared" si="96"/>
        <v>1495</v>
      </c>
      <c r="AU208" s="164">
        <f t="shared" si="97"/>
        <v>1495</v>
      </c>
      <c r="AV208" s="65">
        <f t="shared" si="98"/>
        <v>5850</v>
      </c>
      <c r="AW208" s="5">
        <f t="shared" si="98"/>
        <v>896</v>
      </c>
      <c r="AX208" s="4">
        <f t="shared" si="98"/>
        <v>446</v>
      </c>
      <c r="AY208" s="4">
        <f t="shared" si="98"/>
        <v>157</v>
      </c>
      <c r="AZ208" s="74">
        <f t="shared" si="98"/>
        <v>7</v>
      </c>
      <c r="BA208" s="172">
        <f t="shared" si="99"/>
        <v>62.622429594926011</v>
      </c>
      <c r="BB208" s="173">
        <f t="shared" si="100"/>
        <v>62.683284457478003</v>
      </c>
      <c r="BC208" s="173">
        <f t="shared" si="101"/>
        <v>57.969369810782908</v>
      </c>
      <c r="BD208" s="173">
        <f t="shared" si="102"/>
        <v>6.0824068018312625</v>
      </c>
      <c r="BE208" s="173">
        <f t="shared" si="103"/>
        <v>90.176298616693458</v>
      </c>
      <c r="BF208" s="174">
        <f t="shared" si="104"/>
        <v>157.6766858853295</v>
      </c>
      <c r="BG208" s="169">
        <f t="shared" si="105"/>
        <v>15.316239316239317</v>
      </c>
    </row>
    <row r="209" spans="1:59" ht="18.75">
      <c r="A209" s="15">
        <v>7</v>
      </c>
      <c r="B209" s="13" t="s">
        <v>64</v>
      </c>
      <c r="C209" s="257">
        <v>2130783.4714573072</v>
      </c>
      <c r="D209" s="40">
        <f t="shared" si="84"/>
        <v>1779</v>
      </c>
      <c r="E209" s="2">
        <f t="shared" si="84"/>
        <v>56</v>
      </c>
      <c r="F209" s="2">
        <f t="shared" si="84"/>
        <v>7</v>
      </c>
      <c r="G209" s="2">
        <f t="shared" si="84"/>
        <v>30</v>
      </c>
      <c r="H209" s="2">
        <f t="shared" si="84"/>
        <v>21</v>
      </c>
      <c r="I209" s="2">
        <f t="shared" si="84"/>
        <v>0</v>
      </c>
      <c r="J209" s="139">
        <f t="shared" si="89"/>
        <v>1893</v>
      </c>
      <c r="K209" s="1">
        <f t="shared" si="85"/>
        <v>1957</v>
      </c>
      <c r="L209" s="1">
        <f t="shared" si="85"/>
        <v>1</v>
      </c>
      <c r="M209" s="1">
        <f t="shared" si="85"/>
        <v>1</v>
      </c>
      <c r="N209" s="1">
        <f t="shared" si="85"/>
        <v>0</v>
      </c>
      <c r="O209" s="1">
        <f t="shared" si="85"/>
        <v>30</v>
      </c>
      <c r="P209" s="1">
        <f t="shared" si="85"/>
        <v>0</v>
      </c>
      <c r="Q209" s="143">
        <f t="shared" si="90"/>
        <v>1989</v>
      </c>
      <c r="R209" s="40">
        <f t="shared" si="86"/>
        <v>346</v>
      </c>
      <c r="S209" s="1">
        <f t="shared" si="86"/>
        <v>0</v>
      </c>
      <c r="T209" s="1">
        <f t="shared" si="86"/>
        <v>0</v>
      </c>
      <c r="U209" s="1">
        <f t="shared" si="86"/>
        <v>0</v>
      </c>
      <c r="V209" s="1">
        <f t="shared" si="86"/>
        <v>44</v>
      </c>
      <c r="W209" s="1">
        <f t="shared" si="86"/>
        <v>0</v>
      </c>
      <c r="X209" s="139">
        <f t="shared" si="91"/>
        <v>390</v>
      </c>
      <c r="Y209" s="242">
        <f t="shared" si="92"/>
        <v>4272</v>
      </c>
      <c r="Z209" s="52">
        <v>7</v>
      </c>
      <c r="AA209" s="55" t="s">
        <v>64</v>
      </c>
      <c r="AB209" s="40">
        <f t="shared" ref="AB209:AQ209" si="110">AB158+AB111+AB63+AB15</f>
        <v>8</v>
      </c>
      <c r="AC209" s="2">
        <f t="shared" si="110"/>
        <v>5</v>
      </c>
      <c r="AD209" s="2">
        <f t="shared" si="110"/>
        <v>40</v>
      </c>
      <c r="AE209" s="2">
        <f t="shared" si="110"/>
        <v>46</v>
      </c>
      <c r="AF209" s="2">
        <f t="shared" si="110"/>
        <v>256</v>
      </c>
      <c r="AG209" s="2">
        <f t="shared" si="110"/>
        <v>322</v>
      </c>
      <c r="AH209" s="2">
        <f t="shared" si="110"/>
        <v>393</v>
      </c>
      <c r="AI209" s="2">
        <f t="shared" si="110"/>
        <v>449</v>
      </c>
      <c r="AJ209" s="2">
        <f t="shared" si="110"/>
        <v>433</v>
      </c>
      <c r="AK209" s="2">
        <f t="shared" si="110"/>
        <v>439</v>
      </c>
      <c r="AL209" s="2">
        <f t="shared" si="110"/>
        <v>396</v>
      </c>
      <c r="AM209" s="2">
        <f t="shared" si="110"/>
        <v>386</v>
      </c>
      <c r="AN209" s="2">
        <f t="shared" si="110"/>
        <v>263</v>
      </c>
      <c r="AO209" s="2">
        <f t="shared" si="110"/>
        <v>267</v>
      </c>
      <c r="AP209" s="2">
        <f t="shared" si="110"/>
        <v>233</v>
      </c>
      <c r="AQ209" s="2">
        <f t="shared" si="110"/>
        <v>203</v>
      </c>
      <c r="AR209" s="161">
        <f t="shared" si="94"/>
        <v>2022</v>
      </c>
      <c r="AS209" s="162">
        <f t="shared" si="95"/>
        <v>2117</v>
      </c>
      <c r="AT209" s="163">
        <f t="shared" si="96"/>
        <v>4139</v>
      </c>
      <c r="AU209" s="164">
        <f t="shared" si="97"/>
        <v>4139</v>
      </c>
      <c r="AV209" s="65">
        <f t="shared" si="98"/>
        <v>11831</v>
      </c>
      <c r="AW209" s="5">
        <f t="shared" si="98"/>
        <v>1858</v>
      </c>
      <c r="AX209" s="4">
        <f t="shared" si="98"/>
        <v>4955</v>
      </c>
      <c r="AY209" s="4">
        <f t="shared" si="98"/>
        <v>492</v>
      </c>
      <c r="AZ209" s="74">
        <f t="shared" si="98"/>
        <v>12</v>
      </c>
      <c r="BA209" s="172">
        <f t="shared" si="99"/>
        <v>59.804554175747349</v>
      </c>
      <c r="BB209" s="173">
        <f t="shared" si="100"/>
        <v>47.269448737764044</v>
      </c>
      <c r="BC209" s="173">
        <f t="shared" si="101"/>
        <v>71.414632075677659</v>
      </c>
      <c r="BD209" s="173">
        <f t="shared" si="102"/>
        <v>4.4475655430711605</v>
      </c>
      <c r="BE209" s="173">
        <f t="shared" si="103"/>
        <v>86.118558013076196</v>
      </c>
      <c r="BF209" s="174">
        <f t="shared" si="104"/>
        <v>194.24779924584325</v>
      </c>
      <c r="BG209" s="169">
        <f t="shared" si="105"/>
        <v>15.704505113684389</v>
      </c>
    </row>
    <row r="210" spans="1:59" ht="18.75">
      <c r="A210" s="15">
        <v>8</v>
      </c>
      <c r="B210" s="13" t="s">
        <v>65</v>
      </c>
      <c r="C210" s="258">
        <v>6998506</v>
      </c>
      <c r="D210" s="40">
        <f t="shared" si="84"/>
        <v>3537</v>
      </c>
      <c r="E210" s="2">
        <f t="shared" si="84"/>
        <v>298</v>
      </c>
      <c r="F210" s="2">
        <f t="shared" si="84"/>
        <v>14</v>
      </c>
      <c r="G210" s="2">
        <f t="shared" si="84"/>
        <v>43</v>
      </c>
      <c r="H210" s="2">
        <f t="shared" si="84"/>
        <v>0</v>
      </c>
      <c r="I210" s="2">
        <f t="shared" si="84"/>
        <v>0</v>
      </c>
      <c r="J210" s="140">
        <f t="shared" si="89"/>
        <v>3892</v>
      </c>
      <c r="K210" s="1">
        <f t="shared" si="85"/>
        <v>5019</v>
      </c>
      <c r="L210" s="1">
        <f t="shared" si="85"/>
        <v>99</v>
      </c>
      <c r="M210" s="1">
        <f t="shared" si="85"/>
        <v>2</v>
      </c>
      <c r="N210" s="1">
        <f t="shared" si="85"/>
        <v>26</v>
      </c>
      <c r="O210" s="1">
        <f t="shared" si="85"/>
        <v>25</v>
      </c>
      <c r="P210" s="1">
        <f t="shared" si="85"/>
        <v>17</v>
      </c>
      <c r="Q210" s="143">
        <f t="shared" si="90"/>
        <v>5188</v>
      </c>
      <c r="R210" s="40">
        <f t="shared" si="86"/>
        <v>1782</v>
      </c>
      <c r="S210" s="1">
        <f t="shared" si="86"/>
        <v>22</v>
      </c>
      <c r="T210" s="1">
        <f t="shared" si="86"/>
        <v>0</v>
      </c>
      <c r="U210" s="1">
        <f t="shared" si="86"/>
        <v>7</v>
      </c>
      <c r="V210" s="1">
        <f t="shared" si="86"/>
        <v>28</v>
      </c>
      <c r="W210" s="1">
        <f t="shared" si="86"/>
        <v>0</v>
      </c>
      <c r="X210" s="139">
        <f t="shared" si="91"/>
        <v>1839</v>
      </c>
      <c r="Y210" s="242">
        <f t="shared" si="92"/>
        <v>10919</v>
      </c>
      <c r="Z210" s="52">
        <v>8</v>
      </c>
      <c r="AA210" s="55" t="s">
        <v>65</v>
      </c>
      <c r="AB210" s="40">
        <f t="shared" ref="AB210:AQ210" si="111">AB159+AB112+AB64+AB16</f>
        <v>16</v>
      </c>
      <c r="AC210" s="2">
        <f t="shared" si="111"/>
        <v>15</v>
      </c>
      <c r="AD210" s="2">
        <f t="shared" si="111"/>
        <v>186</v>
      </c>
      <c r="AE210" s="2">
        <f t="shared" si="111"/>
        <v>360</v>
      </c>
      <c r="AF210" s="2">
        <f t="shared" si="111"/>
        <v>1190</v>
      </c>
      <c r="AG210" s="2">
        <f t="shared" si="111"/>
        <v>1475</v>
      </c>
      <c r="AH210" s="2">
        <f t="shared" si="111"/>
        <v>1074</v>
      </c>
      <c r="AI210" s="2">
        <f t="shared" si="111"/>
        <v>1099</v>
      </c>
      <c r="AJ210" s="2">
        <f t="shared" si="111"/>
        <v>901</v>
      </c>
      <c r="AK210" s="2">
        <f t="shared" si="111"/>
        <v>775</v>
      </c>
      <c r="AL210" s="2">
        <f t="shared" si="111"/>
        <v>860</v>
      </c>
      <c r="AM210" s="2">
        <f t="shared" si="111"/>
        <v>716</v>
      </c>
      <c r="AN210" s="2">
        <f t="shared" si="111"/>
        <v>739</v>
      </c>
      <c r="AO210" s="2">
        <f t="shared" si="111"/>
        <v>479</v>
      </c>
      <c r="AP210" s="2">
        <f t="shared" si="111"/>
        <v>524</v>
      </c>
      <c r="AQ210" s="2">
        <f t="shared" si="111"/>
        <v>348</v>
      </c>
      <c r="AR210" s="161">
        <f t="shared" si="94"/>
        <v>5490</v>
      </c>
      <c r="AS210" s="162">
        <f t="shared" si="95"/>
        <v>5267</v>
      </c>
      <c r="AT210" s="163">
        <f t="shared" si="96"/>
        <v>10757</v>
      </c>
      <c r="AU210" s="164">
        <f t="shared" si="97"/>
        <v>10757</v>
      </c>
      <c r="AV210" s="65">
        <f t="shared" si="98"/>
        <v>24850</v>
      </c>
      <c r="AW210" s="5">
        <f t="shared" si="98"/>
        <v>3852</v>
      </c>
      <c r="AX210" s="4">
        <f t="shared" si="98"/>
        <v>16527</v>
      </c>
      <c r="AY210" s="4">
        <f t="shared" si="98"/>
        <v>5653</v>
      </c>
      <c r="AZ210" s="74">
        <f t="shared" si="98"/>
        <v>222</v>
      </c>
      <c r="BA210" s="172">
        <f t="shared" si="99"/>
        <v>38.053756679560529</v>
      </c>
      <c r="BB210" s="173">
        <f t="shared" si="100"/>
        <v>42.235682819383257</v>
      </c>
      <c r="BC210" s="173">
        <f t="shared" si="101"/>
        <v>56.508909355292481</v>
      </c>
      <c r="BD210" s="173">
        <f t="shared" si="102"/>
        <v>5.3210000915834783</v>
      </c>
      <c r="BE210" s="173">
        <f t="shared" si="103"/>
        <v>54.797409618567166</v>
      </c>
      <c r="BF210" s="174">
        <f t="shared" si="104"/>
        <v>153.70423344639556</v>
      </c>
      <c r="BG210" s="169">
        <f t="shared" si="105"/>
        <v>15.501006036217305</v>
      </c>
    </row>
    <row r="211" spans="1:59" ht="18.75">
      <c r="A211" s="15">
        <v>9</v>
      </c>
      <c r="B211" s="13" t="s">
        <v>66</v>
      </c>
      <c r="C211" s="257">
        <v>4569030.425949689</v>
      </c>
      <c r="D211" s="40">
        <f t="shared" si="84"/>
        <v>2419</v>
      </c>
      <c r="E211" s="2">
        <f t="shared" si="84"/>
        <v>289</v>
      </c>
      <c r="F211" s="2">
        <f t="shared" si="84"/>
        <v>4</v>
      </c>
      <c r="G211" s="2">
        <f t="shared" si="84"/>
        <v>8</v>
      </c>
      <c r="H211" s="2">
        <f t="shared" si="84"/>
        <v>1</v>
      </c>
      <c r="I211" s="2">
        <f t="shared" si="84"/>
        <v>0</v>
      </c>
      <c r="J211" s="140">
        <f t="shared" si="89"/>
        <v>2721</v>
      </c>
      <c r="K211" s="1">
        <f t="shared" si="85"/>
        <v>3752</v>
      </c>
      <c r="L211" s="1">
        <f t="shared" si="85"/>
        <v>9</v>
      </c>
      <c r="M211" s="1">
        <f t="shared" si="85"/>
        <v>0</v>
      </c>
      <c r="N211" s="1">
        <f t="shared" si="85"/>
        <v>0</v>
      </c>
      <c r="O211" s="1">
        <f t="shared" si="85"/>
        <v>27</v>
      </c>
      <c r="P211" s="1">
        <f t="shared" si="85"/>
        <v>0</v>
      </c>
      <c r="Q211" s="143">
        <f t="shared" si="90"/>
        <v>3788</v>
      </c>
      <c r="R211" s="40">
        <f t="shared" si="86"/>
        <v>2889</v>
      </c>
      <c r="S211" s="1">
        <f t="shared" si="86"/>
        <v>3</v>
      </c>
      <c r="T211" s="1">
        <f t="shared" si="86"/>
        <v>0</v>
      </c>
      <c r="U211" s="1">
        <f t="shared" si="86"/>
        <v>0</v>
      </c>
      <c r="V211" s="1">
        <f t="shared" si="86"/>
        <v>0</v>
      </c>
      <c r="W211" s="1">
        <f t="shared" si="86"/>
        <v>7</v>
      </c>
      <c r="X211" s="139">
        <f t="shared" si="91"/>
        <v>2899</v>
      </c>
      <c r="Y211" s="242">
        <f t="shared" si="92"/>
        <v>9408</v>
      </c>
      <c r="Z211" s="52">
        <v>9</v>
      </c>
      <c r="AA211" s="55" t="s">
        <v>66</v>
      </c>
      <c r="AB211" s="40">
        <f t="shared" ref="AB211:AQ211" si="112">AB160+AB113+AB65+AB17</f>
        <v>2</v>
      </c>
      <c r="AC211" s="2">
        <f t="shared" si="112"/>
        <v>4</v>
      </c>
      <c r="AD211" s="2">
        <f t="shared" si="112"/>
        <v>40</v>
      </c>
      <c r="AE211" s="2">
        <f t="shared" si="112"/>
        <v>89</v>
      </c>
      <c r="AF211" s="2">
        <f t="shared" si="112"/>
        <v>792</v>
      </c>
      <c r="AG211" s="2">
        <f t="shared" si="112"/>
        <v>1056</v>
      </c>
      <c r="AH211" s="2">
        <f t="shared" si="112"/>
        <v>817</v>
      </c>
      <c r="AI211" s="2">
        <f t="shared" si="112"/>
        <v>915</v>
      </c>
      <c r="AJ211" s="2">
        <f t="shared" si="112"/>
        <v>726</v>
      </c>
      <c r="AK211" s="2">
        <f t="shared" si="112"/>
        <v>880</v>
      </c>
      <c r="AL211" s="2">
        <f t="shared" si="112"/>
        <v>860</v>
      </c>
      <c r="AM211" s="2">
        <f t="shared" si="112"/>
        <v>734</v>
      </c>
      <c r="AN211" s="2">
        <f t="shared" si="112"/>
        <v>800</v>
      </c>
      <c r="AO211" s="2">
        <f t="shared" si="112"/>
        <v>553</v>
      </c>
      <c r="AP211" s="2">
        <f t="shared" si="112"/>
        <v>649</v>
      </c>
      <c r="AQ211" s="2">
        <f t="shared" si="112"/>
        <v>444</v>
      </c>
      <c r="AR211" s="161">
        <f t="shared" si="94"/>
        <v>4686</v>
      </c>
      <c r="AS211" s="162">
        <f t="shared" si="95"/>
        <v>4675</v>
      </c>
      <c r="AT211" s="163">
        <f t="shared" si="96"/>
        <v>9361</v>
      </c>
      <c r="AU211" s="164">
        <f t="shared" si="97"/>
        <v>9361</v>
      </c>
      <c r="AV211" s="65">
        <f t="shared" si="98"/>
        <v>23477</v>
      </c>
      <c r="AW211" s="5">
        <f t="shared" si="98"/>
        <v>2518</v>
      </c>
      <c r="AX211" s="4">
        <f t="shared" si="98"/>
        <v>11688</v>
      </c>
      <c r="AY211" s="4">
        <f t="shared" si="98"/>
        <v>5229</v>
      </c>
      <c r="AZ211" s="74">
        <f t="shared" si="98"/>
        <v>30</v>
      </c>
      <c r="BA211" s="172">
        <f t="shared" si="99"/>
        <v>41.158744421463894</v>
      </c>
      <c r="BB211" s="173">
        <f t="shared" si="100"/>
        <v>41.603933015824246</v>
      </c>
      <c r="BC211" s="173">
        <f t="shared" si="101"/>
        <v>75.323291744806482</v>
      </c>
      <c r="BD211" s="173">
        <f t="shared" si="102"/>
        <v>3.6989795918367347</v>
      </c>
      <c r="BE211" s="173">
        <f t="shared" si="103"/>
        <v>59.268591966908005</v>
      </c>
      <c r="BF211" s="174">
        <f t="shared" si="104"/>
        <v>204.87935354587364</v>
      </c>
      <c r="BG211" s="169">
        <f t="shared" si="105"/>
        <v>10.725390808024876</v>
      </c>
    </row>
    <row r="212" spans="1:59" ht="18.75">
      <c r="A212" s="15">
        <v>10</v>
      </c>
      <c r="B212" s="13" t="s">
        <v>67</v>
      </c>
      <c r="C212" s="257">
        <v>2692264.3741593631</v>
      </c>
      <c r="D212" s="40">
        <f t="shared" si="84"/>
        <v>1132</v>
      </c>
      <c r="E212" s="2">
        <f t="shared" si="84"/>
        <v>51</v>
      </c>
      <c r="F212" s="2">
        <f t="shared" si="84"/>
        <v>8</v>
      </c>
      <c r="G212" s="2">
        <f t="shared" si="84"/>
        <v>3</v>
      </c>
      <c r="H212" s="2">
        <f t="shared" si="84"/>
        <v>4</v>
      </c>
      <c r="I212" s="2">
        <f t="shared" si="84"/>
        <v>1</v>
      </c>
      <c r="J212" s="140">
        <f t="shared" si="89"/>
        <v>1199</v>
      </c>
      <c r="K212" s="1">
        <f t="shared" si="85"/>
        <v>1428</v>
      </c>
      <c r="L212" s="1">
        <f t="shared" si="85"/>
        <v>9</v>
      </c>
      <c r="M212" s="1">
        <f t="shared" si="85"/>
        <v>1</v>
      </c>
      <c r="N212" s="1">
        <f t="shared" si="85"/>
        <v>1</v>
      </c>
      <c r="O212" s="1">
        <f t="shared" si="85"/>
        <v>11</v>
      </c>
      <c r="P212" s="1">
        <f t="shared" si="85"/>
        <v>1</v>
      </c>
      <c r="Q212" s="143">
        <f t="shared" si="90"/>
        <v>1451</v>
      </c>
      <c r="R212" s="40">
        <f t="shared" si="86"/>
        <v>311</v>
      </c>
      <c r="S212" s="1">
        <f t="shared" si="86"/>
        <v>0</v>
      </c>
      <c r="T212" s="1">
        <f t="shared" si="86"/>
        <v>3</v>
      </c>
      <c r="U212" s="1">
        <f t="shared" si="86"/>
        <v>0</v>
      </c>
      <c r="V212" s="1">
        <f t="shared" si="86"/>
        <v>5</v>
      </c>
      <c r="W212" s="1">
        <f t="shared" si="86"/>
        <v>0</v>
      </c>
      <c r="X212" s="139">
        <f t="shared" si="91"/>
        <v>319</v>
      </c>
      <c r="Y212" s="242">
        <f t="shared" si="92"/>
        <v>2969</v>
      </c>
      <c r="Z212" s="52">
        <v>10</v>
      </c>
      <c r="AA212" s="55" t="s">
        <v>67</v>
      </c>
      <c r="AB212" s="40">
        <f t="shared" ref="AB212:AQ212" si="113">AB161+AB114+AB66+AB18</f>
        <v>0</v>
      </c>
      <c r="AC212" s="2">
        <f t="shared" si="113"/>
        <v>1</v>
      </c>
      <c r="AD212" s="2">
        <f t="shared" si="113"/>
        <v>37</v>
      </c>
      <c r="AE212" s="2">
        <f t="shared" si="113"/>
        <v>120</v>
      </c>
      <c r="AF212" s="2">
        <f t="shared" si="113"/>
        <v>245</v>
      </c>
      <c r="AG212" s="2">
        <f t="shared" si="113"/>
        <v>421</v>
      </c>
      <c r="AH212" s="2">
        <f t="shared" si="113"/>
        <v>238</v>
      </c>
      <c r="AI212" s="2">
        <f t="shared" si="113"/>
        <v>257</v>
      </c>
      <c r="AJ212" s="2">
        <f t="shared" si="113"/>
        <v>212</v>
      </c>
      <c r="AK212" s="2">
        <f t="shared" si="113"/>
        <v>248</v>
      </c>
      <c r="AL212" s="2">
        <f t="shared" si="113"/>
        <v>242</v>
      </c>
      <c r="AM212" s="2">
        <f t="shared" si="113"/>
        <v>214</v>
      </c>
      <c r="AN212" s="2">
        <f t="shared" si="113"/>
        <v>219</v>
      </c>
      <c r="AO212" s="2">
        <f t="shared" si="113"/>
        <v>162</v>
      </c>
      <c r="AP212" s="2">
        <f t="shared" si="113"/>
        <v>196</v>
      </c>
      <c r="AQ212" s="2">
        <f t="shared" si="113"/>
        <v>119</v>
      </c>
      <c r="AR212" s="161">
        <f t="shared" si="94"/>
        <v>1389</v>
      </c>
      <c r="AS212" s="162">
        <f t="shared" si="95"/>
        <v>1542</v>
      </c>
      <c r="AT212" s="163">
        <f t="shared" si="96"/>
        <v>2931</v>
      </c>
      <c r="AU212" s="164">
        <f t="shared" si="97"/>
        <v>2931</v>
      </c>
      <c r="AV212" s="65">
        <f t="shared" si="98"/>
        <v>9801</v>
      </c>
      <c r="AW212" s="5">
        <f t="shared" si="98"/>
        <v>1198</v>
      </c>
      <c r="AX212" s="4">
        <f t="shared" si="98"/>
        <v>5776</v>
      </c>
      <c r="AY212" s="4">
        <f t="shared" si="98"/>
        <v>442</v>
      </c>
      <c r="AZ212" s="74">
        <f t="shared" si="98"/>
        <v>15</v>
      </c>
      <c r="BA212" s="172">
        <f t="shared" si="99"/>
        <v>30.514379852992441</v>
      </c>
      <c r="BB212" s="173">
        <f t="shared" si="100"/>
        <v>44.641509433962263</v>
      </c>
      <c r="BC212" s="173">
        <f t="shared" si="101"/>
        <v>40.024803646864285</v>
      </c>
      <c r="BD212" s="173">
        <f t="shared" si="102"/>
        <v>3.3007746716066015</v>
      </c>
      <c r="BE212" s="173">
        <f t="shared" si="103"/>
        <v>43.940706988309117</v>
      </c>
      <c r="BF212" s="174">
        <f t="shared" si="104"/>
        <v>108.86746591947086</v>
      </c>
      <c r="BG212" s="169">
        <f t="shared" si="105"/>
        <v>12.223242526272829</v>
      </c>
    </row>
    <row r="213" spans="1:59" ht="18.75">
      <c r="A213" s="15">
        <v>11</v>
      </c>
      <c r="B213" s="13" t="s">
        <v>68</v>
      </c>
      <c r="C213" s="257">
        <v>1006530.9053573259</v>
      </c>
      <c r="D213" s="40">
        <f t="shared" ref="D213:I222" si="114">D162+D115+D67+D19</f>
        <v>608</v>
      </c>
      <c r="E213" s="2">
        <f t="shared" si="114"/>
        <v>15</v>
      </c>
      <c r="F213" s="2">
        <f t="shared" si="114"/>
        <v>0</v>
      </c>
      <c r="G213" s="2">
        <f t="shared" si="114"/>
        <v>1</v>
      </c>
      <c r="H213" s="2">
        <f t="shared" si="114"/>
        <v>1</v>
      </c>
      <c r="I213" s="2">
        <f t="shared" si="114"/>
        <v>0</v>
      </c>
      <c r="J213" s="140">
        <f t="shared" si="89"/>
        <v>625</v>
      </c>
      <c r="K213" s="1">
        <f t="shared" ref="K213:P222" si="115">K162+K115+K67+K19</f>
        <v>571</v>
      </c>
      <c r="L213" s="1">
        <f t="shared" si="115"/>
        <v>46</v>
      </c>
      <c r="M213" s="1">
        <f t="shared" si="115"/>
        <v>0</v>
      </c>
      <c r="N213" s="1">
        <f t="shared" si="115"/>
        <v>0</v>
      </c>
      <c r="O213" s="1">
        <f t="shared" si="115"/>
        <v>3</v>
      </c>
      <c r="P213" s="1">
        <f t="shared" si="115"/>
        <v>0</v>
      </c>
      <c r="Q213" s="143">
        <f t="shared" si="90"/>
        <v>620</v>
      </c>
      <c r="R213" s="40">
        <f t="shared" ref="R213:W222" si="116">R162+R115+R67+R19</f>
        <v>105</v>
      </c>
      <c r="S213" s="1">
        <f t="shared" si="116"/>
        <v>3</v>
      </c>
      <c r="T213" s="1">
        <f t="shared" si="116"/>
        <v>0</v>
      </c>
      <c r="U213" s="1">
        <f t="shared" si="116"/>
        <v>0</v>
      </c>
      <c r="V213" s="1">
        <f t="shared" si="116"/>
        <v>0</v>
      </c>
      <c r="W213" s="1">
        <f t="shared" si="116"/>
        <v>0</v>
      </c>
      <c r="X213" s="139">
        <f t="shared" si="91"/>
        <v>108</v>
      </c>
      <c r="Y213" s="242">
        <f t="shared" si="92"/>
        <v>1353</v>
      </c>
      <c r="Z213" s="52">
        <v>11</v>
      </c>
      <c r="AA213" s="55" t="s">
        <v>68</v>
      </c>
      <c r="AB213" s="40">
        <f t="shared" ref="AB213:AQ213" si="117">AB162+AB115+AB67+AB19</f>
        <v>1</v>
      </c>
      <c r="AC213" s="2">
        <f t="shared" si="117"/>
        <v>0</v>
      </c>
      <c r="AD213" s="2">
        <f t="shared" si="117"/>
        <v>33</v>
      </c>
      <c r="AE213" s="2">
        <f t="shared" si="117"/>
        <v>44</v>
      </c>
      <c r="AF213" s="2">
        <f t="shared" si="117"/>
        <v>127</v>
      </c>
      <c r="AG213" s="2">
        <f t="shared" si="117"/>
        <v>176</v>
      </c>
      <c r="AH213" s="2">
        <f t="shared" si="117"/>
        <v>108</v>
      </c>
      <c r="AI213" s="2">
        <f t="shared" si="117"/>
        <v>106</v>
      </c>
      <c r="AJ213" s="2">
        <f t="shared" si="117"/>
        <v>103</v>
      </c>
      <c r="AK213" s="2">
        <f t="shared" si="117"/>
        <v>108</v>
      </c>
      <c r="AL213" s="2">
        <f t="shared" si="117"/>
        <v>124</v>
      </c>
      <c r="AM213" s="2">
        <f t="shared" si="117"/>
        <v>77</v>
      </c>
      <c r="AN213" s="2">
        <f t="shared" si="117"/>
        <v>104</v>
      </c>
      <c r="AO213" s="2">
        <f t="shared" si="117"/>
        <v>60</v>
      </c>
      <c r="AP213" s="2">
        <f t="shared" si="117"/>
        <v>116</v>
      </c>
      <c r="AQ213" s="2">
        <f t="shared" si="117"/>
        <v>61</v>
      </c>
      <c r="AR213" s="161">
        <f t="shared" si="94"/>
        <v>716</v>
      </c>
      <c r="AS213" s="162">
        <f t="shared" si="95"/>
        <v>632</v>
      </c>
      <c r="AT213" s="163">
        <f t="shared" si="96"/>
        <v>1348</v>
      </c>
      <c r="AU213" s="164">
        <f t="shared" si="97"/>
        <v>1348</v>
      </c>
      <c r="AV213" s="65">
        <f t="shared" si="98"/>
        <v>6066</v>
      </c>
      <c r="AW213" s="5">
        <f t="shared" si="98"/>
        <v>645</v>
      </c>
      <c r="AX213" s="4">
        <f t="shared" si="98"/>
        <v>1582</v>
      </c>
      <c r="AY213" s="4">
        <f t="shared" si="98"/>
        <v>353</v>
      </c>
      <c r="AZ213" s="74">
        <f t="shared" si="98"/>
        <v>4</v>
      </c>
      <c r="BA213" s="172">
        <f t="shared" si="99"/>
        <v>42.983169874480787</v>
      </c>
      <c r="BB213" s="173">
        <f t="shared" si="100"/>
        <v>50.040160642570285</v>
      </c>
      <c r="BC213" s="173">
        <f t="shared" si="101"/>
        <v>49.237259646605693</v>
      </c>
      <c r="BD213" s="173">
        <f t="shared" si="102"/>
        <v>5.0997782705099777</v>
      </c>
      <c r="BE213" s="173">
        <f t="shared" si="103"/>
        <v>61.89576461925234</v>
      </c>
      <c r="BF213" s="174">
        <f t="shared" si="104"/>
        <v>133.9253462387675</v>
      </c>
      <c r="BG213" s="169">
        <f t="shared" si="105"/>
        <v>10.633036597428289</v>
      </c>
    </row>
    <row r="214" spans="1:59" ht="18.75">
      <c r="A214" s="15">
        <v>12</v>
      </c>
      <c r="B214" s="13" t="s">
        <v>69</v>
      </c>
      <c r="C214" s="258">
        <v>3036086</v>
      </c>
      <c r="D214" s="40">
        <f t="shared" si="114"/>
        <v>2555</v>
      </c>
      <c r="E214" s="2">
        <f t="shared" si="114"/>
        <v>9</v>
      </c>
      <c r="F214" s="2">
        <f t="shared" si="114"/>
        <v>5</v>
      </c>
      <c r="G214" s="2">
        <f t="shared" si="114"/>
        <v>27</v>
      </c>
      <c r="H214" s="2">
        <f t="shared" si="114"/>
        <v>33</v>
      </c>
      <c r="I214" s="2">
        <f t="shared" si="114"/>
        <v>40</v>
      </c>
      <c r="J214" s="140">
        <f t="shared" si="89"/>
        <v>2669</v>
      </c>
      <c r="K214" s="1">
        <f t="shared" si="115"/>
        <v>1464</v>
      </c>
      <c r="L214" s="1">
        <f t="shared" si="115"/>
        <v>2</v>
      </c>
      <c r="M214" s="1">
        <f t="shared" si="115"/>
        <v>0</v>
      </c>
      <c r="N214" s="1">
        <f t="shared" si="115"/>
        <v>8</v>
      </c>
      <c r="O214" s="1">
        <f t="shared" si="115"/>
        <v>13</v>
      </c>
      <c r="P214" s="1">
        <f t="shared" si="115"/>
        <v>25</v>
      </c>
      <c r="Q214" s="143">
        <f t="shared" si="90"/>
        <v>1512</v>
      </c>
      <c r="R214" s="40">
        <f t="shared" si="116"/>
        <v>916</v>
      </c>
      <c r="S214" s="1">
        <f t="shared" si="116"/>
        <v>0</v>
      </c>
      <c r="T214" s="1">
        <f t="shared" si="116"/>
        <v>0</v>
      </c>
      <c r="U214" s="1">
        <f t="shared" si="116"/>
        <v>3</v>
      </c>
      <c r="V214" s="1">
        <f t="shared" si="116"/>
        <v>8</v>
      </c>
      <c r="W214" s="1">
        <f t="shared" si="116"/>
        <v>13</v>
      </c>
      <c r="X214" s="139">
        <f t="shared" si="91"/>
        <v>940</v>
      </c>
      <c r="Y214" s="242">
        <f t="shared" si="92"/>
        <v>5121</v>
      </c>
      <c r="Z214" s="52">
        <v>12</v>
      </c>
      <c r="AA214" s="55" t="s">
        <v>69</v>
      </c>
      <c r="AB214" s="40">
        <f t="shared" ref="AB214:AQ214" si="118">AB163+AB116+AB68+AB20</f>
        <v>0</v>
      </c>
      <c r="AC214" s="2">
        <f t="shared" si="118"/>
        <v>0</v>
      </c>
      <c r="AD214" s="2">
        <f t="shared" si="118"/>
        <v>25</v>
      </c>
      <c r="AE214" s="2">
        <f t="shared" si="118"/>
        <v>40</v>
      </c>
      <c r="AF214" s="2">
        <f t="shared" si="118"/>
        <v>325</v>
      </c>
      <c r="AG214" s="2">
        <f t="shared" si="118"/>
        <v>453</v>
      </c>
      <c r="AH214" s="2">
        <f t="shared" si="118"/>
        <v>801</v>
      </c>
      <c r="AI214" s="2">
        <f t="shared" si="118"/>
        <v>1035</v>
      </c>
      <c r="AJ214" s="2">
        <f t="shared" si="118"/>
        <v>773</v>
      </c>
      <c r="AK214" s="2">
        <f t="shared" si="118"/>
        <v>1012</v>
      </c>
      <c r="AL214" s="2">
        <f t="shared" si="118"/>
        <v>156</v>
      </c>
      <c r="AM214" s="2">
        <f t="shared" si="118"/>
        <v>191</v>
      </c>
      <c r="AN214" s="2">
        <f t="shared" si="118"/>
        <v>58</v>
      </c>
      <c r="AO214" s="2">
        <f t="shared" si="118"/>
        <v>52</v>
      </c>
      <c r="AP214" s="2">
        <f t="shared" si="118"/>
        <v>15</v>
      </c>
      <c r="AQ214" s="2">
        <f t="shared" si="118"/>
        <v>10</v>
      </c>
      <c r="AR214" s="161">
        <f t="shared" si="94"/>
        <v>2153</v>
      </c>
      <c r="AS214" s="162">
        <f t="shared" si="95"/>
        <v>2793</v>
      </c>
      <c r="AT214" s="163">
        <f t="shared" si="96"/>
        <v>4946</v>
      </c>
      <c r="AU214" s="164">
        <f t="shared" si="97"/>
        <v>4946</v>
      </c>
      <c r="AV214" s="65">
        <f t="shared" si="98"/>
        <v>27730</v>
      </c>
      <c r="AW214" s="5">
        <f t="shared" si="98"/>
        <v>1889</v>
      </c>
      <c r="AX214" s="4">
        <f t="shared" si="98"/>
        <v>4238</v>
      </c>
      <c r="AY214" s="4">
        <f t="shared" si="98"/>
        <v>3142</v>
      </c>
      <c r="AZ214" s="74">
        <f t="shared" si="98"/>
        <v>30</v>
      </c>
      <c r="BA214" s="172">
        <f t="shared" si="99"/>
        <v>58.646413690374885</v>
      </c>
      <c r="BB214" s="173">
        <f t="shared" si="100"/>
        <v>61.325041856015304</v>
      </c>
      <c r="BC214" s="173">
        <f t="shared" si="101"/>
        <v>59.892320340766901</v>
      </c>
      <c r="BD214" s="173">
        <f t="shared" si="102"/>
        <v>3.6321031048623316</v>
      </c>
      <c r="BE214" s="173">
        <f t="shared" si="103"/>
        <v>84.450835714139842</v>
      </c>
      <c r="BF214" s="174">
        <f t="shared" si="104"/>
        <v>162.907111326886</v>
      </c>
      <c r="BG214" s="169">
        <f t="shared" si="105"/>
        <v>6.8121168409664614</v>
      </c>
    </row>
    <row r="215" spans="1:59" ht="18.75">
      <c r="A215" s="15">
        <v>13</v>
      </c>
      <c r="B215" s="13" t="s">
        <v>70</v>
      </c>
      <c r="C215" s="257">
        <v>1151096.103294407</v>
      </c>
      <c r="D215" s="40">
        <f t="shared" si="114"/>
        <v>982</v>
      </c>
      <c r="E215" s="2">
        <f t="shared" si="114"/>
        <v>72</v>
      </c>
      <c r="F215" s="2">
        <f t="shared" si="114"/>
        <v>9</v>
      </c>
      <c r="G215" s="2">
        <f t="shared" si="114"/>
        <v>5</v>
      </c>
      <c r="H215" s="2">
        <f t="shared" si="114"/>
        <v>1</v>
      </c>
      <c r="I215" s="2">
        <f t="shared" si="114"/>
        <v>0</v>
      </c>
      <c r="J215" s="140">
        <f t="shared" si="89"/>
        <v>1069</v>
      </c>
      <c r="K215" s="1">
        <f t="shared" si="115"/>
        <v>701</v>
      </c>
      <c r="L215" s="1">
        <f t="shared" si="115"/>
        <v>10</v>
      </c>
      <c r="M215" s="1">
        <f t="shared" si="115"/>
        <v>0</v>
      </c>
      <c r="N215" s="1">
        <f t="shared" si="115"/>
        <v>0</v>
      </c>
      <c r="O215" s="1">
        <f t="shared" si="115"/>
        <v>0</v>
      </c>
      <c r="P215" s="1">
        <f t="shared" si="115"/>
        <v>0</v>
      </c>
      <c r="Q215" s="143">
        <f t="shared" si="90"/>
        <v>711</v>
      </c>
      <c r="R215" s="40">
        <f t="shared" si="116"/>
        <v>210</v>
      </c>
      <c r="S215" s="1">
        <f t="shared" si="116"/>
        <v>3</v>
      </c>
      <c r="T215" s="1">
        <f t="shared" si="116"/>
        <v>2</v>
      </c>
      <c r="U215" s="1">
        <f t="shared" si="116"/>
        <v>2</v>
      </c>
      <c r="V215" s="1">
        <f t="shared" si="116"/>
        <v>0</v>
      </c>
      <c r="W215" s="1">
        <f t="shared" si="116"/>
        <v>0</v>
      </c>
      <c r="X215" s="139">
        <f t="shared" si="91"/>
        <v>217</v>
      </c>
      <c r="Y215" s="242">
        <f t="shared" si="92"/>
        <v>1997</v>
      </c>
      <c r="Z215" s="52">
        <v>13</v>
      </c>
      <c r="AA215" s="55" t="s">
        <v>70</v>
      </c>
      <c r="AB215" s="40">
        <f t="shared" ref="AB215:AQ215" si="119">AB164+AB117+AB69+AB21</f>
        <v>1</v>
      </c>
      <c r="AC215" s="2">
        <f t="shared" si="119"/>
        <v>2</v>
      </c>
      <c r="AD215" s="2">
        <f t="shared" si="119"/>
        <v>39</v>
      </c>
      <c r="AE215" s="2">
        <f t="shared" si="119"/>
        <v>47</v>
      </c>
      <c r="AF215" s="2">
        <f t="shared" si="119"/>
        <v>168</v>
      </c>
      <c r="AG215" s="2">
        <f t="shared" si="119"/>
        <v>257</v>
      </c>
      <c r="AH215" s="2">
        <f t="shared" si="119"/>
        <v>161</v>
      </c>
      <c r="AI215" s="2">
        <f t="shared" si="119"/>
        <v>169</v>
      </c>
      <c r="AJ215" s="2">
        <f t="shared" si="119"/>
        <v>129</v>
      </c>
      <c r="AK215" s="2">
        <f t="shared" si="119"/>
        <v>140</v>
      </c>
      <c r="AL215" s="2">
        <f t="shared" si="119"/>
        <v>168</v>
      </c>
      <c r="AM215" s="2">
        <f t="shared" si="119"/>
        <v>116</v>
      </c>
      <c r="AN215" s="2">
        <f t="shared" si="119"/>
        <v>172</v>
      </c>
      <c r="AO215" s="2">
        <f t="shared" si="119"/>
        <v>112</v>
      </c>
      <c r="AP215" s="2">
        <f t="shared" si="119"/>
        <v>217</v>
      </c>
      <c r="AQ215" s="2">
        <f t="shared" si="119"/>
        <v>80</v>
      </c>
      <c r="AR215" s="161">
        <f t="shared" si="94"/>
        <v>1055</v>
      </c>
      <c r="AS215" s="162">
        <f t="shared" si="95"/>
        <v>923</v>
      </c>
      <c r="AT215" s="163">
        <f t="shared" si="96"/>
        <v>1978</v>
      </c>
      <c r="AU215" s="164">
        <f t="shared" si="97"/>
        <v>1978</v>
      </c>
      <c r="AV215" s="65">
        <f t="shared" si="98"/>
        <v>8099</v>
      </c>
      <c r="AW215" s="5">
        <f t="shared" si="98"/>
        <v>1066</v>
      </c>
      <c r="AX215" s="4">
        <f t="shared" si="98"/>
        <v>6396</v>
      </c>
      <c r="AY215" s="4">
        <f t="shared" si="98"/>
        <v>1670</v>
      </c>
      <c r="AZ215" s="74">
        <f t="shared" si="98"/>
        <v>32</v>
      </c>
      <c r="BA215" s="172">
        <f t="shared" si="99"/>
        <v>63.586736359339454</v>
      </c>
      <c r="BB215" s="173">
        <f t="shared" si="100"/>
        <v>59.213483146067411</v>
      </c>
      <c r="BC215" s="173">
        <f t="shared" si="101"/>
        <v>63.175079845348868</v>
      </c>
      <c r="BD215" s="173">
        <f t="shared" si="102"/>
        <v>5.207811717576365</v>
      </c>
      <c r="BE215" s="173">
        <f t="shared" si="103"/>
        <v>91.564900357448835</v>
      </c>
      <c r="BF215" s="174">
        <f t="shared" si="104"/>
        <v>171.83621717934892</v>
      </c>
      <c r="BG215" s="169">
        <f t="shared" si="105"/>
        <v>13.162118780096307</v>
      </c>
    </row>
    <row r="216" spans="1:59" ht="18.75">
      <c r="A216" s="15">
        <v>14</v>
      </c>
      <c r="B216" s="13" t="s">
        <v>71</v>
      </c>
      <c r="C216" s="257">
        <v>3146612.1391044767</v>
      </c>
      <c r="D216" s="40">
        <f t="shared" si="114"/>
        <v>2165</v>
      </c>
      <c r="E216" s="2">
        <f t="shared" si="114"/>
        <v>71</v>
      </c>
      <c r="F216" s="2">
        <f t="shared" si="114"/>
        <v>7</v>
      </c>
      <c r="G216" s="2">
        <f t="shared" si="114"/>
        <v>2</v>
      </c>
      <c r="H216" s="2">
        <f t="shared" si="114"/>
        <v>1</v>
      </c>
      <c r="I216" s="2">
        <f t="shared" si="114"/>
        <v>0</v>
      </c>
      <c r="J216" s="140">
        <f t="shared" si="89"/>
        <v>2246</v>
      </c>
      <c r="K216" s="1">
        <f t="shared" si="115"/>
        <v>2015</v>
      </c>
      <c r="L216" s="1">
        <f t="shared" si="115"/>
        <v>7</v>
      </c>
      <c r="M216" s="1">
        <f t="shared" si="115"/>
        <v>0</v>
      </c>
      <c r="N216" s="1">
        <f t="shared" si="115"/>
        <v>0</v>
      </c>
      <c r="O216" s="1">
        <f t="shared" si="115"/>
        <v>0</v>
      </c>
      <c r="P216" s="1">
        <f t="shared" si="115"/>
        <v>0</v>
      </c>
      <c r="Q216" s="143">
        <f t="shared" si="90"/>
        <v>2022</v>
      </c>
      <c r="R216" s="40">
        <f t="shared" si="116"/>
        <v>557</v>
      </c>
      <c r="S216" s="1">
        <f t="shared" si="116"/>
        <v>1</v>
      </c>
      <c r="T216" s="1">
        <f t="shared" si="116"/>
        <v>0</v>
      </c>
      <c r="U216" s="1">
        <f t="shared" si="116"/>
        <v>0</v>
      </c>
      <c r="V216" s="1">
        <f t="shared" si="116"/>
        <v>0</v>
      </c>
      <c r="W216" s="1">
        <f t="shared" si="116"/>
        <v>0</v>
      </c>
      <c r="X216" s="139">
        <f t="shared" si="91"/>
        <v>558</v>
      </c>
      <c r="Y216" s="242">
        <f t="shared" si="92"/>
        <v>4826</v>
      </c>
      <c r="Z216" s="52">
        <v>14</v>
      </c>
      <c r="AA216" s="55" t="s">
        <v>71</v>
      </c>
      <c r="AB216" s="40">
        <f t="shared" ref="AB216:AQ216" si="120">AB165+AB118+AB70+AB22</f>
        <v>4</v>
      </c>
      <c r="AC216" s="2">
        <f t="shared" si="120"/>
        <v>2</v>
      </c>
      <c r="AD216" s="2">
        <f t="shared" si="120"/>
        <v>58</v>
      </c>
      <c r="AE216" s="2">
        <f t="shared" si="120"/>
        <v>85</v>
      </c>
      <c r="AF216" s="2">
        <f t="shared" si="120"/>
        <v>520</v>
      </c>
      <c r="AG216" s="2">
        <f t="shared" si="120"/>
        <v>676</v>
      </c>
      <c r="AH216" s="2">
        <f t="shared" si="120"/>
        <v>488</v>
      </c>
      <c r="AI216" s="2">
        <f t="shared" si="120"/>
        <v>485</v>
      </c>
      <c r="AJ216" s="2">
        <f t="shared" si="120"/>
        <v>359</v>
      </c>
      <c r="AK216" s="2">
        <f t="shared" si="120"/>
        <v>358</v>
      </c>
      <c r="AL216" s="2">
        <f t="shared" si="120"/>
        <v>366</v>
      </c>
      <c r="AM216" s="2">
        <f t="shared" si="120"/>
        <v>315</v>
      </c>
      <c r="AN216" s="2">
        <f t="shared" si="120"/>
        <v>325</v>
      </c>
      <c r="AO216" s="2">
        <f t="shared" si="120"/>
        <v>280</v>
      </c>
      <c r="AP216" s="2">
        <f t="shared" si="120"/>
        <v>303</v>
      </c>
      <c r="AQ216" s="2">
        <f t="shared" si="120"/>
        <v>192</v>
      </c>
      <c r="AR216" s="161">
        <f t="shared" si="94"/>
        <v>2423</v>
      </c>
      <c r="AS216" s="162">
        <f t="shared" si="95"/>
        <v>2393</v>
      </c>
      <c r="AT216" s="163">
        <f t="shared" si="96"/>
        <v>4816</v>
      </c>
      <c r="AU216" s="164">
        <f t="shared" si="97"/>
        <v>4816</v>
      </c>
      <c r="AV216" s="65">
        <f t="shared" si="98"/>
        <v>14419</v>
      </c>
      <c r="AW216" s="5">
        <f t="shared" si="98"/>
        <v>1937</v>
      </c>
      <c r="AX216" s="4">
        <f t="shared" si="98"/>
        <v>1808</v>
      </c>
      <c r="AY216" s="4">
        <f t="shared" si="98"/>
        <v>1680</v>
      </c>
      <c r="AZ216" s="74">
        <f t="shared" si="98"/>
        <v>9</v>
      </c>
      <c r="BA216" s="172">
        <f t="shared" si="99"/>
        <v>49.347606541036768</v>
      </c>
      <c r="BB216" s="173">
        <f t="shared" si="100"/>
        <v>52.389878163074044</v>
      </c>
      <c r="BC216" s="173">
        <f t="shared" si="101"/>
        <v>56.269668997019309</v>
      </c>
      <c r="BD216" s="173">
        <f t="shared" si="102"/>
        <v>1.8441773725652713</v>
      </c>
      <c r="BE216" s="173">
        <f t="shared" si="103"/>
        <v>71.06055341909294</v>
      </c>
      <c r="BF216" s="174">
        <f t="shared" si="104"/>
        <v>153.05349967189252</v>
      </c>
      <c r="BG216" s="169">
        <f t="shared" si="105"/>
        <v>13.43366391566683</v>
      </c>
    </row>
    <row r="217" spans="1:59" ht="18.75">
      <c r="A217" s="15">
        <v>15</v>
      </c>
      <c r="B217" s="13" t="s">
        <v>72</v>
      </c>
      <c r="C217" s="257">
        <v>2720661.1094684335</v>
      </c>
      <c r="D217" s="40">
        <f t="shared" si="114"/>
        <v>1815</v>
      </c>
      <c r="E217" s="2">
        <f t="shared" si="114"/>
        <v>115</v>
      </c>
      <c r="F217" s="2">
        <f t="shared" si="114"/>
        <v>13</v>
      </c>
      <c r="G217" s="2">
        <f t="shared" si="114"/>
        <v>1</v>
      </c>
      <c r="H217" s="2">
        <f t="shared" si="114"/>
        <v>0</v>
      </c>
      <c r="I217" s="2">
        <f t="shared" si="114"/>
        <v>0</v>
      </c>
      <c r="J217" s="140">
        <f t="shared" si="89"/>
        <v>1944</v>
      </c>
      <c r="K217" s="1">
        <f t="shared" si="115"/>
        <v>1836</v>
      </c>
      <c r="L217" s="1">
        <f t="shared" si="115"/>
        <v>11</v>
      </c>
      <c r="M217" s="1">
        <f t="shared" si="115"/>
        <v>0</v>
      </c>
      <c r="N217" s="1">
        <f t="shared" si="115"/>
        <v>0</v>
      </c>
      <c r="O217" s="1">
        <f t="shared" si="115"/>
        <v>0</v>
      </c>
      <c r="P217" s="1">
        <f t="shared" si="115"/>
        <v>0</v>
      </c>
      <c r="Q217" s="143">
        <f t="shared" si="90"/>
        <v>1847</v>
      </c>
      <c r="R217" s="40">
        <f t="shared" si="116"/>
        <v>215</v>
      </c>
      <c r="S217" s="1">
        <f t="shared" si="116"/>
        <v>0</v>
      </c>
      <c r="T217" s="1">
        <f t="shared" si="116"/>
        <v>0</v>
      </c>
      <c r="U217" s="1">
        <f t="shared" si="116"/>
        <v>0</v>
      </c>
      <c r="V217" s="1">
        <f t="shared" si="116"/>
        <v>0</v>
      </c>
      <c r="W217" s="1">
        <f t="shared" si="116"/>
        <v>0</v>
      </c>
      <c r="X217" s="139">
        <f t="shared" si="91"/>
        <v>215</v>
      </c>
      <c r="Y217" s="242">
        <f t="shared" si="92"/>
        <v>4006</v>
      </c>
      <c r="Z217" s="52">
        <v>15</v>
      </c>
      <c r="AA217" s="55" t="s">
        <v>72</v>
      </c>
      <c r="AB217" s="40">
        <f t="shared" ref="AB217:AQ217" si="121">AB166+AB119+AB71+AB23</f>
        <v>0</v>
      </c>
      <c r="AC217" s="2">
        <f t="shared" si="121"/>
        <v>0</v>
      </c>
      <c r="AD217" s="2">
        <f t="shared" si="121"/>
        <v>71</v>
      </c>
      <c r="AE217" s="2">
        <f t="shared" si="121"/>
        <v>93</v>
      </c>
      <c r="AF217" s="2">
        <f t="shared" si="121"/>
        <v>359</v>
      </c>
      <c r="AG217" s="2">
        <f t="shared" si="121"/>
        <v>425</v>
      </c>
      <c r="AH217" s="2">
        <f t="shared" si="121"/>
        <v>362</v>
      </c>
      <c r="AI217" s="2">
        <f t="shared" si="121"/>
        <v>367</v>
      </c>
      <c r="AJ217" s="2">
        <f t="shared" si="121"/>
        <v>382</v>
      </c>
      <c r="AK217" s="2">
        <f t="shared" si="121"/>
        <v>354</v>
      </c>
      <c r="AL217" s="2">
        <f t="shared" si="121"/>
        <v>340</v>
      </c>
      <c r="AM217" s="2">
        <f t="shared" si="121"/>
        <v>276</v>
      </c>
      <c r="AN217" s="2">
        <f t="shared" si="121"/>
        <v>315</v>
      </c>
      <c r="AO217" s="2">
        <f t="shared" si="121"/>
        <v>237</v>
      </c>
      <c r="AP217" s="2">
        <f t="shared" si="121"/>
        <v>252</v>
      </c>
      <c r="AQ217" s="2">
        <f t="shared" si="121"/>
        <v>159</v>
      </c>
      <c r="AR217" s="161">
        <f t="shared" si="94"/>
        <v>2081</v>
      </c>
      <c r="AS217" s="162">
        <f t="shared" si="95"/>
        <v>1911</v>
      </c>
      <c r="AT217" s="163">
        <f t="shared" si="96"/>
        <v>3992</v>
      </c>
      <c r="AU217" s="164">
        <f t="shared" si="97"/>
        <v>3992</v>
      </c>
      <c r="AV217" s="65">
        <f t="shared" si="98"/>
        <v>19523</v>
      </c>
      <c r="AW217" s="5">
        <f t="shared" si="98"/>
        <v>2277</v>
      </c>
      <c r="AX217" s="4">
        <f t="shared" si="98"/>
        <v>4886</v>
      </c>
      <c r="AY217" s="4">
        <f t="shared" si="98"/>
        <v>1600</v>
      </c>
      <c r="AZ217" s="74">
        <f t="shared" si="98"/>
        <v>93</v>
      </c>
      <c r="BA217" s="172">
        <f t="shared" si="99"/>
        <v>49.262944698012859</v>
      </c>
      <c r="BB217" s="173">
        <f t="shared" si="100"/>
        <v>50.910050118702188</v>
      </c>
      <c r="BC217" s="173">
        <f t="shared" si="101"/>
        <v>53.944500978671329</v>
      </c>
      <c r="BD217" s="173">
        <f t="shared" si="102"/>
        <v>3.4947578632051925</v>
      </c>
      <c r="BE217" s="173">
        <f t="shared" si="103"/>
        <v>70.938640365138525</v>
      </c>
      <c r="BF217" s="174">
        <f t="shared" si="104"/>
        <v>146.729042661986</v>
      </c>
      <c r="BG217" s="169">
        <f t="shared" si="105"/>
        <v>11.663166521538699</v>
      </c>
    </row>
    <row r="218" spans="1:59" ht="18.75">
      <c r="A218" s="15">
        <v>16</v>
      </c>
      <c r="B218" s="13" t="s">
        <v>73</v>
      </c>
      <c r="C218" s="257">
        <v>1108501.0003308023</v>
      </c>
      <c r="D218" s="40">
        <f t="shared" si="114"/>
        <v>769</v>
      </c>
      <c r="E218" s="2">
        <f t="shared" si="114"/>
        <v>28</v>
      </c>
      <c r="F218" s="2">
        <f t="shared" si="114"/>
        <v>2</v>
      </c>
      <c r="G218" s="2">
        <f t="shared" si="114"/>
        <v>2</v>
      </c>
      <c r="H218" s="2">
        <f t="shared" si="114"/>
        <v>0</v>
      </c>
      <c r="I218" s="2">
        <f t="shared" si="114"/>
        <v>0</v>
      </c>
      <c r="J218" s="140">
        <f t="shared" si="89"/>
        <v>801</v>
      </c>
      <c r="K218" s="1">
        <f t="shared" si="115"/>
        <v>715</v>
      </c>
      <c r="L218" s="1">
        <f t="shared" si="115"/>
        <v>21</v>
      </c>
      <c r="M218" s="1">
        <f t="shared" si="115"/>
        <v>0</v>
      </c>
      <c r="N218" s="1">
        <f t="shared" si="115"/>
        <v>4</v>
      </c>
      <c r="O218" s="1">
        <f t="shared" si="115"/>
        <v>0</v>
      </c>
      <c r="P218" s="1">
        <f t="shared" si="115"/>
        <v>0</v>
      </c>
      <c r="Q218" s="143">
        <f t="shared" si="90"/>
        <v>740</v>
      </c>
      <c r="R218" s="40">
        <f t="shared" si="116"/>
        <v>199</v>
      </c>
      <c r="S218" s="1">
        <f t="shared" si="116"/>
        <v>0</v>
      </c>
      <c r="T218" s="1">
        <f t="shared" si="116"/>
        <v>0</v>
      </c>
      <c r="U218" s="1">
        <f t="shared" si="116"/>
        <v>0</v>
      </c>
      <c r="V218" s="1">
        <f t="shared" si="116"/>
        <v>0</v>
      </c>
      <c r="W218" s="1">
        <f t="shared" si="116"/>
        <v>0</v>
      </c>
      <c r="X218" s="139">
        <f t="shared" si="91"/>
        <v>199</v>
      </c>
      <c r="Y218" s="242">
        <f t="shared" si="92"/>
        <v>1740</v>
      </c>
      <c r="Z218" s="52">
        <v>16</v>
      </c>
      <c r="AA218" s="55" t="s">
        <v>73</v>
      </c>
      <c r="AB218" s="40">
        <f t="shared" ref="AB218:AQ218" si="122">AB167+AB120+AB72+AB24</f>
        <v>0</v>
      </c>
      <c r="AC218" s="2">
        <f t="shared" si="122"/>
        <v>0</v>
      </c>
      <c r="AD218" s="2">
        <f t="shared" si="122"/>
        <v>32</v>
      </c>
      <c r="AE218" s="2">
        <f t="shared" si="122"/>
        <v>40</v>
      </c>
      <c r="AF218" s="2">
        <f t="shared" si="122"/>
        <v>133</v>
      </c>
      <c r="AG218" s="2">
        <f t="shared" si="122"/>
        <v>170</v>
      </c>
      <c r="AH218" s="2">
        <f t="shared" si="122"/>
        <v>146</v>
      </c>
      <c r="AI218" s="2">
        <f t="shared" si="122"/>
        <v>199</v>
      </c>
      <c r="AJ218" s="2">
        <f t="shared" si="122"/>
        <v>173</v>
      </c>
      <c r="AK218" s="2">
        <f t="shared" si="122"/>
        <v>171</v>
      </c>
      <c r="AL218" s="2">
        <f t="shared" si="122"/>
        <v>151</v>
      </c>
      <c r="AM218" s="2">
        <f t="shared" si="122"/>
        <v>148</v>
      </c>
      <c r="AN218" s="2">
        <f t="shared" si="122"/>
        <v>132</v>
      </c>
      <c r="AO218" s="2">
        <f t="shared" si="122"/>
        <v>76</v>
      </c>
      <c r="AP218" s="2">
        <f t="shared" si="122"/>
        <v>100</v>
      </c>
      <c r="AQ218" s="2">
        <f t="shared" si="122"/>
        <v>61</v>
      </c>
      <c r="AR218" s="161">
        <f t="shared" si="94"/>
        <v>867</v>
      </c>
      <c r="AS218" s="162">
        <f t="shared" si="95"/>
        <v>865</v>
      </c>
      <c r="AT218" s="163">
        <f t="shared" si="96"/>
        <v>1732</v>
      </c>
      <c r="AU218" s="164">
        <f t="shared" si="97"/>
        <v>1732</v>
      </c>
      <c r="AV218" s="65">
        <f t="shared" si="98"/>
        <v>7392</v>
      </c>
      <c r="AW218" s="5">
        <f t="shared" si="98"/>
        <v>805</v>
      </c>
      <c r="AX218" s="4">
        <f t="shared" si="98"/>
        <v>3629</v>
      </c>
      <c r="AY218" s="4">
        <f t="shared" si="98"/>
        <v>1216</v>
      </c>
      <c r="AZ218" s="74">
        <f t="shared" si="98"/>
        <v>14</v>
      </c>
      <c r="BA218" s="172">
        <f t="shared" si="99"/>
        <v>49.929790054952889</v>
      </c>
      <c r="BB218" s="173">
        <f t="shared" si="100"/>
        <v>51.719662556781309</v>
      </c>
      <c r="BC218" s="173">
        <f t="shared" si="101"/>
        <v>57.443764659871988</v>
      </c>
      <c r="BD218" s="173">
        <f t="shared" si="102"/>
        <v>3.2758620689655173</v>
      </c>
      <c r="BE218" s="173">
        <f t="shared" si="103"/>
        <v>71.898897679132162</v>
      </c>
      <c r="BF218" s="174">
        <f t="shared" si="104"/>
        <v>156.24703987485182</v>
      </c>
      <c r="BG218" s="169">
        <f t="shared" si="105"/>
        <v>10.890151515151516</v>
      </c>
    </row>
    <row r="219" spans="1:59" ht="18.75">
      <c r="A219" s="15">
        <v>17</v>
      </c>
      <c r="B219" s="13" t="s">
        <v>74</v>
      </c>
      <c r="C219" s="257">
        <v>8616855.9681879673</v>
      </c>
      <c r="D219" s="40">
        <f t="shared" si="114"/>
        <v>4612</v>
      </c>
      <c r="E219" s="2">
        <f t="shared" si="114"/>
        <v>400</v>
      </c>
      <c r="F219" s="2">
        <f t="shared" si="114"/>
        <v>42</v>
      </c>
      <c r="G219" s="2">
        <f t="shared" si="114"/>
        <v>126</v>
      </c>
      <c r="H219" s="2">
        <f t="shared" si="114"/>
        <v>168</v>
      </c>
      <c r="I219" s="2">
        <f t="shared" si="114"/>
        <v>0</v>
      </c>
      <c r="J219" s="140">
        <f t="shared" si="89"/>
        <v>5348</v>
      </c>
      <c r="K219" s="1">
        <f t="shared" si="115"/>
        <v>7568</v>
      </c>
      <c r="L219" s="1">
        <f t="shared" si="115"/>
        <v>84</v>
      </c>
      <c r="M219" s="1">
        <f t="shared" si="115"/>
        <v>3</v>
      </c>
      <c r="N219" s="1">
        <f t="shared" si="115"/>
        <v>32</v>
      </c>
      <c r="O219" s="1">
        <f t="shared" si="115"/>
        <v>74</v>
      </c>
      <c r="P219" s="1">
        <f t="shared" si="115"/>
        <v>0</v>
      </c>
      <c r="Q219" s="143">
        <f t="shared" si="90"/>
        <v>7761</v>
      </c>
      <c r="R219" s="40">
        <f t="shared" si="116"/>
        <v>4086</v>
      </c>
      <c r="S219" s="1">
        <f t="shared" si="116"/>
        <v>83</v>
      </c>
      <c r="T219" s="1">
        <f t="shared" si="116"/>
        <v>5</v>
      </c>
      <c r="U219" s="1">
        <f t="shared" si="116"/>
        <v>11</v>
      </c>
      <c r="V219" s="1">
        <f t="shared" si="116"/>
        <v>24</v>
      </c>
      <c r="W219" s="1">
        <f t="shared" si="116"/>
        <v>0</v>
      </c>
      <c r="X219" s="139">
        <f t="shared" si="91"/>
        <v>4209</v>
      </c>
      <c r="Y219" s="242">
        <f t="shared" si="92"/>
        <v>17318</v>
      </c>
      <c r="Z219" s="52">
        <v>17</v>
      </c>
      <c r="AA219" s="55" t="s">
        <v>74</v>
      </c>
      <c r="AB219" s="40">
        <f t="shared" ref="AB219:AQ219" si="123">AB168+AB121+AB73+AB25</f>
        <v>223</v>
      </c>
      <c r="AC219" s="2">
        <f t="shared" si="123"/>
        <v>191</v>
      </c>
      <c r="AD219" s="2">
        <f t="shared" si="123"/>
        <v>757</v>
      </c>
      <c r="AE219" s="2">
        <f t="shared" si="123"/>
        <v>1211</v>
      </c>
      <c r="AF219" s="2">
        <f t="shared" si="123"/>
        <v>2272</v>
      </c>
      <c r="AG219" s="2">
        <f t="shared" si="123"/>
        <v>3076</v>
      </c>
      <c r="AH219" s="2">
        <f t="shared" si="123"/>
        <v>1504</v>
      </c>
      <c r="AI219" s="2">
        <f t="shared" si="123"/>
        <v>1475</v>
      </c>
      <c r="AJ219" s="2">
        <f t="shared" si="123"/>
        <v>1020</v>
      </c>
      <c r="AK219" s="2">
        <f t="shared" si="123"/>
        <v>878</v>
      </c>
      <c r="AL219" s="2">
        <f t="shared" si="123"/>
        <v>978</v>
      </c>
      <c r="AM219" s="2">
        <f t="shared" si="123"/>
        <v>838</v>
      </c>
      <c r="AN219" s="2">
        <f t="shared" si="123"/>
        <v>831</v>
      </c>
      <c r="AO219" s="2">
        <f t="shared" si="123"/>
        <v>549</v>
      </c>
      <c r="AP219" s="2">
        <f t="shared" si="123"/>
        <v>686</v>
      </c>
      <c r="AQ219" s="2">
        <f t="shared" si="123"/>
        <v>344</v>
      </c>
      <c r="AR219" s="161">
        <f t="shared" si="94"/>
        <v>8271</v>
      </c>
      <c r="AS219" s="162">
        <f t="shared" si="95"/>
        <v>8562</v>
      </c>
      <c r="AT219" s="163">
        <f t="shared" si="96"/>
        <v>16833</v>
      </c>
      <c r="AU219" s="164">
        <f t="shared" si="97"/>
        <v>16833</v>
      </c>
      <c r="AV219" s="65">
        <f t="shared" si="98"/>
        <v>40167</v>
      </c>
      <c r="AW219" s="5">
        <f t="shared" si="98"/>
        <v>8262</v>
      </c>
      <c r="AX219" s="4">
        <f t="shared" si="98"/>
        <v>3294</v>
      </c>
      <c r="AY219" s="4">
        <f t="shared" si="98"/>
        <v>949</v>
      </c>
      <c r="AZ219" s="74">
        <f t="shared" si="98"/>
        <v>29</v>
      </c>
      <c r="BA219" s="172">
        <f t="shared" si="99"/>
        <v>40.392407258577848</v>
      </c>
      <c r="BB219" s="173">
        <f t="shared" si="100"/>
        <v>38.233274849340148</v>
      </c>
      <c r="BC219" s="173">
        <f t="shared" si="101"/>
        <v>71.819732905177801</v>
      </c>
      <c r="BD219" s="173">
        <f t="shared" si="102"/>
        <v>6.074604457789583</v>
      </c>
      <c r="BE219" s="173">
        <f t="shared" si="103"/>
        <v>58.165066452352114</v>
      </c>
      <c r="BF219" s="174">
        <f t="shared" si="104"/>
        <v>195.34967350208362</v>
      </c>
      <c r="BG219" s="169">
        <f t="shared" si="105"/>
        <v>20.569123907685412</v>
      </c>
    </row>
    <row r="220" spans="1:59" ht="18.75">
      <c r="A220" s="15">
        <v>18</v>
      </c>
      <c r="B220" s="13" t="s">
        <v>75</v>
      </c>
      <c r="C220" s="257">
        <v>1406666.7210760328</v>
      </c>
      <c r="D220" s="40">
        <f t="shared" si="114"/>
        <v>856</v>
      </c>
      <c r="E220" s="2">
        <f t="shared" si="114"/>
        <v>33</v>
      </c>
      <c r="F220" s="2">
        <f t="shared" si="114"/>
        <v>2</v>
      </c>
      <c r="G220" s="2">
        <f t="shared" si="114"/>
        <v>3</v>
      </c>
      <c r="H220" s="2">
        <f t="shared" si="114"/>
        <v>0</v>
      </c>
      <c r="I220" s="2">
        <f t="shared" si="114"/>
        <v>0</v>
      </c>
      <c r="J220" s="140">
        <f t="shared" si="89"/>
        <v>894</v>
      </c>
      <c r="K220" s="1">
        <f t="shared" si="115"/>
        <v>871</v>
      </c>
      <c r="L220" s="1">
        <f t="shared" si="115"/>
        <v>0</v>
      </c>
      <c r="M220" s="1">
        <f t="shared" si="115"/>
        <v>0</v>
      </c>
      <c r="N220" s="1">
        <f t="shared" si="115"/>
        <v>0</v>
      </c>
      <c r="O220" s="1">
        <f t="shared" si="115"/>
        <v>0</v>
      </c>
      <c r="P220" s="1">
        <f t="shared" si="115"/>
        <v>0</v>
      </c>
      <c r="Q220" s="143">
        <f t="shared" si="90"/>
        <v>871</v>
      </c>
      <c r="R220" s="40">
        <f t="shared" si="116"/>
        <v>389</v>
      </c>
      <c r="S220" s="1">
        <f t="shared" si="116"/>
        <v>0</v>
      </c>
      <c r="T220" s="1">
        <f t="shared" si="116"/>
        <v>0</v>
      </c>
      <c r="U220" s="1">
        <f t="shared" si="116"/>
        <v>0</v>
      </c>
      <c r="V220" s="1">
        <f t="shared" si="116"/>
        <v>0</v>
      </c>
      <c r="W220" s="1">
        <f t="shared" si="116"/>
        <v>0</v>
      </c>
      <c r="X220" s="139">
        <f t="shared" si="91"/>
        <v>389</v>
      </c>
      <c r="Y220" s="242">
        <f t="shared" si="92"/>
        <v>2154</v>
      </c>
      <c r="Z220" s="52">
        <v>18</v>
      </c>
      <c r="AA220" s="55" t="s">
        <v>75</v>
      </c>
      <c r="AB220" s="40">
        <f t="shared" ref="AB220:AQ220" si="124">AB169+AB122+AB74+AB26</f>
        <v>0</v>
      </c>
      <c r="AC220" s="2">
        <f t="shared" si="124"/>
        <v>0</v>
      </c>
      <c r="AD220" s="2">
        <f t="shared" si="124"/>
        <v>9</v>
      </c>
      <c r="AE220" s="2">
        <f t="shared" si="124"/>
        <v>21</v>
      </c>
      <c r="AF220" s="2">
        <f t="shared" si="124"/>
        <v>125</v>
      </c>
      <c r="AG220" s="2">
        <f t="shared" si="124"/>
        <v>162</v>
      </c>
      <c r="AH220" s="2">
        <f t="shared" si="124"/>
        <v>176</v>
      </c>
      <c r="AI220" s="2">
        <f t="shared" si="124"/>
        <v>220</v>
      </c>
      <c r="AJ220" s="2">
        <f t="shared" si="124"/>
        <v>217</v>
      </c>
      <c r="AK220" s="2">
        <f t="shared" si="124"/>
        <v>219</v>
      </c>
      <c r="AL220" s="2">
        <f t="shared" si="124"/>
        <v>218</v>
      </c>
      <c r="AM220" s="2">
        <f t="shared" si="124"/>
        <v>205</v>
      </c>
      <c r="AN220" s="2">
        <f t="shared" si="124"/>
        <v>188</v>
      </c>
      <c r="AO220" s="2">
        <f t="shared" si="124"/>
        <v>168</v>
      </c>
      <c r="AP220" s="2">
        <f t="shared" si="124"/>
        <v>125</v>
      </c>
      <c r="AQ220" s="2">
        <f t="shared" si="124"/>
        <v>96</v>
      </c>
      <c r="AR220" s="161">
        <f t="shared" si="94"/>
        <v>1058</v>
      </c>
      <c r="AS220" s="162">
        <f t="shared" si="95"/>
        <v>1091</v>
      </c>
      <c r="AT220" s="163">
        <f t="shared" si="96"/>
        <v>2149</v>
      </c>
      <c r="AU220" s="164">
        <f t="shared" si="97"/>
        <v>2149</v>
      </c>
      <c r="AV220" s="65">
        <f t="shared" si="98"/>
        <v>5641</v>
      </c>
      <c r="AW220" s="5">
        <f t="shared" si="98"/>
        <v>894</v>
      </c>
      <c r="AX220" s="4">
        <f t="shared" si="98"/>
        <v>2292</v>
      </c>
      <c r="AY220" s="4">
        <f t="shared" si="98"/>
        <v>193</v>
      </c>
      <c r="AZ220" s="74">
        <f t="shared" si="98"/>
        <v>5</v>
      </c>
      <c r="BA220" s="172">
        <f t="shared" si="99"/>
        <v>43.888228950128237</v>
      </c>
      <c r="BB220" s="173">
        <f t="shared" si="100"/>
        <v>50.368271954674228</v>
      </c>
      <c r="BC220" s="173">
        <f t="shared" si="101"/>
        <v>56.166362477630535</v>
      </c>
      <c r="BD220" s="173">
        <f t="shared" si="102"/>
        <v>1.7641597028783658</v>
      </c>
      <c r="BE220" s="173">
        <f t="shared" si="103"/>
        <v>63.199049688184665</v>
      </c>
      <c r="BF220" s="174">
        <f t="shared" si="104"/>
        <v>152.77250593915505</v>
      </c>
      <c r="BG220" s="169">
        <f t="shared" si="105"/>
        <v>15.848253855699342</v>
      </c>
    </row>
    <row r="221" spans="1:59" ht="18.75">
      <c r="A221" s="15">
        <v>19</v>
      </c>
      <c r="B221" s="13" t="s">
        <v>76</v>
      </c>
      <c r="C221" s="257">
        <v>1476367.7986528403</v>
      </c>
      <c r="D221" s="40">
        <f t="shared" si="114"/>
        <v>714</v>
      </c>
      <c r="E221" s="2">
        <f t="shared" si="114"/>
        <v>47</v>
      </c>
      <c r="F221" s="2">
        <f t="shared" si="114"/>
        <v>4</v>
      </c>
      <c r="G221" s="2">
        <f t="shared" si="114"/>
        <v>2</v>
      </c>
      <c r="H221" s="2">
        <f t="shared" si="114"/>
        <v>3</v>
      </c>
      <c r="I221" s="2">
        <f t="shared" si="114"/>
        <v>0</v>
      </c>
      <c r="J221" s="140">
        <f t="shared" si="89"/>
        <v>770</v>
      </c>
      <c r="K221" s="1">
        <f t="shared" si="115"/>
        <v>1166</v>
      </c>
      <c r="L221" s="1">
        <f t="shared" si="115"/>
        <v>13</v>
      </c>
      <c r="M221" s="1">
        <f t="shared" si="115"/>
        <v>0</v>
      </c>
      <c r="N221" s="1">
        <f t="shared" si="115"/>
        <v>0</v>
      </c>
      <c r="O221" s="1">
        <f t="shared" si="115"/>
        <v>6</v>
      </c>
      <c r="P221" s="1">
        <f t="shared" si="115"/>
        <v>0</v>
      </c>
      <c r="Q221" s="143">
        <f t="shared" si="90"/>
        <v>1185</v>
      </c>
      <c r="R221" s="40">
        <f t="shared" si="116"/>
        <v>371</v>
      </c>
      <c r="S221" s="1">
        <f t="shared" si="116"/>
        <v>0</v>
      </c>
      <c r="T221" s="1">
        <f t="shared" si="116"/>
        <v>0</v>
      </c>
      <c r="U221" s="1">
        <f t="shared" si="116"/>
        <v>0</v>
      </c>
      <c r="V221" s="1">
        <f t="shared" si="116"/>
        <v>0</v>
      </c>
      <c r="W221" s="1">
        <f t="shared" si="116"/>
        <v>0</v>
      </c>
      <c r="X221" s="139">
        <f t="shared" si="91"/>
        <v>371</v>
      </c>
      <c r="Y221" s="242">
        <f t="shared" si="92"/>
        <v>2326</v>
      </c>
      <c r="Z221" s="52">
        <v>19</v>
      </c>
      <c r="AA221" s="55" t="s">
        <v>76</v>
      </c>
      <c r="AB221" s="40">
        <f t="shared" ref="AB221:AQ221" si="125">AB170+AB123+AB75+AB27</f>
        <v>3</v>
      </c>
      <c r="AC221" s="2">
        <f t="shared" si="125"/>
        <v>1</v>
      </c>
      <c r="AD221" s="2">
        <f t="shared" si="125"/>
        <v>73</v>
      </c>
      <c r="AE221" s="2">
        <f t="shared" si="125"/>
        <v>102</v>
      </c>
      <c r="AF221" s="2">
        <f t="shared" si="125"/>
        <v>207</v>
      </c>
      <c r="AG221" s="2">
        <f t="shared" si="125"/>
        <v>268</v>
      </c>
      <c r="AH221" s="2">
        <f t="shared" si="125"/>
        <v>164</v>
      </c>
      <c r="AI221" s="2">
        <f t="shared" si="125"/>
        <v>233</v>
      </c>
      <c r="AJ221" s="2">
        <f t="shared" si="125"/>
        <v>153</v>
      </c>
      <c r="AK221" s="2">
        <f t="shared" si="125"/>
        <v>167</v>
      </c>
      <c r="AL221" s="2">
        <f t="shared" si="125"/>
        <v>192</v>
      </c>
      <c r="AM221" s="2">
        <f t="shared" si="125"/>
        <v>178</v>
      </c>
      <c r="AN221" s="2">
        <f t="shared" si="125"/>
        <v>138</v>
      </c>
      <c r="AO221" s="2">
        <f t="shared" si="125"/>
        <v>159</v>
      </c>
      <c r="AP221" s="2">
        <f t="shared" si="125"/>
        <v>155</v>
      </c>
      <c r="AQ221" s="2">
        <f t="shared" si="125"/>
        <v>118</v>
      </c>
      <c r="AR221" s="161">
        <f t="shared" si="94"/>
        <v>1085</v>
      </c>
      <c r="AS221" s="162">
        <f t="shared" si="95"/>
        <v>1226</v>
      </c>
      <c r="AT221" s="163">
        <f t="shared" si="96"/>
        <v>2311</v>
      </c>
      <c r="AU221" s="164">
        <f t="shared" si="97"/>
        <v>2311</v>
      </c>
      <c r="AV221" s="65">
        <f t="shared" si="98"/>
        <v>6161</v>
      </c>
      <c r="AW221" s="5">
        <f t="shared" si="98"/>
        <v>704</v>
      </c>
      <c r="AX221" s="4">
        <f t="shared" si="98"/>
        <v>1</v>
      </c>
      <c r="AY221" s="4">
        <f t="shared" si="98"/>
        <v>1</v>
      </c>
      <c r="AZ221" s="74">
        <f t="shared" si="98"/>
        <v>0</v>
      </c>
      <c r="BA221" s="172">
        <f t="shared" si="99"/>
        <v>35.795431375870145</v>
      </c>
      <c r="BB221" s="173">
        <f t="shared" si="100"/>
        <v>38.925831202046034</v>
      </c>
      <c r="BC221" s="173">
        <f t="shared" si="101"/>
        <v>57.54882717683568</v>
      </c>
      <c r="BD221" s="173">
        <f t="shared" si="102"/>
        <v>3.224419604471195</v>
      </c>
      <c r="BE221" s="173">
        <f t="shared" si="103"/>
        <v>51.545421181253012</v>
      </c>
      <c r="BF221" s="174">
        <f t="shared" si="104"/>
        <v>156.53280992099306</v>
      </c>
      <c r="BG221" s="169">
        <f t="shared" si="105"/>
        <v>11.426716442136017</v>
      </c>
    </row>
    <row r="222" spans="1:59" ht="18.75">
      <c r="A222" s="15">
        <v>20</v>
      </c>
      <c r="B222" s="13" t="s">
        <v>77</v>
      </c>
      <c r="C222" s="257">
        <v>1460878.6703024385</v>
      </c>
      <c r="D222" s="40">
        <f t="shared" si="114"/>
        <v>1094</v>
      </c>
      <c r="E222" s="2">
        <f t="shared" si="114"/>
        <v>31</v>
      </c>
      <c r="F222" s="2">
        <f t="shared" si="114"/>
        <v>0</v>
      </c>
      <c r="G222" s="2">
        <f t="shared" si="114"/>
        <v>0</v>
      </c>
      <c r="H222" s="2">
        <f t="shared" si="114"/>
        <v>0</v>
      </c>
      <c r="I222" s="2">
        <f t="shared" si="114"/>
        <v>0</v>
      </c>
      <c r="J222" s="140">
        <f t="shared" si="89"/>
        <v>1125</v>
      </c>
      <c r="K222" s="1">
        <f t="shared" si="115"/>
        <v>1516</v>
      </c>
      <c r="L222" s="1">
        <f t="shared" si="115"/>
        <v>16</v>
      </c>
      <c r="M222" s="1">
        <f t="shared" si="115"/>
        <v>0</v>
      </c>
      <c r="N222" s="1">
        <f t="shared" si="115"/>
        <v>0</v>
      </c>
      <c r="O222" s="1">
        <f t="shared" si="115"/>
        <v>0</v>
      </c>
      <c r="P222" s="1">
        <f t="shared" si="115"/>
        <v>0</v>
      </c>
      <c r="Q222" s="143">
        <f t="shared" si="90"/>
        <v>1532</v>
      </c>
      <c r="R222" s="40">
        <f t="shared" si="116"/>
        <v>172</v>
      </c>
      <c r="S222" s="1">
        <f t="shared" si="116"/>
        <v>4</v>
      </c>
      <c r="T222" s="1">
        <f t="shared" si="116"/>
        <v>0</v>
      </c>
      <c r="U222" s="1">
        <f t="shared" si="116"/>
        <v>0</v>
      </c>
      <c r="V222" s="1">
        <f t="shared" si="116"/>
        <v>0</v>
      </c>
      <c r="W222" s="1">
        <f t="shared" si="116"/>
        <v>0</v>
      </c>
      <c r="X222" s="139">
        <f t="shared" si="91"/>
        <v>176</v>
      </c>
      <c r="Y222" s="242">
        <f t="shared" si="92"/>
        <v>2833</v>
      </c>
      <c r="Z222" s="52">
        <v>20</v>
      </c>
      <c r="AA222" s="55" t="s">
        <v>77</v>
      </c>
      <c r="AB222" s="40">
        <f t="shared" ref="AB222:AQ222" si="126">AB171+AB124+AB76+AB28</f>
        <v>16</v>
      </c>
      <c r="AC222" s="2">
        <f t="shared" si="126"/>
        <v>7</v>
      </c>
      <c r="AD222" s="2">
        <f t="shared" si="126"/>
        <v>102</v>
      </c>
      <c r="AE222" s="2">
        <f t="shared" si="126"/>
        <v>153</v>
      </c>
      <c r="AF222" s="2">
        <f t="shared" si="126"/>
        <v>233</v>
      </c>
      <c r="AG222" s="2">
        <f t="shared" si="126"/>
        <v>397</v>
      </c>
      <c r="AH222" s="2">
        <f t="shared" si="126"/>
        <v>177</v>
      </c>
      <c r="AI222" s="2">
        <f t="shared" si="126"/>
        <v>252</v>
      </c>
      <c r="AJ222" s="2">
        <f t="shared" si="126"/>
        <v>170</v>
      </c>
      <c r="AK222" s="2">
        <f t="shared" si="126"/>
        <v>241</v>
      </c>
      <c r="AL222" s="2">
        <f t="shared" si="126"/>
        <v>236</v>
      </c>
      <c r="AM222" s="2">
        <f t="shared" si="126"/>
        <v>199</v>
      </c>
      <c r="AN222" s="2">
        <f t="shared" si="126"/>
        <v>204</v>
      </c>
      <c r="AO222" s="2">
        <f t="shared" si="126"/>
        <v>117</v>
      </c>
      <c r="AP222" s="2">
        <f t="shared" si="126"/>
        <v>210</v>
      </c>
      <c r="AQ222" s="2">
        <f t="shared" si="126"/>
        <v>119</v>
      </c>
      <c r="AR222" s="161">
        <f t="shared" si="94"/>
        <v>1348</v>
      </c>
      <c r="AS222" s="162">
        <f t="shared" si="95"/>
        <v>1485</v>
      </c>
      <c r="AT222" s="163">
        <f t="shared" si="96"/>
        <v>2833</v>
      </c>
      <c r="AU222" s="164">
        <f t="shared" si="97"/>
        <v>2833</v>
      </c>
      <c r="AV222" s="65">
        <f t="shared" si="98"/>
        <v>5063</v>
      </c>
      <c r="AW222" s="5">
        <f t="shared" si="98"/>
        <v>1149</v>
      </c>
      <c r="AX222" s="4">
        <f t="shared" si="98"/>
        <v>2426</v>
      </c>
      <c r="AY222" s="4">
        <f t="shared" si="98"/>
        <v>374</v>
      </c>
      <c r="AZ222" s="74">
        <f t="shared" si="98"/>
        <v>14</v>
      </c>
      <c r="BA222" s="172">
        <f t="shared" si="99"/>
        <v>53.478089308967846</v>
      </c>
      <c r="BB222" s="173">
        <f t="shared" si="100"/>
        <v>42.340986074520139</v>
      </c>
      <c r="BC222" s="173">
        <f t="shared" si="101"/>
        <v>71.295730358732186</v>
      </c>
      <c r="BD222" s="173">
        <f t="shared" si="102"/>
        <v>1.8002117896223084</v>
      </c>
      <c r="BE222" s="173">
        <f t="shared" si="103"/>
        <v>77.008448604913696</v>
      </c>
      <c r="BF222" s="174">
        <f t="shared" si="104"/>
        <v>193.92438657575156</v>
      </c>
      <c r="BG222" s="169">
        <f t="shared" si="105"/>
        <v>22.69405490815722</v>
      </c>
    </row>
    <row r="223" spans="1:59" ht="18.75">
      <c r="A223" s="15">
        <v>21</v>
      </c>
      <c r="B223" s="13" t="s">
        <v>78</v>
      </c>
      <c r="C223" s="257">
        <v>1317604.2330612235</v>
      </c>
      <c r="D223" s="40">
        <f t="shared" ref="D223:I232" si="127">D172+D125+D77+D29</f>
        <v>1150</v>
      </c>
      <c r="E223" s="2">
        <f t="shared" si="127"/>
        <v>18</v>
      </c>
      <c r="F223" s="2">
        <f t="shared" si="127"/>
        <v>0</v>
      </c>
      <c r="G223" s="2">
        <f t="shared" si="127"/>
        <v>0</v>
      </c>
      <c r="H223" s="2">
        <f t="shared" si="127"/>
        <v>0</v>
      </c>
      <c r="I223" s="2">
        <f t="shared" si="127"/>
        <v>0</v>
      </c>
      <c r="J223" s="140">
        <f t="shared" si="89"/>
        <v>1168</v>
      </c>
      <c r="K223" s="1">
        <f t="shared" ref="K223:P232" si="128">K172+K125+K77+K29</f>
        <v>1089</v>
      </c>
      <c r="L223" s="1">
        <f t="shared" si="128"/>
        <v>0</v>
      </c>
      <c r="M223" s="1">
        <f t="shared" si="128"/>
        <v>0</v>
      </c>
      <c r="N223" s="1">
        <f t="shared" si="128"/>
        <v>0</v>
      </c>
      <c r="O223" s="1">
        <f t="shared" si="128"/>
        <v>1</v>
      </c>
      <c r="P223" s="1">
        <f t="shared" si="128"/>
        <v>0</v>
      </c>
      <c r="Q223" s="143">
        <f t="shared" si="90"/>
        <v>1090</v>
      </c>
      <c r="R223" s="40">
        <f t="shared" ref="R223:W232" si="129">R172+R125+R77+R29</f>
        <v>62</v>
      </c>
      <c r="S223" s="1">
        <f t="shared" si="129"/>
        <v>0</v>
      </c>
      <c r="T223" s="1">
        <f t="shared" si="129"/>
        <v>0</v>
      </c>
      <c r="U223" s="1">
        <f t="shared" si="129"/>
        <v>0</v>
      </c>
      <c r="V223" s="1">
        <f t="shared" si="129"/>
        <v>0</v>
      </c>
      <c r="W223" s="1">
        <f t="shared" si="129"/>
        <v>0</v>
      </c>
      <c r="X223" s="139">
        <f t="shared" si="91"/>
        <v>62</v>
      </c>
      <c r="Y223" s="242">
        <f t="shared" si="92"/>
        <v>2320</v>
      </c>
      <c r="Z223" s="52">
        <v>21</v>
      </c>
      <c r="AA223" s="55" t="s">
        <v>78</v>
      </c>
      <c r="AB223" s="40">
        <f t="shared" ref="AB223:AQ223" si="130">AB172+AB125+AB77+AB29</f>
        <v>97</v>
      </c>
      <c r="AC223" s="2">
        <f t="shared" si="130"/>
        <v>57</v>
      </c>
      <c r="AD223" s="2">
        <f t="shared" si="130"/>
        <v>61</v>
      </c>
      <c r="AE223" s="2">
        <f t="shared" si="130"/>
        <v>61</v>
      </c>
      <c r="AF223" s="2">
        <f t="shared" si="130"/>
        <v>205</v>
      </c>
      <c r="AG223" s="2">
        <f t="shared" si="130"/>
        <v>199</v>
      </c>
      <c r="AH223" s="2">
        <f t="shared" si="130"/>
        <v>190</v>
      </c>
      <c r="AI223" s="2">
        <f t="shared" si="130"/>
        <v>242</v>
      </c>
      <c r="AJ223" s="2">
        <f t="shared" si="130"/>
        <v>203</v>
      </c>
      <c r="AK223" s="2">
        <f t="shared" si="130"/>
        <v>205</v>
      </c>
      <c r="AL223" s="2">
        <f t="shared" si="130"/>
        <v>188</v>
      </c>
      <c r="AM223" s="2">
        <f t="shared" si="130"/>
        <v>188</v>
      </c>
      <c r="AN223" s="2">
        <f t="shared" si="130"/>
        <v>137</v>
      </c>
      <c r="AO223" s="2">
        <f t="shared" si="130"/>
        <v>124</v>
      </c>
      <c r="AP223" s="2">
        <f t="shared" si="130"/>
        <v>107</v>
      </c>
      <c r="AQ223" s="2">
        <f t="shared" si="130"/>
        <v>55</v>
      </c>
      <c r="AR223" s="161">
        <f t="shared" si="94"/>
        <v>1188</v>
      </c>
      <c r="AS223" s="162">
        <f t="shared" si="95"/>
        <v>1131</v>
      </c>
      <c r="AT223" s="163">
        <f t="shared" si="96"/>
        <v>2319</v>
      </c>
      <c r="AU223" s="164">
        <f t="shared" si="97"/>
        <v>2319</v>
      </c>
      <c r="AV223" s="65">
        <f t="shared" si="98"/>
        <v>5431</v>
      </c>
      <c r="AW223" s="5">
        <f t="shared" si="98"/>
        <v>1170</v>
      </c>
      <c r="AX223" s="4">
        <f t="shared" si="98"/>
        <v>2620</v>
      </c>
      <c r="AY223" s="4">
        <f t="shared" si="98"/>
        <v>1142</v>
      </c>
      <c r="AZ223" s="74">
        <f t="shared" si="98"/>
        <v>3</v>
      </c>
      <c r="BA223" s="172">
        <f t="shared" si="99"/>
        <v>61.559540471924258</v>
      </c>
      <c r="BB223" s="173">
        <f t="shared" si="100"/>
        <v>51.72719220549159</v>
      </c>
      <c r="BC223" s="173">
        <f t="shared" si="101"/>
        <v>64.706344137264864</v>
      </c>
      <c r="BD223" s="173">
        <f t="shared" si="102"/>
        <v>0.81896551724137934</v>
      </c>
      <c r="BE223" s="173">
        <f t="shared" si="103"/>
        <v>88.645738279570935</v>
      </c>
      <c r="BF223" s="174">
        <f t="shared" si="104"/>
        <v>176.00125605336044</v>
      </c>
      <c r="BG223" s="169">
        <f t="shared" si="105"/>
        <v>21.542993923770943</v>
      </c>
    </row>
    <row r="224" spans="1:59" ht="18.75">
      <c r="A224" s="15">
        <v>22</v>
      </c>
      <c r="B224" s="13" t="s">
        <v>79</v>
      </c>
      <c r="C224" s="257">
        <v>4175348.4137103148</v>
      </c>
      <c r="D224" s="40">
        <f t="shared" si="127"/>
        <v>2252</v>
      </c>
      <c r="E224" s="2">
        <f t="shared" si="127"/>
        <v>149</v>
      </c>
      <c r="F224" s="2">
        <f t="shared" si="127"/>
        <v>23</v>
      </c>
      <c r="G224" s="2">
        <f t="shared" si="127"/>
        <v>17</v>
      </c>
      <c r="H224" s="2">
        <f t="shared" si="127"/>
        <v>11</v>
      </c>
      <c r="I224" s="2">
        <f t="shared" si="127"/>
        <v>3</v>
      </c>
      <c r="J224" s="140">
        <f t="shared" si="89"/>
        <v>2455</v>
      </c>
      <c r="K224" s="1">
        <f t="shared" si="128"/>
        <v>2537</v>
      </c>
      <c r="L224" s="1">
        <f t="shared" si="128"/>
        <v>71</v>
      </c>
      <c r="M224" s="1">
        <f t="shared" si="128"/>
        <v>2</v>
      </c>
      <c r="N224" s="1">
        <f t="shared" si="128"/>
        <v>20</v>
      </c>
      <c r="O224" s="1">
        <f t="shared" si="128"/>
        <v>46</v>
      </c>
      <c r="P224" s="1">
        <f t="shared" si="128"/>
        <v>2</v>
      </c>
      <c r="Q224" s="143">
        <f t="shared" si="90"/>
        <v>2678</v>
      </c>
      <c r="R224" s="40">
        <f t="shared" si="129"/>
        <v>1005</v>
      </c>
      <c r="S224" s="1">
        <f t="shared" si="129"/>
        <v>26</v>
      </c>
      <c r="T224" s="1">
        <f t="shared" si="129"/>
        <v>0</v>
      </c>
      <c r="U224" s="1">
        <f t="shared" si="129"/>
        <v>3</v>
      </c>
      <c r="V224" s="1">
        <f t="shared" si="129"/>
        <v>6</v>
      </c>
      <c r="W224" s="1">
        <f t="shared" si="129"/>
        <v>1</v>
      </c>
      <c r="X224" s="139">
        <f t="shared" si="91"/>
        <v>1041</v>
      </c>
      <c r="Y224" s="242">
        <f t="shared" si="92"/>
        <v>6174</v>
      </c>
      <c r="Z224" s="52">
        <v>22</v>
      </c>
      <c r="AA224" s="55" t="s">
        <v>79</v>
      </c>
      <c r="AB224" s="40">
        <f t="shared" ref="AB224:AQ224" si="131">AB173+AB126+AB78+AB30</f>
        <v>17</v>
      </c>
      <c r="AC224" s="2">
        <f t="shared" si="131"/>
        <v>7</v>
      </c>
      <c r="AD224" s="2">
        <f t="shared" si="131"/>
        <v>150</v>
      </c>
      <c r="AE224" s="2">
        <f t="shared" si="131"/>
        <v>230</v>
      </c>
      <c r="AF224" s="2">
        <f t="shared" si="131"/>
        <v>659</v>
      </c>
      <c r="AG224" s="2">
        <f t="shared" si="131"/>
        <v>861</v>
      </c>
      <c r="AH224" s="2">
        <f t="shared" si="131"/>
        <v>475</v>
      </c>
      <c r="AI224" s="2">
        <f t="shared" si="131"/>
        <v>479</v>
      </c>
      <c r="AJ224" s="2">
        <f t="shared" si="131"/>
        <v>370</v>
      </c>
      <c r="AK224" s="2">
        <f t="shared" si="131"/>
        <v>412</v>
      </c>
      <c r="AL224" s="2">
        <f t="shared" si="131"/>
        <v>464</v>
      </c>
      <c r="AM224" s="2">
        <f t="shared" si="131"/>
        <v>382</v>
      </c>
      <c r="AN224" s="2">
        <f t="shared" si="131"/>
        <v>408</v>
      </c>
      <c r="AO224" s="2">
        <f t="shared" si="131"/>
        <v>338</v>
      </c>
      <c r="AP224" s="2">
        <f t="shared" si="131"/>
        <v>469</v>
      </c>
      <c r="AQ224" s="2">
        <f t="shared" si="131"/>
        <v>319</v>
      </c>
      <c r="AR224" s="161">
        <f t="shared" si="94"/>
        <v>3012</v>
      </c>
      <c r="AS224" s="162">
        <f t="shared" si="95"/>
        <v>3028</v>
      </c>
      <c r="AT224" s="163">
        <f t="shared" si="96"/>
        <v>6040</v>
      </c>
      <c r="AU224" s="164">
        <f t="shared" si="97"/>
        <v>6040</v>
      </c>
      <c r="AV224" s="65">
        <f t="shared" si="98"/>
        <v>15796</v>
      </c>
      <c r="AW224" s="5">
        <f t="shared" si="98"/>
        <v>2409</v>
      </c>
      <c r="AX224" s="4">
        <f t="shared" si="98"/>
        <v>7079</v>
      </c>
      <c r="AY224" s="4">
        <f t="shared" si="98"/>
        <v>5614</v>
      </c>
      <c r="AZ224" s="74">
        <f t="shared" si="98"/>
        <v>35</v>
      </c>
      <c r="BA224" s="172">
        <f t="shared" si="99"/>
        <v>39.933460537954332</v>
      </c>
      <c r="BB224" s="173">
        <f t="shared" si="100"/>
        <v>46.77576466004286</v>
      </c>
      <c r="BC224" s="173">
        <f t="shared" si="101"/>
        <v>53.183303889144184</v>
      </c>
      <c r="BD224" s="173">
        <f t="shared" si="102"/>
        <v>6.1548428895367673</v>
      </c>
      <c r="BE224" s="173">
        <f t="shared" si="103"/>
        <v>57.504183174654251</v>
      </c>
      <c r="BF224" s="174">
        <f t="shared" si="104"/>
        <v>144.65858657847218</v>
      </c>
      <c r="BG224" s="169">
        <f t="shared" si="105"/>
        <v>15.250696378830083</v>
      </c>
    </row>
    <row r="225" spans="1:59" ht="18.75">
      <c r="A225" s="15">
        <v>23</v>
      </c>
      <c r="B225" s="13" t="s">
        <v>80</v>
      </c>
      <c r="C225" s="257">
        <v>3508025.1339471806</v>
      </c>
      <c r="D225" s="40">
        <f t="shared" si="127"/>
        <v>2682</v>
      </c>
      <c r="E225" s="2">
        <f t="shared" si="127"/>
        <v>71</v>
      </c>
      <c r="F225" s="2">
        <f t="shared" si="127"/>
        <v>6</v>
      </c>
      <c r="G225" s="2">
        <f t="shared" si="127"/>
        <v>14</v>
      </c>
      <c r="H225" s="2">
        <f t="shared" si="127"/>
        <v>4</v>
      </c>
      <c r="I225" s="2">
        <f t="shared" si="127"/>
        <v>0</v>
      </c>
      <c r="J225" s="140">
        <f t="shared" si="89"/>
        <v>2777</v>
      </c>
      <c r="K225" s="1">
        <f t="shared" si="128"/>
        <v>2729</v>
      </c>
      <c r="L225" s="1">
        <f t="shared" si="128"/>
        <v>0</v>
      </c>
      <c r="M225" s="1">
        <f t="shared" si="128"/>
        <v>1</v>
      </c>
      <c r="N225" s="1">
        <f t="shared" si="128"/>
        <v>0</v>
      </c>
      <c r="O225" s="1">
        <f t="shared" si="128"/>
        <v>3</v>
      </c>
      <c r="P225" s="1">
        <f t="shared" si="128"/>
        <v>118</v>
      </c>
      <c r="Q225" s="143">
        <f t="shared" si="90"/>
        <v>2851</v>
      </c>
      <c r="R225" s="40">
        <f t="shared" si="129"/>
        <v>498</v>
      </c>
      <c r="S225" s="1">
        <f t="shared" si="129"/>
        <v>0</v>
      </c>
      <c r="T225" s="1">
        <f t="shared" si="129"/>
        <v>0</v>
      </c>
      <c r="U225" s="1">
        <f t="shared" si="129"/>
        <v>0</v>
      </c>
      <c r="V225" s="1">
        <f t="shared" si="129"/>
        <v>1</v>
      </c>
      <c r="W225" s="1">
        <f t="shared" si="129"/>
        <v>0</v>
      </c>
      <c r="X225" s="139">
        <f t="shared" si="91"/>
        <v>499</v>
      </c>
      <c r="Y225" s="242">
        <f t="shared" si="92"/>
        <v>6127</v>
      </c>
      <c r="Z225" s="52">
        <v>23</v>
      </c>
      <c r="AA225" s="55" t="s">
        <v>80</v>
      </c>
      <c r="AB225" s="40">
        <f t="shared" ref="AB225:AQ225" si="132">AB174+AB127+AB79+AB31</f>
        <v>6</v>
      </c>
      <c r="AC225" s="2">
        <f t="shared" si="132"/>
        <v>6</v>
      </c>
      <c r="AD225" s="2">
        <f t="shared" si="132"/>
        <v>27</v>
      </c>
      <c r="AE225" s="2">
        <f t="shared" si="132"/>
        <v>45</v>
      </c>
      <c r="AF225" s="2">
        <f t="shared" si="132"/>
        <v>388</v>
      </c>
      <c r="AG225" s="2">
        <f t="shared" si="132"/>
        <v>495</v>
      </c>
      <c r="AH225" s="2">
        <f t="shared" si="132"/>
        <v>639</v>
      </c>
      <c r="AI225" s="2">
        <f t="shared" si="132"/>
        <v>659</v>
      </c>
      <c r="AJ225" s="2">
        <f t="shared" si="132"/>
        <v>600</v>
      </c>
      <c r="AK225" s="2">
        <f t="shared" si="132"/>
        <v>601</v>
      </c>
      <c r="AL225" s="2">
        <f t="shared" si="132"/>
        <v>572</v>
      </c>
      <c r="AM225" s="2">
        <f t="shared" si="132"/>
        <v>538</v>
      </c>
      <c r="AN225" s="2">
        <f t="shared" si="132"/>
        <v>450</v>
      </c>
      <c r="AO225" s="2">
        <f t="shared" si="132"/>
        <v>390</v>
      </c>
      <c r="AP225" s="2">
        <f t="shared" si="132"/>
        <v>307</v>
      </c>
      <c r="AQ225" s="2">
        <f t="shared" si="132"/>
        <v>257</v>
      </c>
      <c r="AR225" s="161">
        <f t="shared" si="94"/>
        <v>2989</v>
      </c>
      <c r="AS225" s="162">
        <f t="shared" si="95"/>
        <v>2991</v>
      </c>
      <c r="AT225" s="163">
        <f t="shared" si="96"/>
        <v>5980</v>
      </c>
      <c r="AU225" s="164">
        <f t="shared" si="97"/>
        <v>5980</v>
      </c>
      <c r="AV225" s="65">
        <f t="shared" si="98"/>
        <v>22918</v>
      </c>
      <c r="AW225" s="5">
        <f t="shared" si="98"/>
        <v>2674</v>
      </c>
      <c r="AX225" s="4">
        <f t="shared" si="98"/>
        <v>4829</v>
      </c>
      <c r="AY225" s="4">
        <f t="shared" si="98"/>
        <v>2209</v>
      </c>
      <c r="AZ225" s="74">
        <f t="shared" si="98"/>
        <v>32</v>
      </c>
      <c r="BA225" s="172">
        <f t="shared" si="99"/>
        <v>54.498057526868926</v>
      </c>
      <c r="BB225" s="173">
        <f t="shared" si="100"/>
        <v>48.916133617626159</v>
      </c>
      <c r="BC225" s="173">
        <f t="shared" si="101"/>
        <v>62.671427022843233</v>
      </c>
      <c r="BD225" s="173">
        <f t="shared" si="102"/>
        <v>3.5580218704096618</v>
      </c>
      <c r="BE225" s="173">
        <f t="shared" si="103"/>
        <v>78.477202838691269</v>
      </c>
      <c r="BF225" s="174">
        <f t="shared" si="104"/>
        <v>170.4662815021336</v>
      </c>
      <c r="BG225" s="169">
        <f t="shared" si="105"/>
        <v>11.667684789248625</v>
      </c>
    </row>
    <row r="226" spans="1:59" ht="18.75">
      <c r="A226" s="15">
        <v>24</v>
      </c>
      <c r="B226" s="13" t="s">
        <v>81</v>
      </c>
      <c r="C226" s="257">
        <v>1158825.1849565415</v>
      </c>
      <c r="D226" s="40">
        <f t="shared" si="127"/>
        <v>854</v>
      </c>
      <c r="E226" s="2">
        <f t="shared" si="127"/>
        <v>60</v>
      </c>
      <c r="F226" s="2">
        <f t="shared" si="127"/>
        <v>2</v>
      </c>
      <c r="G226" s="2">
        <f t="shared" si="127"/>
        <v>5</v>
      </c>
      <c r="H226" s="2">
        <f t="shared" si="127"/>
        <v>0</v>
      </c>
      <c r="I226" s="2">
        <f t="shared" si="127"/>
        <v>0</v>
      </c>
      <c r="J226" s="140">
        <f t="shared" si="89"/>
        <v>921</v>
      </c>
      <c r="K226" s="1">
        <f t="shared" si="128"/>
        <v>653</v>
      </c>
      <c r="L226" s="1">
        <f t="shared" si="128"/>
        <v>21</v>
      </c>
      <c r="M226" s="1">
        <f t="shared" si="128"/>
        <v>0</v>
      </c>
      <c r="N226" s="1">
        <f t="shared" si="128"/>
        <v>1</v>
      </c>
      <c r="O226" s="1">
        <f t="shared" si="128"/>
        <v>0</v>
      </c>
      <c r="P226" s="1">
        <f t="shared" si="128"/>
        <v>0</v>
      </c>
      <c r="Q226" s="143">
        <f t="shared" si="90"/>
        <v>675</v>
      </c>
      <c r="R226" s="40">
        <f t="shared" si="129"/>
        <v>138</v>
      </c>
      <c r="S226" s="1">
        <f t="shared" si="129"/>
        <v>0</v>
      </c>
      <c r="T226" s="1">
        <f t="shared" si="129"/>
        <v>0</v>
      </c>
      <c r="U226" s="1">
        <f t="shared" si="129"/>
        <v>0</v>
      </c>
      <c r="V226" s="1">
        <f t="shared" si="129"/>
        <v>0</v>
      </c>
      <c r="W226" s="1">
        <f t="shared" si="129"/>
        <v>0</v>
      </c>
      <c r="X226" s="139">
        <f t="shared" si="91"/>
        <v>138</v>
      </c>
      <c r="Y226" s="242">
        <f t="shared" si="92"/>
        <v>1734</v>
      </c>
      <c r="Z226" s="52">
        <v>24</v>
      </c>
      <c r="AA226" s="55" t="s">
        <v>81</v>
      </c>
      <c r="AB226" s="40">
        <f t="shared" ref="AB226:AQ226" si="133">AB175+AB128+AB80+AB32</f>
        <v>0</v>
      </c>
      <c r="AC226" s="2">
        <f t="shared" si="133"/>
        <v>0</v>
      </c>
      <c r="AD226" s="2">
        <f t="shared" si="133"/>
        <v>27</v>
      </c>
      <c r="AE226" s="2">
        <f t="shared" si="133"/>
        <v>59</v>
      </c>
      <c r="AF226" s="2">
        <f t="shared" si="133"/>
        <v>194</v>
      </c>
      <c r="AG226" s="2">
        <f t="shared" si="133"/>
        <v>232</v>
      </c>
      <c r="AH226" s="2">
        <f t="shared" si="133"/>
        <v>157</v>
      </c>
      <c r="AI226" s="2">
        <f t="shared" si="133"/>
        <v>161</v>
      </c>
      <c r="AJ226" s="2">
        <f t="shared" si="133"/>
        <v>133</v>
      </c>
      <c r="AK226" s="2">
        <f t="shared" si="133"/>
        <v>115</v>
      </c>
      <c r="AL226" s="2">
        <f t="shared" si="133"/>
        <v>115</v>
      </c>
      <c r="AM226" s="2">
        <f t="shared" si="133"/>
        <v>120</v>
      </c>
      <c r="AN226" s="2">
        <f t="shared" si="133"/>
        <v>118</v>
      </c>
      <c r="AO226" s="2">
        <f t="shared" si="133"/>
        <v>59</v>
      </c>
      <c r="AP226" s="2">
        <f t="shared" si="133"/>
        <v>168</v>
      </c>
      <c r="AQ226" s="2">
        <f t="shared" si="133"/>
        <v>68</v>
      </c>
      <c r="AR226" s="161">
        <f t="shared" si="94"/>
        <v>912</v>
      </c>
      <c r="AS226" s="162">
        <f t="shared" si="95"/>
        <v>814</v>
      </c>
      <c r="AT226" s="163">
        <f t="shared" si="96"/>
        <v>1726</v>
      </c>
      <c r="AU226" s="164">
        <f t="shared" si="97"/>
        <v>1726</v>
      </c>
      <c r="AV226" s="65">
        <f t="shared" si="98"/>
        <v>8589</v>
      </c>
      <c r="AW226" s="5">
        <f t="shared" si="98"/>
        <v>884</v>
      </c>
      <c r="AX226" s="4">
        <f t="shared" si="98"/>
        <v>2277</v>
      </c>
      <c r="AY226" s="4">
        <f t="shared" si="98"/>
        <v>612</v>
      </c>
      <c r="AZ226" s="74">
        <f t="shared" si="98"/>
        <v>6</v>
      </c>
      <c r="BA226" s="172">
        <f t="shared" si="99"/>
        <v>54.77290539263052</v>
      </c>
      <c r="BB226" s="173">
        <f t="shared" si="100"/>
        <v>57.268170426065168</v>
      </c>
      <c r="BC226" s="173">
        <f t="shared" si="101"/>
        <v>54.758805017963866</v>
      </c>
      <c r="BD226" s="173">
        <f t="shared" si="102"/>
        <v>5.1326412918108417</v>
      </c>
      <c r="BE226" s="173">
        <f t="shared" si="103"/>
        <v>78.872983765387957</v>
      </c>
      <c r="BF226" s="174">
        <f t="shared" si="104"/>
        <v>148.94394964886172</v>
      </c>
      <c r="BG226" s="169">
        <f t="shared" si="105"/>
        <v>10.292234253114449</v>
      </c>
    </row>
    <row r="227" spans="1:59" ht="18.75">
      <c r="A227" s="15">
        <v>25</v>
      </c>
      <c r="B227" s="13" t="s">
        <v>82</v>
      </c>
      <c r="C227" s="257">
        <v>1606734.6289353864</v>
      </c>
      <c r="D227" s="40">
        <f t="shared" si="127"/>
        <v>830</v>
      </c>
      <c r="E227" s="2">
        <f t="shared" si="127"/>
        <v>20</v>
      </c>
      <c r="F227" s="2">
        <f t="shared" si="127"/>
        <v>4</v>
      </c>
      <c r="G227" s="2">
        <f t="shared" si="127"/>
        <v>0</v>
      </c>
      <c r="H227" s="2">
        <f t="shared" si="127"/>
        <v>0</v>
      </c>
      <c r="I227" s="2">
        <f t="shared" si="127"/>
        <v>0</v>
      </c>
      <c r="J227" s="140">
        <f t="shared" si="89"/>
        <v>854</v>
      </c>
      <c r="K227" s="1">
        <f t="shared" si="128"/>
        <v>605</v>
      </c>
      <c r="L227" s="1">
        <f t="shared" si="128"/>
        <v>1</v>
      </c>
      <c r="M227" s="1">
        <f t="shared" si="128"/>
        <v>0</v>
      </c>
      <c r="N227" s="1">
        <f t="shared" si="128"/>
        <v>0</v>
      </c>
      <c r="O227" s="1">
        <f t="shared" si="128"/>
        <v>1</v>
      </c>
      <c r="P227" s="1">
        <f t="shared" si="128"/>
        <v>0</v>
      </c>
      <c r="Q227" s="143">
        <f t="shared" si="90"/>
        <v>607</v>
      </c>
      <c r="R227" s="40">
        <f t="shared" si="129"/>
        <v>327</v>
      </c>
      <c r="S227" s="1">
        <f t="shared" si="129"/>
        <v>0</v>
      </c>
      <c r="T227" s="1">
        <f t="shared" si="129"/>
        <v>0</v>
      </c>
      <c r="U227" s="1">
        <f t="shared" si="129"/>
        <v>0</v>
      </c>
      <c r="V227" s="1">
        <f t="shared" si="129"/>
        <v>0</v>
      </c>
      <c r="W227" s="1">
        <f t="shared" si="129"/>
        <v>0</v>
      </c>
      <c r="X227" s="139">
        <f t="shared" si="91"/>
        <v>327</v>
      </c>
      <c r="Y227" s="242">
        <f t="shared" si="92"/>
        <v>1788</v>
      </c>
      <c r="Z227" s="52">
        <v>25</v>
      </c>
      <c r="AA227" s="55" t="s">
        <v>82</v>
      </c>
      <c r="AB227" s="40">
        <f t="shared" ref="AB227:AQ227" si="134">AB176+AB129+AB81+AB33</f>
        <v>0</v>
      </c>
      <c r="AC227" s="2">
        <f t="shared" si="134"/>
        <v>0</v>
      </c>
      <c r="AD227" s="2">
        <f t="shared" si="134"/>
        <v>37</v>
      </c>
      <c r="AE227" s="2">
        <f t="shared" si="134"/>
        <v>56</v>
      </c>
      <c r="AF227" s="2">
        <f t="shared" si="134"/>
        <v>177</v>
      </c>
      <c r="AG227" s="2">
        <f t="shared" si="134"/>
        <v>314</v>
      </c>
      <c r="AH227" s="2">
        <f t="shared" si="134"/>
        <v>124</v>
      </c>
      <c r="AI227" s="2">
        <f t="shared" si="134"/>
        <v>182</v>
      </c>
      <c r="AJ227" s="2">
        <f t="shared" si="134"/>
        <v>101</v>
      </c>
      <c r="AK227" s="2">
        <f t="shared" si="134"/>
        <v>115</v>
      </c>
      <c r="AL227" s="2">
        <f t="shared" si="134"/>
        <v>155</v>
      </c>
      <c r="AM227" s="2">
        <f t="shared" si="134"/>
        <v>73</v>
      </c>
      <c r="AN227" s="2">
        <f t="shared" si="134"/>
        <v>125</v>
      </c>
      <c r="AO227" s="2">
        <f t="shared" si="134"/>
        <v>69</v>
      </c>
      <c r="AP227" s="2">
        <f t="shared" si="134"/>
        <v>185</v>
      </c>
      <c r="AQ227" s="2">
        <f t="shared" si="134"/>
        <v>70</v>
      </c>
      <c r="AR227" s="161">
        <f t="shared" si="94"/>
        <v>904</v>
      </c>
      <c r="AS227" s="162">
        <f t="shared" si="95"/>
        <v>879</v>
      </c>
      <c r="AT227" s="163">
        <f t="shared" si="96"/>
        <v>1783</v>
      </c>
      <c r="AU227" s="164">
        <f t="shared" si="97"/>
        <v>1783</v>
      </c>
      <c r="AV227" s="65">
        <f t="shared" si="98"/>
        <v>5686</v>
      </c>
      <c r="AW227" s="5">
        <f t="shared" si="98"/>
        <v>849</v>
      </c>
      <c r="AX227" s="4">
        <f t="shared" si="98"/>
        <v>2992</v>
      </c>
      <c r="AY227" s="4">
        <f t="shared" si="98"/>
        <v>726</v>
      </c>
      <c r="AZ227" s="74">
        <f t="shared" si="98"/>
        <v>10</v>
      </c>
      <c r="BA227" s="172">
        <f t="shared" si="99"/>
        <v>36.737726762563931</v>
      </c>
      <c r="BB227" s="173">
        <f t="shared" si="100"/>
        <v>58.179329226557151</v>
      </c>
      <c r="BC227" s="173">
        <f t="shared" si="101"/>
        <v>40.797944730717191</v>
      </c>
      <c r="BD227" s="173">
        <f t="shared" si="102"/>
        <v>1.4541387024608501</v>
      </c>
      <c r="BE227" s="173">
        <f t="shared" si="103"/>
        <v>52.902326538092069</v>
      </c>
      <c r="BF227" s="174">
        <f t="shared" si="104"/>
        <v>110.97040966755077</v>
      </c>
      <c r="BG227" s="169">
        <f t="shared" si="105"/>
        <v>14.931410481885333</v>
      </c>
    </row>
    <row r="228" spans="1:59" ht="18.75">
      <c r="A228" s="15">
        <v>26</v>
      </c>
      <c r="B228" s="13" t="s">
        <v>83</v>
      </c>
      <c r="C228" s="257">
        <v>2949125.7526368573</v>
      </c>
      <c r="D228" s="40">
        <f t="shared" si="127"/>
        <v>1481</v>
      </c>
      <c r="E228" s="2">
        <f t="shared" si="127"/>
        <v>150</v>
      </c>
      <c r="F228" s="2">
        <f t="shared" si="127"/>
        <v>1</v>
      </c>
      <c r="G228" s="2">
        <f t="shared" si="127"/>
        <v>4</v>
      </c>
      <c r="H228" s="2">
        <f t="shared" si="127"/>
        <v>4</v>
      </c>
      <c r="I228" s="2">
        <f t="shared" si="127"/>
        <v>0</v>
      </c>
      <c r="J228" s="140">
        <f t="shared" si="89"/>
        <v>1640</v>
      </c>
      <c r="K228" s="1">
        <f t="shared" si="128"/>
        <v>2057</v>
      </c>
      <c r="L228" s="1">
        <f t="shared" si="128"/>
        <v>11</v>
      </c>
      <c r="M228" s="1">
        <f t="shared" si="128"/>
        <v>0</v>
      </c>
      <c r="N228" s="1">
        <f t="shared" si="128"/>
        <v>1</v>
      </c>
      <c r="O228" s="1">
        <f t="shared" si="128"/>
        <v>0</v>
      </c>
      <c r="P228" s="1">
        <f t="shared" si="128"/>
        <v>0</v>
      </c>
      <c r="Q228" s="143">
        <f t="shared" si="90"/>
        <v>2069</v>
      </c>
      <c r="R228" s="40">
        <f t="shared" si="129"/>
        <v>319</v>
      </c>
      <c r="S228" s="1">
        <f t="shared" si="129"/>
        <v>4</v>
      </c>
      <c r="T228" s="1">
        <f t="shared" si="129"/>
        <v>0</v>
      </c>
      <c r="U228" s="1">
        <f t="shared" si="129"/>
        <v>0</v>
      </c>
      <c r="V228" s="1">
        <f t="shared" si="129"/>
        <v>1</v>
      </c>
      <c r="W228" s="1">
        <f t="shared" si="129"/>
        <v>0</v>
      </c>
      <c r="X228" s="139">
        <f t="shared" si="91"/>
        <v>324</v>
      </c>
      <c r="Y228" s="242">
        <f t="shared" si="92"/>
        <v>4033</v>
      </c>
      <c r="Z228" s="52">
        <v>26</v>
      </c>
      <c r="AA228" s="55" t="s">
        <v>83</v>
      </c>
      <c r="AB228" s="40">
        <f t="shared" ref="AB228:AQ228" si="135">AB177+AB130+AB82+AB34</f>
        <v>2</v>
      </c>
      <c r="AC228" s="2">
        <f t="shared" si="135"/>
        <v>1</v>
      </c>
      <c r="AD228" s="2">
        <f t="shared" si="135"/>
        <v>49</v>
      </c>
      <c r="AE228" s="2">
        <f t="shared" si="135"/>
        <v>79</v>
      </c>
      <c r="AF228" s="2">
        <f t="shared" si="135"/>
        <v>351</v>
      </c>
      <c r="AG228" s="2">
        <f t="shared" si="135"/>
        <v>390</v>
      </c>
      <c r="AH228" s="2">
        <f t="shared" si="135"/>
        <v>324</v>
      </c>
      <c r="AI228" s="2">
        <f t="shared" si="135"/>
        <v>305</v>
      </c>
      <c r="AJ228" s="2">
        <f t="shared" si="135"/>
        <v>313</v>
      </c>
      <c r="AK228" s="2">
        <f t="shared" si="135"/>
        <v>332</v>
      </c>
      <c r="AL228" s="2">
        <f t="shared" si="135"/>
        <v>387</v>
      </c>
      <c r="AM228" s="2">
        <f t="shared" si="135"/>
        <v>285</v>
      </c>
      <c r="AN228" s="2">
        <f t="shared" si="135"/>
        <v>408</v>
      </c>
      <c r="AO228" s="2">
        <f t="shared" si="135"/>
        <v>240</v>
      </c>
      <c r="AP228" s="2">
        <f t="shared" si="135"/>
        <v>357</v>
      </c>
      <c r="AQ228" s="2">
        <f t="shared" si="135"/>
        <v>199</v>
      </c>
      <c r="AR228" s="161">
        <f t="shared" si="94"/>
        <v>2191</v>
      </c>
      <c r="AS228" s="162">
        <f t="shared" si="95"/>
        <v>1831</v>
      </c>
      <c r="AT228" s="163">
        <f t="shared" si="96"/>
        <v>4022</v>
      </c>
      <c r="AU228" s="164">
        <f t="shared" si="97"/>
        <v>4022</v>
      </c>
      <c r="AV228" s="65">
        <f t="shared" si="98"/>
        <v>10932</v>
      </c>
      <c r="AW228" s="5">
        <f t="shared" si="98"/>
        <v>1578</v>
      </c>
      <c r="AX228" s="4">
        <f t="shared" si="98"/>
        <v>3168</v>
      </c>
      <c r="AY228" s="4">
        <f t="shared" si="98"/>
        <v>3108</v>
      </c>
      <c r="AZ228" s="74">
        <f t="shared" si="98"/>
        <v>26</v>
      </c>
      <c r="BA228" s="172">
        <f t="shared" si="99"/>
        <v>38.405920394414501</v>
      </c>
      <c r="BB228" s="173">
        <f t="shared" si="100"/>
        <v>43.974117012671883</v>
      </c>
      <c r="BC228" s="173">
        <f t="shared" si="101"/>
        <v>50.139485210697728</v>
      </c>
      <c r="BD228" s="173">
        <f t="shared" si="102"/>
        <v>4.3639970245474835</v>
      </c>
      <c r="BE228" s="173">
        <f t="shared" si="103"/>
        <v>55.304525367956884</v>
      </c>
      <c r="BF228" s="174">
        <f t="shared" si="104"/>
        <v>136.37939977309784</v>
      </c>
      <c r="BG228" s="169">
        <f t="shared" si="105"/>
        <v>14.434687156970364</v>
      </c>
    </row>
    <row r="229" spans="1:59" ht="18.75">
      <c r="A229" s="15">
        <v>27</v>
      </c>
      <c r="B229" s="13" t="s">
        <v>84</v>
      </c>
      <c r="C229" s="257">
        <v>1636422.1249403232</v>
      </c>
      <c r="D229" s="40">
        <f t="shared" si="127"/>
        <v>1481</v>
      </c>
      <c r="E229" s="2">
        <f t="shared" si="127"/>
        <v>62</v>
      </c>
      <c r="F229" s="2">
        <f t="shared" si="127"/>
        <v>1</v>
      </c>
      <c r="G229" s="2">
        <f t="shared" si="127"/>
        <v>1</v>
      </c>
      <c r="H229" s="2">
        <f t="shared" si="127"/>
        <v>0</v>
      </c>
      <c r="I229" s="2">
        <f t="shared" si="127"/>
        <v>0</v>
      </c>
      <c r="J229" s="140">
        <f t="shared" si="89"/>
        <v>1545</v>
      </c>
      <c r="K229" s="1">
        <f t="shared" si="128"/>
        <v>1481</v>
      </c>
      <c r="L229" s="1">
        <f t="shared" si="128"/>
        <v>1</v>
      </c>
      <c r="M229" s="1">
        <f t="shared" si="128"/>
        <v>0</v>
      </c>
      <c r="N229" s="1">
        <f t="shared" si="128"/>
        <v>0</v>
      </c>
      <c r="O229" s="1">
        <f t="shared" si="128"/>
        <v>10</v>
      </c>
      <c r="P229" s="1">
        <f t="shared" si="128"/>
        <v>0</v>
      </c>
      <c r="Q229" s="143">
        <f t="shared" si="90"/>
        <v>1492</v>
      </c>
      <c r="R229" s="40">
        <f t="shared" si="129"/>
        <v>203</v>
      </c>
      <c r="S229" s="1">
        <f t="shared" si="129"/>
        <v>0</v>
      </c>
      <c r="T229" s="1">
        <f t="shared" si="129"/>
        <v>0</v>
      </c>
      <c r="U229" s="1">
        <f t="shared" si="129"/>
        <v>1</v>
      </c>
      <c r="V229" s="1">
        <f t="shared" si="129"/>
        <v>1</v>
      </c>
      <c r="W229" s="1">
        <f t="shared" si="129"/>
        <v>0</v>
      </c>
      <c r="X229" s="139">
        <f t="shared" si="91"/>
        <v>205</v>
      </c>
      <c r="Y229" s="242">
        <f t="shared" si="92"/>
        <v>3242</v>
      </c>
      <c r="Z229" s="52">
        <v>27</v>
      </c>
      <c r="AA229" s="55" t="s">
        <v>84</v>
      </c>
      <c r="AB229" s="40">
        <f t="shared" ref="AB229:AQ229" si="136">AB178+AB131+AB83+AB35</f>
        <v>1</v>
      </c>
      <c r="AC229" s="2">
        <f t="shared" si="136"/>
        <v>4</v>
      </c>
      <c r="AD229" s="2">
        <f t="shared" si="136"/>
        <v>41</v>
      </c>
      <c r="AE229" s="2">
        <f t="shared" si="136"/>
        <v>59</v>
      </c>
      <c r="AF229" s="2">
        <f t="shared" si="136"/>
        <v>262</v>
      </c>
      <c r="AG229" s="2">
        <f t="shared" si="136"/>
        <v>289</v>
      </c>
      <c r="AH229" s="2">
        <f t="shared" si="136"/>
        <v>221</v>
      </c>
      <c r="AI229" s="2">
        <f t="shared" si="136"/>
        <v>255</v>
      </c>
      <c r="AJ229" s="2">
        <f t="shared" si="136"/>
        <v>242</v>
      </c>
      <c r="AK229" s="2">
        <f t="shared" si="136"/>
        <v>222</v>
      </c>
      <c r="AL229" s="2">
        <f t="shared" si="136"/>
        <v>295</v>
      </c>
      <c r="AM229" s="2">
        <f t="shared" si="136"/>
        <v>289</v>
      </c>
      <c r="AN229" s="2">
        <f t="shared" si="136"/>
        <v>295</v>
      </c>
      <c r="AO229" s="2">
        <f t="shared" si="136"/>
        <v>234</v>
      </c>
      <c r="AP229" s="2">
        <f t="shared" si="136"/>
        <v>328</v>
      </c>
      <c r="AQ229" s="2">
        <f t="shared" si="136"/>
        <v>191</v>
      </c>
      <c r="AR229" s="161">
        <f t="shared" si="94"/>
        <v>1685</v>
      </c>
      <c r="AS229" s="162">
        <f t="shared" si="95"/>
        <v>1543</v>
      </c>
      <c r="AT229" s="163">
        <f t="shared" si="96"/>
        <v>3228</v>
      </c>
      <c r="AU229" s="164">
        <f t="shared" si="97"/>
        <v>3228</v>
      </c>
      <c r="AV229" s="65">
        <f t="shared" si="98"/>
        <v>10485</v>
      </c>
      <c r="AW229" s="5">
        <f t="shared" si="98"/>
        <v>1549</v>
      </c>
      <c r="AX229" s="4">
        <f t="shared" si="98"/>
        <v>6781</v>
      </c>
      <c r="AY229" s="4">
        <f t="shared" si="98"/>
        <v>1278</v>
      </c>
      <c r="AZ229" s="74">
        <f t="shared" si="98"/>
        <v>63</v>
      </c>
      <c r="BA229" s="172">
        <f t="shared" si="99"/>
        <v>65.4799126366526</v>
      </c>
      <c r="BB229" s="173">
        <f t="shared" si="100"/>
        <v>50.806717155087256</v>
      </c>
      <c r="BC229" s="173">
        <f t="shared" si="101"/>
        <v>72.521917651634766</v>
      </c>
      <c r="BD229" s="173">
        <f t="shared" si="102"/>
        <v>2.3750771128932757</v>
      </c>
      <c r="BE229" s="173">
        <f t="shared" si="103"/>
        <v>94.291074196779761</v>
      </c>
      <c r="BF229" s="174">
        <f t="shared" si="104"/>
        <v>197.25961601244654</v>
      </c>
      <c r="BG229" s="169">
        <f t="shared" si="105"/>
        <v>14.773485932284217</v>
      </c>
    </row>
    <row r="230" spans="1:59" ht="18.75">
      <c r="A230" s="15">
        <v>28</v>
      </c>
      <c r="B230" s="13" t="s">
        <v>85</v>
      </c>
      <c r="C230" s="257">
        <v>4208908.19180285</v>
      </c>
      <c r="D230" s="40">
        <f t="shared" si="127"/>
        <v>1618</v>
      </c>
      <c r="E230" s="2">
        <f t="shared" si="127"/>
        <v>158</v>
      </c>
      <c r="F230" s="2">
        <f t="shared" si="127"/>
        <v>4</v>
      </c>
      <c r="G230" s="2">
        <f t="shared" si="127"/>
        <v>47</v>
      </c>
      <c r="H230" s="2">
        <f t="shared" si="127"/>
        <v>2</v>
      </c>
      <c r="I230" s="2">
        <f t="shared" si="127"/>
        <v>1</v>
      </c>
      <c r="J230" s="140">
        <f t="shared" si="89"/>
        <v>1830</v>
      </c>
      <c r="K230" s="1">
        <f t="shared" si="128"/>
        <v>1764</v>
      </c>
      <c r="L230" s="1">
        <f t="shared" si="128"/>
        <v>0</v>
      </c>
      <c r="M230" s="1">
        <f t="shared" si="128"/>
        <v>1</v>
      </c>
      <c r="N230" s="1">
        <f t="shared" si="128"/>
        <v>8</v>
      </c>
      <c r="O230" s="1">
        <f t="shared" si="128"/>
        <v>1</v>
      </c>
      <c r="P230" s="1">
        <f t="shared" si="128"/>
        <v>0</v>
      </c>
      <c r="Q230" s="143">
        <f t="shared" si="90"/>
        <v>1774</v>
      </c>
      <c r="R230" s="40">
        <f t="shared" si="129"/>
        <v>534</v>
      </c>
      <c r="S230" s="1">
        <f t="shared" si="129"/>
        <v>2</v>
      </c>
      <c r="T230" s="1">
        <f t="shared" si="129"/>
        <v>0</v>
      </c>
      <c r="U230" s="1">
        <f t="shared" si="129"/>
        <v>3</v>
      </c>
      <c r="V230" s="1">
        <f t="shared" si="129"/>
        <v>1</v>
      </c>
      <c r="W230" s="1">
        <f t="shared" si="129"/>
        <v>0</v>
      </c>
      <c r="X230" s="139">
        <f t="shared" si="91"/>
        <v>540</v>
      </c>
      <c r="Y230" s="242">
        <f t="shared" si="92"/>
        <v>4144</v>
      </c>
      <c r="Z230" s="52">
        <v>28</v>
      </c>
      <c r="AA230" s="55" t="s">
        <v>85</v>
      </c>
      <c r="AB230" s="40">
        <f t="shared" ref="AB230:AQ230" si="137">AB179+AB132+AB84+AB36</f>
        <v>33</v>
      </c>
      <c r="AC230" s="2">
        <f t="shared" si="137"/>
        <v>37</v>
      </c>
      <c r="AD230" s="2">
        <f t="shared" si="137"/>
        <v>119</v>
      </c>
      <c r="AE230" s="2">
        <f t="shared" si="137"/>
        <v>152</v>
      </c>
      <c r="AF230" s="2">
        <f t="shared" si="137"/>
        <v>367</v>
      </c>
      <c r="AG230" s="2">
        <f t="shared" si="137"/>
        <v>415</v>
      </c>
      <c r="AH230" s="2">
        <f t="shared" si="137"/>
        <v>342</v>
      </c>
      <c r="AI230" s="2">
        <f t="shared" si="137"/>
        <v>383</v>
      </c>
      <c r="AJ230" s="2">
        <f t="shared" si="137"/>
        <v>370</v>
      </c>
      <c r="AK230" s="2">
        <f t="shared" si="137"/>
        <v>333</v>
      </c>
      <c r="AL230" s="2">
        <f t="shared" si="137"/>
        <v>338</v>
      </c>
      <c r="AM230" s="2">
        <f t="shared" si="137"/>
        <v>296</v>
      </c>
      <c r="AN230" s="2">
        <f t="shared" si="137"/>
        <v>280</v>
      </c>
      <c r="AO230" s="2">
        <f t="shared" si="137"/>
        <v>243</v>
      </c>
      <c r="AP230" s="2">
        <f t="shared" si="137"/>
        <v>216</v>
      </c>
      <c r="AQ230" s="2">
        <f t="shared" si="137"/>
        <v>152</v>
      </c>
      <c r="AR230" s="161">
        <f t="shared" si="94"/>
        <v>2065</v>
      </c>
      <c r="AS230" s="162">
        <f t="shared" si="95"/>
        <v>2011</v>
      </c>
      <c r="AT230" s="163">
        <f t="shared" si="96"/>
        <v>4076</v>
      </c>
      <c r="AU230" s="164">
        <f t="shared" si="97"/>
        <v>4076</v>
      </c>
      <c r="AV230" s="65">
        <f t="shared" si="98"/>
        <v>12972</v>
      </c>
      <c r="AW230" s="5">
        <f t="shared" si="98"/>
        <v>1797</v>
      </c>
      <c r="AX230" s="4">
        <f t="shared" si="98"/>
        <v>6003</v>
      </c>
      <c r="AY230" s="4">
        <f t="shared" si="98"/>
        <v>2100</v>
      </c>
      <c r="AZ230" s="74">
        <f t="shared" si="98"/>
        <v>40</v>
      </c>
      <c r="BA230" s="172">
        <f t="shared" si="99"/>
        <v>29.302927912168254</v>
      </c>
      <c r="BB230" s="173">
        <f t="shared" si="100"/>
        <v>49.278579356270811</v>
      </c>
      <c r="BC230" s="173">
        <f t="shared" si="101"/>
        <v>35.603756211247351</v>
      </c>
      <c r="BD230" s="173">
        <f t="shared" si="102"/>
        <v>5.5019305019305023</v>
      </c>
      <c r="BE230" s="173">
        <f t="shared" si="103"/>
        <v>42.196216193522275</v>
      </c>
      <c r="BF230" s="174">
        <f t="shared" si="104"/>
        <v>96.842216894592809</v>
      </c>
      <c r="BG230" s="169">
        <f t="shared" si="105"/>
        <v>13.852913968547643</v>
      </c>
    </row>
    <row r="231" spans="1:59" ht="18.75">
      <c r="A231" s="15">
        <v>29</v>
      </c>
      <c r="B231" s="13" t="s">
        <v>86</v>
      </c>
      <c r="C231" s="257">
        <v>1382142.2678545637</v>
      </c>
      <c r="D231" s="40">
        <f t="shared" si="127"/>
        <v>1159</v>
      </c>
      <c r="E231" s="2">
        <f t="shared" si="127"/>
        <v>35</v>
      </c>
      <c r="F231" s="2">
        <f t="shared" si="127"/>
        <v>14</v>
      </c>
      <c r="G231" s="2">
        <f t="shared" si="127"/>
        <v>10</v>
      </c>
      <c r="H231" s="2">
        <f t="shared" si="127"/>
        <v>6</v>
      </c>
      <c r="I231" s="2">
        <f t="shared" si="127"/>
        <v>0</v>
      </c>
      <c r="J231" s="140">
        <f t="shared" si="89"/>
        <v>1224</v>
      </c>
      <c r="K231" s="1">
        <f t="shared" si="128"/>
        <v>1171</v>
      </c>
      <c r="L231" s="1">
        <f t="shared" si="128"/>
        <v>6</v>
      </c>
      <c r="M231" s="1">
        <f t="shared" si="128"/>
        <v>0</v>
      </c>
      <c r="N231" s="1">
        <f t="shared" si="128"/>
        <v>0</v>
      </c>
      <c r="O231" s="1">
        <f t="shared" si="128"/>
        <v>0</v>
      </c>
      <c r="P231" s="1">
        <f t="shared" si="128"/>
        <v>0</v>
      </c>
      <c r="Q231" s="143">
        <f t="shared" si="90"/>
        <v>1177</v>
      </c>
      <c r="R231" s="40">
        <f t="shared" si="129"/>
        <v>179</v>
      </c>
      <c r="S231" s="1">
        <f t="shared" si="129"/>
        <v>0</v>
      </c>
      <c r="T231" s="1">
        <f t="shared" si="129"/>
        <v>0</v>
      </c>
      <c r="U231" s="1">
        <f t="shared" si="129"/>
        <v>0</v>
      </c>
      <c r="V231" s="1">
        <f t="shared" si="129"/>
        <v>0</v>
      </c>
      <c r="W231" s="1">
        <f t="shared" si="129"/>
        <v>0</v>
      </c>
      <c r="X231" s="139">
        <f t="shared" si="91"/>
        <v>179</v>
      </c>
      <c r="Y231" s="242">
        <f t="shared" si="92"/>
        <v>2580</v>
      </c>
      <c r="Z231" s="52">
        <v>29</v>
      </c>
      <c r="AA231" s="55" t="s">
        <v>86</v>
      </c>
      <c r="AB231" s="40">
        <f t="shared" ref="AB231:AQ231" si="138">AB180+AB133+AB85+AB37</f>
        <v>0</v>
      </c>
      <c r="AC231" s="2">
        <f t="shared" si="138"/>
        <v>0</v>
      </c>
      <c r="AD231" s="2">
        <f t="shared" si="138"/>
        <v>8</v>
      </c>
      <c r="AE231" s="2">
        <f t="shared" si="138"/>
        <v>14</v>
      </c>
      <c r="AF231" s="2">
        <f t="shared" si="138"/>
        <v>126</v>
      </c>
      <c r="AG231" s="2">
        <f t="shared" si="138"/>
        <v>161</v>
      </c>
      <c r="AH231" s="2">
        <f t="shared" si="138"/>
        <v>243</v>
      </c>
      <c r="AI231" s="2">
        <f t="shared" si="138"/>
        <v>270</v>
      </c>
      <c r="AJ231" s="2">
        <f t="shared" si="138"/>
        <v>273</v>
      </c>
      <c r="AK231" s="2">
        <f t="shared" si="138"/>
        <v>284</v>
      </c>
      <c r="AL231" s="2">
        <f t="shared" si="138"/>
        <v>249</v>
      </c>
      <c r="AM231" s="2">
        <f t="shared" si="138"/>
        <v>268</v>
      </c>
      <c r="AN231" s="2">
        <f t="shared" si="138"/>
        <v>221</v>
      </c>
      <c r="AO231" s="2">
        <f t="shared" si="138"/>
        <v>211</v>
      </c>
      <c r="AP231" s="2">
        <f t="shared" si="138"/>
        <v>104</v>
      </c>
      <c r="AQ231" s="2">
        <f t="shared" si="138"/>
        <v>118</v>
      </c>
      <c r="AR231" s="161">
        <f t="shared" si="94"/>
        <v>1224</v>
      </c>
      <c r="AS231" s="162">
        <f t="shared" si="95"/>
        <v>1326</v>
      </c>
      <c r="AT231" s="163">
        <f t="shared" si="96"/>
        <v>2550</v>
      </c>
      <c r="AU231" s="164">
        <f t="shared" si="97"/>
        <v>2550</v>
      </c>
      <c r="AV231" s="65">
        <f t="shared" si="98"/>
        <v>19032</v>
      </c>
      <c r="AW231" s="5">
        <f t="shared" si="98"/>
        <v>1223</v>
      </c>
      <c r="AX231" s="4">
        <f t="shared" si="98"/>
        <v>3604</v>
      </c>
      <c r="AY231" s="4">
        <f t="shared" si="98"/>
        <v>381</v>
      </c>
      <c r="AZ231" s="74">
        <f t="shared" si="98"/>
        <v>6</v>
      </c>
      <c r="BA231" s="172">
        <f t="shared" si="99"/>
        <v>59.991412313418657</v>
      </c>
      <c r="BB231" s="173">
        <f t="shared" si="100"/>
        <v>49.729279466888798</v>
      </c>
      <c r="BC231" s="173">
        <f t="shared" si="101"/>
        <v>67.82948628401607</v>
      </c>
      <c r="BD231" s="173">
        <f t="shared" si="102"/>
        <v>2.751937984496124</v>
      </c>
      <c r="BE231" s="173">
        <f t="shared" si="103"/>
        <v>86.387633731322879</v>
      </c>
      <c r="BF231" s="174">
        <f t="shared" si="104"/>
        <v>184.49620269252372</v>
      </c>
      <c r="BG231" s="169">
        <f t="shared" si="105"/>
        <v>6.4260193358554014</v>
      </c>
    </row>
    <row r="232" spans="1:59" ht="18.75">
      <c r="A232" s="15">
        <v>30</v>
      </c>
      <c r="B232" s="13" t="s">
        <v>87</v>
      </c>
      <c r="C232" s="257">
        <v>4517399.9981150161</v>
      </c>
      <c r="D232" s="40">
        <f t="shared" si="127"/>
        <v>2345</v>
      </c>
      <c r="E232" s="2">
        <f t="shared" si="127"/>
        <v>445</v>
      </c>
      <c r="F232" s="2">
        <f t="shared" si="127"/>
        <v>26</v>
      </c>
      <c r="G232" s="2">
        <f t="shared" si="127"/>
        <v>50</v>
      </c>
      <c r="H232" s="2">
        <f t="shared" si="127"/>
        <v>83</v>
      </c>
      <c r="I232" s="2">
        <f t="shared" si="127"/>
        <v>16</v>
      </c>
      <c r="J232" s="140">
        <f t="shared" si="89"/>
        <v>2965</v>
      </c>
      <c r="K232" s="1">
        <f t="shared" si="128"/>
        <v>4722</v>
      </c>
      <c r="L232" s="1">
        <f t="shared" si="128"/>
        <v>139</v>
      </c>
      <c r="M232" s="1">
        <f t="shared" si="128"/>
        <v>34</v>
      </c>
      <c r="N232" s="1">
        <f t="shared" si="128"/>
        <v>15</v>
      </c>
      <c r="O232" s="1">
        <f t="shared" si="128"/>
        <v>34</v>
      </c>
      <c r="P232" s="1">
        <f t="shared" si="128"/>
        <v>1</v>
      </c>
      <c r="Q232" s="143">
        <f t="shared" si="90"/>
        <v>4945</v>
      </c>
      <c r="R232" s="40">
        <f t="shared" si="129"/>
        <v>1964</v>
      </c>
      <c r="S232" s="1">
        <f t="shared" si="129"/>
        <v>43</v>
      </c>
      <c r="T232" s="1">
        <f t="shared" si="129"/>
        <v>2</v>
      </c>
      <c r="U232" s="1">
        <f t="shared" si="129"/>
        <v>7</v>
      </c>
      <c r="V232" s="1">
        <f t="shared" si="129"/>
        <v>28</v>
      </c>
      <c r="W232" s="1">
        <f t="shared" si="129"/>
        <v>16</v>
      </c>
      <c r="X232" s="139">
        <f t="shared" si="91"/>
        <v>2060</v>
      </c>
      <c r="Y232" s="242">
        <f t="shared" si="92"/>
        <v>9970</v>
      </c>
      <c r="Z232" s="52">
        <v>30</v>
      </c>
      <c r="AA232" s="55" t="s">
        <v>87</v>
      </c>
      <c r="AB232" s="40">
        <f t="shared" ref="AB232:AQ232" si="139">AB181+AB134+AB86+AB38</f>
        <v>68</v>
      </c>
      <c r="AC232" s="2">
        <f t="shared" si="139"/>
        <v>65</v>
      </c>
      <c r="AD232" s="2">
        <f t="shared" si="139"/>
        <v>226</v>
      </c>
      <c r="AE232" s="2">
        <f t="shared" si="139"/>
        <v>332</v>
      </c>
      <c r="AF232" s="2">
        <f t="shared" si="139"/>
        <v>1328</v>
      </c>
      <c r="AG232" s="2">
        <f t="shared" si="139"/>
        <v>1337</v>
      </c>
      <c r="AH232" s="2">
        <f t="shared" si="139"/>
        <v>1045</v>
      </c>
      <c r="AI232" s="2">
        <f t="shared" si="139"/>
        <v>962</v>
      </c>
      <c r="AJ232" s="2">
        <f t="shared" si="139"/>
        <v>681</v>
      </c>
      <c r="AK232" s="2">
        <f t="shared" si="139"/>
        <v>598</v>
      </c>
      <c r="AL232" s="2">
        <f t="shared" si="139"/>
        <v>623</v>
      </c>
      <c r="AM232" s="2">
        <f t="shared" si="139"/>
        <v>552</v>
      </c>
      <c r="AN232" s="2">
        <f t="shared" si="139"/>
        <v>538</v>
      </c>
      <c r="AO232" s="2">
        <f t="shared" si="139"/>
        <v>454</v>
      </c>
      <c r="AP232" s="2">
        <f t="shared" si="139"/>
        <v>494</v>
      </c>
      <c r="AQ232" s="2">
        <f t="shared" si="139"/>
        <v>355</v>
      </c>
      <c r="AR232" s="161">
        <f t="shared" si="94"/>
        <v>5003</v>
      </c>
      <c r="AS232" s="162">
        <f t="shared" si="95"/>
        <v>4655</v>
      </c>
      <c r="AT232" s="163">
        <f t="shared" si="96"/>
        <v>9658</v>
      </c>
      <c r="AU232" s="164">
        <f t="shared" si="97"/>
        <v>9658</v>
      </c>
      <c r="AV232" s="65">
        <f t="shared" si="98"/>
        <v>46312</v>
      </c>
      <c r="AW232" s="5">
        <f t="shared" si="98"/>
        <v>3233</v>
      </c>
      <c r="AX232" s="4">
        <f t="shared" si="98"/>
        <v>11095</v>
      </c>
      <c r="AY232" s="4">
        <f t="shared" si="98"/>
        <v>2882</v>
      </c>
      <c r="AZ232" s="74">
        <f t="shared" si="98"/>
        <v>70</v>
      </c>
      <c r="BA232" s="172">
        <f t="shared" si="99"/>
        <v>42.889715340870062</v>
      </c>
      <c r="BB232" s="173">
        <f t="shared" si="100"/>
        <v>35.271807838179519</v>
      </c>
      <c r="BC232" s="173">
        <f t="shared" si="101"/>
        <v>78.601303749928462</v>
      </c>
      <c r="BD232" s="173">
        <f t="shared" si="102"/>
        <v>9.4182547642928789</v>
      </c>
      <c r="BE232" s="173">
        <f t="shared" si="103"/>
        <v>61.761190090852885</v>
      </c>
      <c r="BF232" s="174">
        <f t="shared" si="104"/>
        <v>213.79554619980544</v>
      </c>
      <c r="BG232" s="169">
        <f t="shared" si="105"/>
        <v>6.9809120746242872</v>
      </c>
    </row>
    <row r="233" spans="1:59" ht="18.75">
      <c r="A233" s="15">
        <v>31</v>
      </c>
      <c r="B233" s="13" t="s">
        <v>88</v>
      </c>
      <c r="C233" s="257">
        <v>2408297.0210686671</v>
      </c>
      <c r="D233" s="40">
        <f t="shared" ref="D233:I238" si="140">D182+D135+D87+D39</f>
        <v>1958</v>
      </c>
      <c r="E233" s="2">
        <f t="shared" si="140"/>
        <v>60</v>
      </c>
      <c r="F233" s="2">
        <f t="shared" si="140"/>
        <v>0</v>
      </c>
      <c r="G233" s="2">
        <f t="shared" si="140"/>
        <v>0</v>
      </c>
      <c r="H233" s="2">
        <f t="shared" si="140"/>
        <v>14</v>
      </c>
      <c r="I233" s="2">
        <f t="shared" si="140"/>
        <v>12</v>
      </c>
      <c r="J233" s="140">
        <f t="shared" si="89"/>
        <v>2044</v>
      </c>
      <c r="K233" s="1">
        <f t="shared" ref="K233:P238" si="141">K182+K135+K87+K39</f>
        <v>2151</v>
      </c>
      <c r="L233" s="1">
        <f t="shared" si="141"/>
        <v>5</v>
      </c>
      <c r="M233" s="1">
        <f t="shared" si="141"/>
        <v>1</v>
      </c>
      <c r="N233" s="1">
        <f t="shared" si="141"/>
        <v>0</v>
      </c>
      <c r="O233" s="1">
        <f t="shared" si="141"/>
        <v>8</v>
      </c>
      <c r="P233" s="1">
        <f t="shared" si="141"/>
        <v>5</v>
      </c>
      <c r="Q233" s="143">
        <f t="shared" si="90"/>
        <v>2170</v>
      </c>
      <c r="R233" s="40">
        <f t="shared" ref="R233:W238" si="142">R182+R135+R87+R39</f>
        <v>422</v>
      </c>
      <c r="S233" s="1">
        <f t="shared" si="142"/>
        <v>0</v>
      </c>
      <c r="T233" s="1">
        <f t="shared" si="142"/>
        <v>0</v>
      </c>
      <c r="U233" s="1">
        <f t="shared" si="142"/>
        <v>0</v>
      </c>
      <c r="V233" s="1">
        <f t="shared" si="142"/>
        <v>0</v>
      </c>
      <c r="W233" s="1">
        <f t="shared" si="142"/>
        <v>0</v>
      </c>
      <c r="X233" s="139">
        <f t="shared" si="91"/>
        <v>422</v>
      </c>
      <c r="Y233" s="242">
        <f t="shared" si="92"/>
        <v>4636</v>
      </c>
      <c r="Z233" s="52">
        <v>31</v>
      </c>
      <c r="AA233" s="55" t="s">
        <v>88</v>
      </c>
      <c r="AB233" s="40">
        <f t="shared" ref="AB233:AQ233" si="143">AB182+AB135+AB87+AB39</f>
        <v>2</v>
      </c>
      <c r="AC233" s="2">
        <f t="shared" si="143"/>
        <v>2</v>
      </c>
      <c r="AD233" s="2">
        <f t="shared" si="143"/>
        <v>65</v>
      </c>
      <c r="AE233" s="2">
        <f t="shared" si="143"/>
        <v>114</v>
      </c>
      <c r="AF233" s="2">
        <f t="shared" si="143"/>
        <v>346</v>
      </c>
      <c r="AG233" s="2">
        <f t="shared" si="143"/>
        <v>460</v>
      </c>
      <c r="AH233" s="2">
        <f t="shared" si="143"/>
        <v>376</v>
      </c>
      <c r="AI233" s="2">
        <f t="shared" si="143"/>
        <v>443</v>
      </c>
      <c r="AJ233" s="2">
        <f t="shared" si="143"/>
        <v>453</v>
      </c>
      <c r="AK233" s="2">
        <f t="shared" si="143"/>
        <v>434</v>
      </c>
      <c r="AL233" s="2">
        <f t="shared" si="143"/>
        <v>457</v>
      </c>
      <c r="AM233" s="2">
        <f t="shared" si="143"/>
        <v>366</v>
      </c>
      <c r="AN233" s="2">
        <f t="shared" si="143"/>
        <v>326</v>
      </c>
      <c r="AO233" s="2">
        <f t="shared" si="143"/>
        <v>232</v>
      </c>
      <c r="AP233" s="2">
        <f t="shared" si="143"/>
        <v>335</v>
      </c>
      <c r="AQ233" s="2">
        <f t="shared" si="143"/>
        <v>185</v>
      </c>
      <c r="AR233" s="161">
        <f t="shared" si="94"/>
        <v>2360</v>
      </c>
      <c r="AS233" s="162">
        <f t="shared" si="95"/>
        <v>2236</v>
      </c>
      <c r="AT233" s="163">
        <f t="shared" si="96"/>
        <v>4596</v>
      </c>
      <c r="AU233" s="164">
        <f t="shared" si="97"/>
        <v>4596</v>
      </c>
      <c r="AV233" s="65">
        <f t="shared" si="98"/>
        <v>10726</v>
      </c>
      <c r="AW233" s="5">
        <f t="shared" si="98"/>
        <v>2040</v>
      </c>
      <c r="AX233" s="4">
        <f t="shared" si="98"/>
        <v>907</v>
      </c>
      <c r="AY233" s="4">
        <f t="shared" si="98"/>
        <v>1285</v>
      </c>
      <c r="AZ233" s="74">
        <f t="shared" si="98"/>
        <v>7</v>
      </c>
      <c r="BA233" s="172">
        <f t="shared" si="99"/>
        <v>58.19003539135845</v>
      </c>
      <c r="BB233" s="173">
        <f t="shared" si="100"/>
        <v>47.887992406264829</v>
      </c>
      <c r="BC233" s="173">
        <f t="shared" si="101"/>
        <v>70.161855766575854</v>
      </c>
      <c r="BD233" s="173">
        <f t="shared" si="102"/>
        <v>2.2648835202761002</v>
      </c>
      <c r="BE233" s="173">
        <f t="shared" si="103"/>
        <v>83.793650963556175</v>
      </c>
      <c r="BF233" s="174">
        <f t="shared" si="104"/>
        <v>190.84024768508633</v>
      </c>
      <c r="BG233" s="169">
        <f t="shared" si="105"/>
        <v>19.019205668469141</v>
      </c>
    </row>
    <row r="234" spans="1:59" ht="18.75">
      <c r="A234" s="15">
        <v>32</v>
      </c>
      <c r="B234" s="13" t="s">
        <v>89</v>
      </c>
      <c r="C234" s="257">
        <v>3549329.4762149174</v>
      </c>
      <c r="D234" s="40">
        <f t="shared" si="140"/>
        <v>2911</v>
      </c>
      <c r="E234" s="2">
        <f t="shared" si="140"/>
        <v>154</v>
      </c>
      <c r="F234" s="2">
        <f t="shared" si="140"/>
        <v>36</v>
      </c>
      <c r="G234" s="2">
        <f t="shared" si="140"/>
        <v>6</v>
      </c>
      <c r="H234" s="2">
        <f t="shared" si="140"/>
        <v>1</v>
      </c>
      <c r="I234" s="2">
        <f t="shared" si="140"/>
        <v>0</v>
      </c>
      <c r="J234" s="140">
        <f t="shared" si="89"/>
        <v>3108</v>
      </c>
      <c r="K234" s="1">
        <f t="shared" si="141"/>
        <v>2874</v>
      </c>
      <c r="L234" s="1">
        <f t="shared" si="141"/>
        <v>2</v>
      </c>
      <c r="M234" s="1">
        <f t="shared" si="141"/>
        <v>0</v>
      </c>
      <c r="N234" s="1">
        <f t="shared" si="141"/>
        <v>0</v>
      </c>
      <c r="O234" s="1">
        <f t="shared" si="141"/>
        <v>0</v>
      </c>
      <c r="P234" s="1">
        <f t="shared" si="141"/>
        <v>0</v>
      </c>
      <c r="Q234" s="143">
        <f t="shared" si="90"/>
        <v>2876</v>
      </c>
      <c r="R234" s="40">
        <f t="shared" si="142"/>
        <v>772</v>
      </c>
      <c r="S234" s="1">
        <f t="shared" si="142"/>
        <v>1</v>
      </c>
      <c r="T234" s="1">
        <f t="shared" si="142"/>
        <v>0</v>
      </c>
      <c r="U234" s="1">
        <f t="shared" si="142"/>
        <v>0</v>
      </c>
      <c r="V234" s="1">
        <f t="shared" si="142"/>
        <v>0</v>
      </c>
      <c r="W234" s="1">
        <f t="shared" si="142"/>
        <v>0</v>
      </c>
      <c r="X234" s="139">
        <f t="shared" si="91"/>
        <v>773</v>
      </c>
      <c r="Y234" s="242">
        <f t="shared" si="92"/>
        <v>6757</v>
      </c>
      <c r="Z234" s="52">
        <v>32</v>
      </c>
      <c r="AA234" s="55" t="s">
        <v>89</v>
      </c>
      <c r="AB234" s="40">
        <f t="shared" ref="AB234:AQ234" si="144">AB183+AB136+AB88+AB40</f>
        <v>13</v>
      </c>
      <c r="AC234" s="2">
        <f t="shared" si="144"/>
        <v>13</v>
      </c>
      <c r="AD234" s="2">
        <f t="shared" si="144"/>
        <v>135</v>
      </c>
      <c r="AE234" s="2">
        <f t="shared" si="144"/>
        <v>181</v>
      </c>
      <c r="AF234" s="2">
        <f t="shared" si="144"/>
        <v>615</v>
      </c>
      <c r="AG234" s="2">
        <f t="shared" si="144"/>
        <v>792</v>
      </c>
      <c r="AH234" s="2">
        <f t="shared" si="144"/>
        <v>561</v>
      </c>
      <c r="AI234" s="2">
        <f t="shared" si="144"/>
        <v>623</v>
      </c>
      <c r="AJ234" s="2">
        <f t="shared" si="144"/>
        <v>496</v>
      </c>
      <c r="AK234" s="2">
        <f t="shared" si="144"/>
        <v>529</v>
      </c>
      <c r="AL234" s="2">
        <f t="shared" si="144"/>
        <v>648</v>
      </c>
      <c r="AM234" s="2">
        <f t="shared" si="144"/>
        <v>528</v>
      </c>
      <c r="AN234" s="2">
        <f t="shared" si="144"/>
        <v>531</v>
      </c>
      <c r="AO234" s="2">
        <f t="shared" si="144"/>
        <v>341</v>
      </c>
      <c r="AP234" s="2">
        <f t="shared" si="144"/>
        <v>465</v>
      </c>
      <c r="AQ234" s="2">
        <f t="shared" si="144"/>
        <v>243</v>
      </c>
      <c r="AR234" s="161">
        <f t="shared" si="94"/>
        <v>3464</v>
      </c>
      <c r="AS234" s="162">
        <f t="shared" si="95"/>
        <v>3250</v>
      </c>
      <c r="AT234" s="163">
        <f t="shared" si="96"/>
        <v>6714</v>
      </c>
      <c r="AU234" s="164">
        <f t="shared" si="97"/>
        <v>6714</v>
      </c>
      <c r="AV234" s="65">
        <f t="shared" si="98"/>
        <v>22932</v>
      </c>
      <c r="AW234" s="5">
        <f t="shared" si="98"/>
        <v>3177</v>
      </c>
      <c r="AX234" s="4">
        <f t="shared" si="98"/>
        <v>11138</v>
      </c>
      <c r="AY234" s="4">
        <f t="shared" si="98"/>
        <v>3609</v>
      </c>
      <c r="AZ234" s="74">
        <f t="shared" si="98"/>
        <v>165</v>
      </c>
      <c r="BA234" s="172">
        <f t="shared" si="99"/>
        <v>59.968290813398127</v>
      </c>
      <c r="BB234" s="173">
        <f t="shared" si="100"/>
        <v>51.219919786096256</v>
      </c>
      <c r="BC234" s="173">
        <f t="shared" si="101"/>
        <v>69.545032927557727</v>
      </c>
      <c r="BD234" s="173">
        <f t="shared" si="102"/>
        <v>2.9598934438360218</v>
      </c>
      <c r="BE234" s="173">
        <f t="shared" si="103"/>
        <v>86.354338771293314</v>
      </c>
      <c r="BF234" s="174">
        <f t="shared" si="104"/>
        <v>189.16248956295703</v>
      </c>
      <c r="BG234" s="169">
        <f t="shared" si="105"/>
        <v>13.854003139717424</v>
      </c>
    </row>
    <row r="235" spans="1:59" ht="18.75">
      <c r="A235" s="15">
        <v>33</v>
      </c>
      <c r="B235" s="13" t="s">
        <v>90</v>
      </c>
      <c r="C235" s="258">
        <v>3669790</v>
      </c>
      <c r="D235" s="40">
        <f t="shared" si="140"/>
        <v>1794</v>
      </c>
      <c r="E235" s="2">
        <f t="shared" si="140"/>
        <v>79</v>
      </c>
      <c r="F235" s="2">
        <f t="shared" si="140"/>
        <v>1</v>
      </c>
      <c r="G235" s="2">
        <f t="shared" si="140"/>
        <v>0</v>
      </c>
      <c r="H235" s="2">
        <f t="shared" si="140"/>
        <v>2</v>
      </c>
      <c r="I235" s="2">
        <f t="shared" si="140"/>
        <v>0</v>
      </c>
      <c r="J235" s="140">
        <f t="shared" si="89"/>
        <v>1876</v>
      </c>
      <c r="K235" s="1">
        <f t="shared" si="141"/>
        <v>2039</v>
      </c>
      <c r="L235" s="1">
        <f t="shared" si="141"/>
        <v>6</v>
      </c>
      <c r="M235" s="1">
        <f t="shared" si="141"/>
        <v>0</v>
      </c>
      <c r="N235" s="1">
        <f t="shared" si="141"/>
        <v>1</v>
      </c>
      <c r="O235" s="1">
        <f t="shared" si="141"/>
        <v>6</v>
      </c>
      <c r="P235" s="1">
        <f t="shared" si="141"/>
        <v>0</v>
      </c>
      <c r="Q235" s="143">
        <f t="shared" si="90"/>
        <v>2052</v>
      </c>
      <c r="R235" s="40">
        <f t="shared" si="142"/>
        <v>415</v>
      </c>
      <c r="S235" s="1">
        <f t="shared" si="142"/>
        <v>0</v>
      </c>
      <c r="T235" s="1">
        <f t="shared" si="142"/>
        <v>0</v>
      </c>
      <c r="U235" s="1">
        <f t="shared" si="142"/>
        <v>0</v>
      </c>
      <c r="V235" s="1">
        <f t="shared" si="142"/>
        <v>0</v>
      </c>
      <c r="W235" s="1">
        <f t="shared" si="142"/>
        <v>0</v>
      </c>
      <c r="X235" s="139">
        <f t="shared" si="91"/>
        <v>415</v>
      </c>
      <c r="Y235" s="242">
        <f t="shared" si="92"/>
        <v>4343</v>
      </c>
      <c r="Z235" s="52">
        <v>33</v>
      </c>
      <c r="AA235" s="55" t="s">
        <v>90</v>
      </c>
      <c r="AB235" s="40">
        <f t="shared" ref="AB235:AQ235" si="145">AB184+AB137+AB89+AB41</f>
        <v>0</v>
      </c>
      <c r="AC235" s="2">
        <f t="shared" si="145"/>
        <v>2</v>
      </c>
      <c r="AD235" s="2">
        <f t="shared" si="145"/>
        <v>31</v>
      </c>
      <c r="AE235" s="2">
        <f t="shared" si="145"/>
        <v>58</v>
      </c>
      <c r="AF235" s="2">
        <f t="shared" si="145"/>
        <v>461</v>
      </c>
      <c r="AG235" s="2">
        <f t="shared" si="145"/>
        <v>690</v>
      </c>
      <c r="AH235" s="2">
        <f t="shared" si="145"/>
        <v>368</v>
      </c>
      <c r="AI235" s="2">
        <f t="shared" si="145"/>
        <v>412</v>
      </c>
      <c r="AJ235" s="2">
        <f t="shared" si="145"/>
        <v>310</v>
      </c>
      <c r="AK235" s="2">
        <f t="shared" si="145"/>
        <v>328</v>
      </c>
      <c r="AL235" s="2">
        <f t="shared" si="145"/>
        <v>314</v>
      </c>
      <c r="AM235" s="2">
        <f t="shared" si="145"/>
        <v>262</v>
      </c>
      <c r="AN235" s="2">
        <f t="shared" si="145"/>
        <v>351</v>
      </c>
      <c r="AO235" s="2">
        <f t="shared" si="145"/>
        <v>231</v>
      </c>
      <c r="AP235" s="2">
        <f t="shared" si="145"/>
        <v>335</v>
      </c>
      <c r="AQ235" s="2">
        <f t="shared" si="145"/>
        <v>180</v>
      </c>
      <c r="AR235" s="161">
        <f t="shared" si="94"/>
        <v>2170</v>
      </c>
      <c r="AS235" s="162">
        <f t="shared" si="95"/>
        <v>2163</v>
      </c>
      <c r="AT235" s="163">
        <f t="shared" si="96"/>
        <v>4333</v>
      </c>
      <c r="AU235" s="164">
        <f t="shared" si="97"/>
        <v>4333</v>
      </c>
      <c r="AV235" s="65">
        <f t="shared" si="98"/>
        <v>13482</v>
      </c>
      <c r="AW235" s="5">
        <f t="shared" si="98"/>
        <v>1810</v>
      </c>
      <c r="AX235" s="4">
        <f t="shared" si="98"/>
        <v>12924</v>
      </c>
      <c r="AY235" s="4">
        <f t="shared" si="98"/>
        <v>1369</v>
      </c>
      <c r="AZ235" s="74">
        <f t="shared" si="98"/>
        <v>71</v>
      </c>
      <c r="BA235" s="172">
        <f t="shared" si="99"/>
        <v>35.443293606567252</v>
      </c>
      <c r="BB235" s="173">
        <f t="shared" si="100"/>
        <v>47.683299389002038</v>
      </c>
      <c r="BC235" s="173">
        <f t="shared" si="101"/>
        <v>43.408879142467356</v>
      </c>
      <c r="BD235" s="173">
        <f t="shared" si="102"/>
        <v>2.1874280451300945</v>
      </c>
      <c r="BE235" s="173">
        <f t="shared" si="103"/>
        <v>51.038342793456842</v>
      </c>
      <c r="BF235" s="174">
        <f t="shared" si="104"/>
        <v>118.07215126751123</v>
      </c>
      <c r="BG235" s="169">
        <f t="shared" si="105"/>
        <v>13.425307817831184</v>
      </c>
    </row>
    <row r="236" spans="1:59" ht="18.75">
      <c r="A236" s="15">
        <v>34</v>
      </c>
      <c r="B236" s="13" t="s">
        <v>91</v>
      </c>
      <c r="C236" s="257">
        <v>3629356.6393586588</v>
      </c>
      <c r="D236" s="40">
        <f t="shared" si="140"/>
        <v>1882</v>
      </c>
      <c r="E236" s="2">
        <f t="shared" si="140"/>
        <v>159</v>
      </c>
      <c r="F236" s="2">
        <f t="shared" si="140"/>
        <v>7</v>
      </c>
      <c r="G236" s="2">
        <f t="shared" si="140"/>
        <v>18</v>
      </c>
      <c r="H236" s="2">
        <f t="shared" si="140"/>
        <v>10</v>
      </c>
      <c r="I236" s="2">
        <f t="shared" si="140"/>
        <v>2</v>
      </c>
      <c r="J236" s="140">
        <f t="shared" si="89"/>
        <v>2078</v>
      </c>
      <c r="K236" s="1">
        <f t="shared" si="141"/>
        <v>1761</v>
      </c>
      <c r="L236" s="1">
        <f t="shared" si="141"/>
        <v>32</v>
      </c>
      <c r="M236" s="1">
        <f t="shared" si="141"/>
        <v>2</v>
      </c>
      <c r="N236" s="1">
        <f t="shared" si="141"/>
        <v>2</v>
      </c>
      <c r="O236" s="1">
        <f t="shared" si="141"/>
        <v>8</v>
      </c>
      <c r="P236" s="1">
        <f t="shared" si="141"/>
        <v>1</v>
      </c>
      <c r="Q236" s="143">
        <f t="shared" si="90"/>
        <v>1806</v>
      </c>
      <c r="R236" s="40">
        <f t="shared" si="142"/>
        <v>996</v>
      </c>
      <c r="S236" s="1">
        <f t="shared" si="142"/>
        <v>51</v>
      </c>
      <c r="T236" s="1">
        <f t="shared" si="142"/>
        <v>1</v>
      </c>
      <c r="U236" s="1">
        <f t="shared" si="142"/>
        <v>2</v>
      </c>
      <c r="V236" s="1">
        <f t="shared" si="142"/>
        <v>7</v>
      </c>
      <c r="W236" s="1">
        <f t="shared" si="142"/>
        <v>1</v>
      </c>
      <c r="X236" s="139">
        <f t="shared" si="91"/>
        <v>1058</v>
      </c>
      <c r="Y236" s="242">
        <f t="shared" si="92"/>
        <v>4942</v>
      </c>
      <c r="Z236" s="52">
        <v>34</v>
      </c>
      <c r="AA236" s="55" t="s">
        <v>91</v>
      </c>
      <c r="AB236" s="40">
        <f t="shared" ref="AB236:AQ236" si="146">AB185+AB138+AB90+AB42</f>
        <v>3</v>
      </c>
      <c r="AC236" s="2">
        <f t="shared" si="146"/>
        <v>3</v>
      </c>
      <c r="AD236" s="2">
        <f t="shared" si="146"/>
        <v>99</v>
      </c>
      <c r="AE236" s="2">
        <f t="shared" si="146"/>
        <v>221</v>
      </c>
      <c r="AF236" s="2">
        <f t="shared" si="146"/>
        <v>565</v>
      </c>
      <c r="AG236" s="2">
        <f t="shared" si="146"/>
        <v>831</v>
      </c>
      <c r="AH236" s="2">
        <f t="shared" si="146"/>
        <v>431</v>
      </c>
      <c r="AI236" s="2">
        <f t="shared" si="146"/>
        <v>437</v>
      </c>
      <c r="AJ236" s="2">
        <f t="shared" si="146"/>
        <v>341</v>
      </c>
      <c r="AK236" s="2">
        <f t="shared" si="146"/>
        <v>355</v>
      </c>
      <c r="AL236" s="2">
        <f t="shared" si="146"/>
        <v>353</v>
      </c>
      <c r="AM236" s="2">
        <f t="shared" si="146"/>
        <v>287</v>
      </c>
      <c r="AN236" s="2">
        <f t="shared" si="146"/>
        <v>328</v>
      </c>
      <c r="AO236" s="2">
        <f t="shared" si="146"/>
        <v>196</v>
      </c>
      <c r="AP236" s="2">
        <f t="shared" si="146"/>
        <v>288</v>
      </c>
      <c r="AQ236" s="2">
        <f t="shared" si="146"/>
        <v>143</v>
      </c>
      <c r="AR236" s="161">
        <f t="shared" si="94"/>
        <v>2408</v>
      </c>
      <c r="AS236" s="162">
        <f t="shared" si="95"/>
        <v>2473</v>
      </c>
      <c r="AT236" s="163">
        <f t="shared" si="96"/>
        <v>4881</v>
      </c>
      <c r="AU236" s="164">
        <f t="shared" si="97"/>
        <v>4881</v>
      </c>
      <c r="AV236" s="65">
        <f t="shared" si="98"/>
        <v>18746</v>
      </c>
      <c r="AW236" s="5">
        <f t="shared" si="98"/>
        <v>1922</v>
      </c>
      <c r="AX236" s="4">
        <f t="shared" si="98"/>
        <v>1349</v>
      </c>
      <c r="AY236" s="4">
        <f t="shared" si="98"/>
        <v>865</v>
      </c>
      <c r="AZ236" s="74">
        <f t="shared" si="98"/>
        <v>56</v>
      </c>
      <c r="BA236" s="172">
        <f t="shared" si="99"/>
        <v>39.05268211287089</v>
      </c>
      <c r="BB236" s="173">
        <f t="shared" si="100"/>
        <v>52.548918640576723</v>
      </c>
      <c r="BC236" s="173">
        <f t="shared" si="101"/>
        <v>49.4436196943916</v>
      </c>
      <c r="BD236" s="173">
        <f t="shared" si="102"/>
        <v>6.1311210036422503</v>
      </c>
      <c r="BE236" s="173">
        <f t="shared" si="103"/>
        <v>56.23586224253409</v>
      </c>
      <c r="BF236" s="174">
        <f t="shared" si="104"/>
        <v>134.48664556874516</v>
      </c>
      <c r="BG236" s="169">
        <f t="shared" si="105"/>
        <v>10.252853942174331</v>
      </c>
    </row>
    <row r="237" spans="1:59" ht="18.75">
      <c r="A237" s="15">
        <v>35</v>
      </c>
      <c r="B237" s="13" t="s">
        <v>92</v>
      </c>
      <c r="C237" s="257">
        <v>2101095.9754523705</v>
      </c>
      <c r="D237" s="40">
        <f t="shared" si="140"/>
        <v>910</v>
      </c>
      <c r="E237" s="2">
        <f t="shared" si="140"/>
        <v>26</v>
      </c>
      <c r="F237" s="2">
        <f t="shared" si="140"/>
        <v>1</v>
      </c>
      <c r="G237" s="2">
        <f t="shared" si="140"/>
        <v>4</v>
      </c>
      <c r="H237" s="2">
        <f t="shared" si="140"/>
        <v>0</v>
      </c>
      <c r="I237" s="2">
        <f t="shared" si="140"/>
        <v>0</v>
      </c>
      <c r="J237" s="140">
        <f t="shared" si="89"/>
        <v>941</v>
      </c>
      <c r="K237" s="1">
        <f t="shared" si="141"/>
        <v>1148</v>
      </c>
      <c r="L237" s="1">
        <f t="shared" si="141"/>
        <v>9</v>
      </c>
      <c r="M237" s="1">
        <f t="shared" si="141"/>
        <v>0</v>
      </c>
      <c r="N237" s="1">
        <f t="shared" si="141"/>
        <v>1</v>
      </c>
      <c r="O237" s="1">
        <f t="shared" si="141"/>
        <v>0</v>
      </c>
      <c r="P237" s="1">
        <f t="shared" si="141"/>
        <v>3</v>
      </c>
      <c r="Q237" s="143">
        <f t="shared" si="90"/>
        <v>1161</v>
      </c>
      <c r="R237" s="40">
        <f t="shared" si="142"/>
        <v>424</v>
      </c>
      <c r="S237" s="1">
        <f t="shared" si="142"/>
        <v>4</v>
      </c>
      <c r="T237" s="1">
        <f t="shared" si="142"/>
        <v>0</v>
      </c>
      <c r="U237" s="1">
        <f t="shared" si="142"/>
        <v>0</v>
      </c>
      <c r="V237" s="1">
        <f t="shared" si="142"/>
        <v>0</v>
      </c>
      <c r="W237" s="1">
        <f t="shared" si="142"/>
        <v>0</v>
      </c>
      <c r="X237" s="139">
        <f t="shared" si="91"/>
        <v>428</v>
      </c>
      <c r="Y237" s="242">
        <f t="shared" si="92"/>
        <v>2530</v>
      </c>
      <c r="Z237" s="52">
        <v>35</v>
      </c>
      <c r="AA237" s="55" t="s">
        <v>92</v>
      </c>
      <c r="AB237" s="40">
        <f t="shared" ref="AB237:AQ237" si="147">AB186+AB139+AB91+AB43</f>
        <v>17</v>
      </c>
      <c r="AC237" s="2">
        <f t="shared" si="147"/>
        <v>11</v>
      </c>
      <c r="AD237" s="2">
        <f t="shared" si="147"/>
        <v>57</v>
      </c>
      <c r="AE237" s="2">
        <f t="shared" si="147"/>
        <v>76</v>
      </c>
      <c r="AF237" s="2">
        <f t="shared" si="147"/>
        <v>237</v>
      </c>
      <c r="AG237" s="2">
        <f t="shared" si="147"/>
        <v>330</v>
      </c>
      <c r="AH237" s="2">
        <f t="shared" si="147"/>
        <v>186</v>
      </c>
      <c r="AI237" s="2">
        <f t="shared" si="147"/>
        <v>212</v>
      </c>
      <c r="AJ237" s="2">
        <f t="shared" si="147"/>
        <v>157</v>
      </c>
      <c r="AK237" s="2">
        <f t="shared" si="147"/>
        <v>175</v>
      </c>
      <c r="AL237" s="2">
        <f t="shared" si="147"/>
        <v>216</v>
      </c>
      <c r="AM237" s="2">
        <f t="shared" si="147"/>
        <v>161</v>
      </c>
      <c r="AN237" s="2">
        <f t="shared" si="147"/>
        <v>194</v>
      </c>
      <c r="AO237" s="2">
        <f t="shared" si="147"/>
        <v>134</v>
      </c>
      <c r="AP237" s="2">
        <f t="shared" si="147"/>
        <v>230</v>
      </c>
      <c r="AQ237" s="2">
        <f t="shared" si="147"/>
        <v>128</v>
      </c>
      <c r="AR237" s="161">
        <f t="shared" si="94"/>
        <v>1294</v>
      </c>
      <c r="AS237" s="162">
        <f t="shared" si="95"/>
        <v>1227</v>
      </c>
      <c r="AT237" s="163">
        <f t="shared" si="96"/>
        <v>2521</v>
      </c>
      <c r="AU237" s="164">
        <f t="shared" si="97"/>
        <v>2521</v>
      </c>
      <c r="AV237" s="65">
        <f t="shared" si="98"/>
        <v>6297</v>
      </c>
      <c r="AW237" s="5">
        <f t="shared" si="98"/>
        <v>949</v>
      </c>
      <c r="AX237" s="4">
        <f t="shared" si="98"/>
        <v>4075</v>
      </c>
      <c r="AY237" s="4">
        <f t="shared" si="98"/>
        <v>507</v>
      </c>
      <c r="AZ237" s="74">
        <f t="shared" si="98"/>
        <v>6</v>
      </c>
      <c r="BA237" s="172">
        <f t="shared" si="99"/>
        <v>30.936235545358826</v>
      </c>
      <c r="BB237" s="173">
        <f t="shared" si="100"/>
        <v>44.529019980970503</v>
      </c>
      <c r="BC237" s="173">
        <f t="shared" si="101"/>
        <v>44.112132245390043</v>
      </c>
      <c r="BD237" s="173">
        <f t="shared" si="102"/>
        <v>1.8972332015810278</v>
      </c>
      <c r="BE237" s="173">
        <f t="shared" si="103"/>
        <v>44.548179185316712</v>
      </c>
      <c r="BF237" s="174">
        <f t="shared" si="104"/>
        <v>119.98499970746093</v>
      </c>
      <c r="BG237" s="169">
        <f t="shared" si="105"/>
        <v>15.070668572336032</v>
      </c>
    </row>
    <row r="238" spans="1:59" ht="19.5" thickBot="1">
      <c r="A238" s="24">
        <v>36</v>
      </c>
      <c r="B238" s="25" t="s">
        <v>93</v>
      </c>
      <c r="C238" s="257">
        <v>2751639.3661692366</v>
      </c>
      <c r="D238" s="41">
        <f t="shared" si="140"/>
        <v>1829</v>
      </c>
      <c r="E238" s="42">
        <f t="shared" si="140"/>
        <v>150</v>
      </c>
      <c r="F238" s="42">
        <f t="shared" si="140"/>
        <v>17</v>
      </c>
      <c r="G238" s="42">
        <f t="shared" si="140"/>
        <v>14</v>
      </c>
      <c r="H238" s="42">
        <f t="shared" si="140"/>
        <v>6</v>
      </c>
      <c r="I238" s="42">
        <f t="shared" si="140"/>
        <v>7</v>
      </c>
      <c r="J238" s="140">
        <f t="shared" si="89"/>
        <v>2023</v>
      </c>
      <c r="K238" s="43">
        <f t="shared" si="141"/>
        <v>1779</v>
      </c>
      <c r="L238" s="43">
        <f t="shared" si="141"/>
        <v>14</v>
      </c>
      <c r="M238" s="43">
        <f t="shared" si="141"/>
        <v>0</v>
      </c>
      <c r="N238" s="43">
        <f t="shared" si="141"/>
        <v>0</v>
      </c>
      <c r="O238" s="43">
        <f t="shared" si="141"/>
        <v>13</v>
      </c>
      <c r="P238" s="43">
        <f t="shared" si="141"/>
        <v>8</v>
      </c>
      <c r="Q238" s="144">
        <f t="shared" si="90"/>
        <v>1814</v>
      </c>
      <c r="R238" s="41">
        <f t="shared" si="142"/>
        <v>552</v>
      </c>
      <c r="S238" s="43">
        <f t="shared" si="142"/>
        <v>6</v>
      </c>
      <c r="T238" s="43">
        <f t="shared" si="142"/>
        <v>0</v>
      </c>
      <c r="U238" s="43">
        <f t="shared" si="142"/>
        <v>0</v>
      </c>
      <c r="V238" s="43">
        <f t="shared" si="142"/>
        <v>2</v>
      </c>
      <c r="W238" s="43">
        <f t="shared" si="142"/>
        <v>1</v>
      </c>
      <c r="X238" s="140">
        <f t="shared" si="91"/>
        <v>561</v>
      </c>
      <c r="Y238" s="243">
        <f t="shared" si="92"/>
        <v>4398</v>
      </c>
      <c r="Z238" s="53">
        <v>36</v>
      </c>
      <c r="AA238" s="56" t="s">
        <v>93</v>
      </c>
      <c r="AB238" s="41">
        <f t="shared" ref="AB238:AQ238" si="148">AB187+AB140+AB92+AB44</f>
        <v>23</v>
      </c>
      <c r="AC238" s="42">
        <f t="shared" si="148"/>
        <v>34</v>
      </c>
      <c r="AD238" s="42">
        <f t="shared" si="148"/>
        <v>91</v>
      </c>
      <c r="AE238" s="42">
        <f t="shared" si="148"/>
        <v>186</v>
      </c>
      <c r="AF238" s="42">
        <f t="shared" si="148"/>
        <v>417</v>
      </c>
      <c r="AG238" s="42">
        <f t="shared" si="148"/>
        <v>471</v>
      </c>
      <c r="AH238" s="42">
        <f t="shared" si="148"/>
        <v>323</v>
      </c>
      <c r="AI238" s="42">
        <f t="shared" si="148"/>
        <v>342</v>
      </c>
      <c r="AJ238" s="42">
        <f t="shared" si="148"/>
        <v>332</v>
      </c>
      <c r="AK238" s="42">
        <f t="shared" si="148"/>
        <v>334</v>
      </c>
      <c r="AL238" s="42">
        <f t="shared" si="148"/>
        <v>346</v>
      </c>
      <c r="AM238" s="42">
        <f t="shared" si="148"/>
        <v>277</v>
      </c>
      <c r="AN238" s="42">
        <f t="shared" si="148"/>
        <v>326</v>
      </c>
      <c r="AO238" s="42">
        <f t="shared" si="148"/>
        <v>244</v>
      </c>
      <c r="AP238" s="42">
        <f t="shared" si="148"/>
        <v>355</v>
      </c>
      <c r="AQ238" s="42">
        <f t="shared" si="148"/>
        <v>229</v>
      </c>
      <c r="AR238" s="165">
        <f t="shared" si="94"/>
        <v>2213</v>
      </c>
      <c r="AS238" s="166">
        <f t="shared" si="95"/>
        <v>2117</v>
      </c>
      <c r="AT238" s="167">
        <f t="shared" si="96"/>
        <v>4330</v>
      </c>
      <c r="AU238" s="168">
        <f t="shared" si="97"/>
        <v>4330</v>
      </c>
      <c r="AV238" s="75">
        <f t="shared" si="98"/>
        <v>12284</v>
      </c>
      <c r="AW238" s="5">
        <f t="shared" si="98"/>
        <v>2055</v>
      </c>
      <c r="AX238" s="44">
        <f t="shared" si="98"/>
        <v>10016</v>
      </c>
      <c r="AY238" s="44">
        <f t="shared" si="98"/>
        <v>2522</v>
      </c>
      <c r="AZ238" s="76">
        <f t="shared" si="98"/>
        <v>30</v>
      </c>
      <c r="BA238" s="172">
        <f t="shared" si="99"/>
        <v>49.944973620174267</v>
      </c>
      <c r="BB238" s="173">
        <f t="shared" si="100"/>
        <v>51.576752671357831</v>
      </c>
      <c r="BC238" s="173">
        <f t="shared" si="101"/>
        <v>57.853212316921528</v>
      </c>
      <c r="BD238" s="175">
        <f t="shared" si="102"/>
        <v>5.4115507048658484</v>
      </c>
      <c r="BE238" s="173">
        <f t="shared" si="103"/>
        <v>71.920762013050933</v>
      </c>
      <c r="BF238" s="174">
        <f t="shared" si="104"/>
        <v>157.36073750202655</v>
      </c>
      <c r="BG238" s="170">
        <f t="shared" si="105"/>
        <v>16.729078476066427</v>
      </c>
    </row>
    <row r="239" spans="1:59" ht="21.75" thickBot="1">
      <c r="A239" s="360" t="s">
        <v>94</v>
      </c>
      <c r="B239" s="361"/>
      <c r="C239" s="39">
        <f>SUM(C203:C238)</f>
        <v>97261831.088788718</v>
      </c>
      <c r="D239" s="45">
        <f>SUM(D203:D238)</f>
        <v>59863</v>
      </c>
      <c r="E239" s="46">
        <f t="shared" ref="E239:I239" si="149">SUM(E203:E238)</f>
        <v>3654</v>
      </c>
      <c r="F239" s="46">
        <f t="shared" si="149"/>
        <v>269</v>
      </c>
      <c r="G239" s="46">
        <f t="shared" si="149"/>
        <v>486</v>
      </c>
      <c r="H239" s="46">
        <f t="shared" si="149"/>
        <v>394</v>
      </c>
      <c r="I239" s="46">
        <f t="shared" si="149"/>
        <v>92</v>
      </c>
      <c r="J239" s="19">
        <f>SUM(J203:J238)</f>
        <v>64758</v>
      </c>
      <c r="K239" s="47">
        <f>SUM(K203:K238)</f>
        <v>67755</v>
      </c>
      <c r="L239" s="47">
        <f t="shared" ref="L239:P239" si="150">SUM(L203:L238)</f>
        <v>787</v>
      </c>
      <c r="M239" s="47">
        <f t="shared" si="150"/>
        <v>48</v>
      </c>
      <c r="N239" s="47">
        <f t="shared" si="150"/>
        <v>129</v>
      </c>
      <c r="O239" s="47">
        <f t="shared" si="150"/>
        <v>362</v>
      </c>
      <c r="P239" s="47">
        <f t="shared" si="150"/>
        <v>185</v>
      </c>
      <c r="Q239" s="19">
        <f t="shared" ref="Q239:Y239" si="151">SUM(Q203:Q238)</f>
        <v>69266</v>
      </c>
      <c r="R239" s="3">
        <f t="shared" si="151"/>
        <v>23190</v>
      </c>
      <c r="S239" s="3">
        <f t="shared" si="151"/>
        <v>268</v>
      </c>
      <c r="T239" s="3">
        <f t="shared" si="151"/>
        <v>13</v>
      </c>
      <c r="U239" s="3">
        <f t="shared" si="151"/>
        <v>44</v>
      </c>
      <c r="V239" s="3">
        <f t="shared" si="151"/>
        <v>159</v>
      </c>
      <c r="W239" s="3">
        <f t="shared" si="151"/>
        <v>44</v>
      </c>
      <c r="X239" s="19">
        <f t="shared" si="151"/>
        <v>23718</v>
      </c>
      <c r="Y239" s="3">
        <f t="shared" si="151"/>
        <v>157742</v>
      </c>
      <c r="Z239" s="270" t="s">
        <v>94</v>
      </c>
      <c r="AA239" s="271"/>
      <c r="AB239" s="3">
        <f t="shared" ref="AB239:AV239" si="152">SUM(AB203:AB238)</f>
        <v>581</v>
      </c>
      <c r="AC239" s="3">
        <f t="shared" si="152"/>
        <v>489</v>
      </c>
      <c r="AD239" s="3">
        <f t="shared" si="152"/>
        <v>2966</v>
      </c>
      <c r="AE239" s="3">
        <f t="shared" si="152"/>
        <v>4782</v>
      </c>
      <c r="AF239" s="3">
        <f t="shared" si="152"/>
        <v>14955</v>
      </c>
      <c r="AG239" s="3">
        <f t="shared" si="152"/>
        <v>19325</v>
      </c>
      <c r="AH239" s="3">
        <f t="shared" si="152"/>
        <v>14030</v>
      </c>
      <c r="AI239" s="3">
        <f t="shared" si="152"/>
        <v>15106</v>
      </c>
      <c r="AJ239" s="3">
        <f t="shared" si="152"/>
        <v>12447</v>
      </c>
      <c r="AK239" s="3">
        <f t="shared" si="152"/>
        <v>12708</v>
      </c>
      <c r="AL239" s="3">
        <f t="shared" si="152"/>
        <v>12426</v>
      </c>
      <c r="AM239" s="3">
        <f t="shared" si="152"/>
        <v>10721</v>
      </c>
      <c r="AN239" s="3">
        <f t="shared" si="152"/>
        <v>10813</v>
      </c>
      <c r="AO239" s="3">
        <f t="shared" si="152"/>
        <v>8081</v>
      </c>
      <c r="AP239" s="3">
        <f t="shared" si="152"/>
        <v>9909</v>
      </c>
      <c r="AQ239" s="3">
        <f t="shared" si="152"/>
        <v>6178</v>
      </c>
      <c r="AR239" s="19">
        <f t="shared" si="152"/>
        <v>78127</v>
      </c>
      <c r="AS239" s="19">
        <f t="shared" si="152"/>
        <v>77390</v>
      </c>
      <c r="AT239" s="19">
        <f t="shared" si="152"/>
        <v>155517</v>
      </c>
      <c r="AU239" s="6">
        <f t="shared" si="97"/>
        <v>155517</v>
      </c>
      <c r="AV239" s="6">
        <f t="shared" si="152"/>
        <v>509964</v>
      </c>
      <c r="AW239" s="6">
        <f>SUM(AW203:AW238)</f>
        <v>66833</v>
      </c>
      <c r="AX239" s="12">
        <f>SUM(AX203:AX238)</f>
        <v>177173</v>
      </c>
      <c r="AY239" s="3">
        <f>SUM(AY203:AY238)</f>
        <v>60510</v>
      </c>
      <c r="AZ239" s="3">
        <f>SUM(AZ203:AZ238)</f>
        <v>1224</v>
      </c>
      <c r="BA239" s="172">
        <f t="shared" si="99"/>
        <v>45.350809545741924</v>
      </c>
      <c r="BB239" s="173">
        <f>(D239+E239)/(J239+Q239)*100</f>
        <v>47.392258103026322</v>
      </c>
      <c r="BC239" s="173">
        <f>(AU239)/(C239*0.00272)*100</f>
        <v>58.785000248313622</v>
      </c>
      <c r="BD239" s="48">
        <f t="shared" si="102"/>
        <v>4.3957855231961052</v>
      </c>
      <c r="BE239" s="173">
        <f t="shared" si="103"/>
        <v>65.305165745868365</v>
      </c>
      <c r="BF239" s="174">
        <f t="shared" si="104"/>
        <v>159.89520067541307</v>
      </c>
      <c r="BG239" s="171">
        <f t="shared" si="105"/>
        <v>13.10543489344346</v>
      </c>
    </row>
  </sheetData>
  <mergeCells count="253">
    <mergeCell ref="AL150:AM150"/>
    <mergeCell ref="AX55:AZ55"/>
    <mergeCell ref="A93:B93"/>
    <mergeCell ref="A99:C100"/>
    <mergeCell ref="D99:Y100"/>
    <mergeCell ref="Z99:AT100"/>
    <mergeCell ref="A7:A8"/>
    <mergeCell ref="A55:A56"/>
    <mergeCell ref="A103:A104"/>
    <mergeCell ref="S150:S151"/>
    <mergeCell ref="T150:W150"/>
    <mergeCell ref="X150:X151"/>
    <mergeCell ref="AB150:AC150"/>
    <mergeCell ref="AD150:AE150"/>
    <mergeCell ref="AF150:AG150"/>
    <mergeCell ref="A45:B45"/>
    <mergeCell ref="L7:L8"/>
    <mergeCell ref="K7:K8"/>
    <mergeCell ref="C7:C8"/>
    <mergeCell ref="R7:R8"/>
    <mergeCell ref="B7:B8"/>
    <mergeCell ref="Z45:AA45"/>
    <mergeCell ref="Z93:AA93"/>
    <mergeCell ref="Z141:AA141"/>
    <mergeCell ref="BB146:BB151"/>
    <mergeCell ref="BC146:BC151"/>
    <mergeCell ref="BD146:BD151"/>
    <mergeCell ref="BE146:BE151"/>
    <mergeCell ref="BF146:BF151"/>
    <mergeCell ref="BG146:BG151"/>
    <mergeCell ref="A148:C149"/>
    <mergeCell ref="D148:Q148"/>
    <mergeCell ref="R148:X148"/>
    <mergeCell ref="Y148:Y151"/>
    <mergeCell ref="Z148:Z151"/>
    <mergeCell ref="AA148:AA151"/>
    <mergeCell ref="AB148:AT149"/>
    <mergeCell ref="D149:J149"/>
    <mergeCell ref="K149:Q149"/>
    <mergeCell ref="R149:X149"/>
    <mergeCell ref="B150:B151"/>
    <mergeCell ref="C150:C151"/>
    <mergeCell ref="D150:D151"/>
    <mergeCell ref="E150:E151"/>
    <mergeCell ref="F150:I150"/>
    <mergeCell ref="J150:J151"/>
    <mergeCell ref="K150:K151"/>
    <mergeCell ref="L150:L151"/>
    <mergeCell ref="BC99:BC104"/>
    <mergeCell ref="BD99:BD104"/>
    <mergeCell ref="BE99:BE104"/>
    <mergeCell ref="BF99:BF104"/>
    <mergeCell ref="BG99:BG104"/>
    <mergeCell ref="A101:C102"/>
    <mergeCell ref="D101:Q101"/>
    <mergeCell ref="R101:X101"/>
    <mergeCell ref="Y101:Y104"/>
    <mergeCell ref="Z101:Z104"/>
    <mergeCell ref="AA101:AA104"/>
    <mergeCell ref="AB101:AT102"/>
    <mergeCell ref="D102:J102"/>
    <mergeCell ref="K102:Q102"/>
    <mergeCell ref="R102:X102"/>
    <mergeCell ref="B103:B104"/>
    <mergeCell ref="C103:C104"/>
    <mergeCell ref="D103:D104"/>
    <mergeCell ref="E103:E104"/>
    <mergeCell ref="F103:I103"/>
    <mergeCell ref="J103:J104"/>
    <mergeCell ref="K103:K104"/>
    <mergeCell ref="L103:L104"/>
    <mergeCell ref="M103:P103"/>
    <mergeCell ref="BB99:BB104"/>
    <mergeCell ref="Q103:Q104"/>
    <mergeCell ref="R103:R104"/>
    <mergeCell ref="S103:S104"/>
    <mergeCell ref="T103:W103"/>
    <mergeCell ref="X103:X104"/>
    <mergeCell ref="AB103:AC103"/>
    <mergeCell ref="AD103:AE103"/>
    <mergeCell ref="AF103:AG103"/>
    <mergeCell ref="AH103:AI103"/>
    <mergeCell ref="AJ103:AK103"/>
    <mergeCell ref="AL103:AM103"/>
    <mergeCell ref="AN103:AO103"/>
    <mergeCell ref="AP103:AQ103"/>
    <mergeCell ref="AR103:AT103"/>
    <mergeCell ref="AV103:AW103"/>
    <mergeCell ref="AX99:AZ102"/>
    <mergeCell ref="BC51:BC56"/>
    <mergeCell ref="BD51:BD56"/>
    <mergeCell ref="BE51:BE56"/>
    <mergeCell ref="BF51:BF56"/>
    <mergeCell ref="BG51:BG56"/>
    <mergeCell ref="A53:C54"/>
    <mergeCell ref="D53:Q53"/>
    <mergeCell ref="R53:X53"/>
    <mergeCell ref="Y53:Y56"/>
    <mergeCell ref="Z53:Z56"/>
    <mergeCell ref="AA53:AA56"/>
    <mergeCell ref="AB53:AT54"/>
    <mergeCell ref="D54:J54"/>
    <mergeCell ref="K54:Q54"/>
    <mergeCell ref="B55:B56"/>
    <mergeCell ref="C55:C56"/>
    <mergeCell ref="D55:D56"/>
    <mergeCell ref="E55:E56"/>
    <mergeCell ref="F55:I55"/>
    <mergeCell ref="J55:J56"/>
    <mergeCell ref="K55:K56"/>
    <mergeCell ref="L55:L56"/>
    <mergeCell ref="M55:P55"/>
    <mergeCell ref="BB51:BB56"/>
    <mergeCell ref="A5:C6"/>
    <mergeCell ref="A199:C199"/>
    <mergeCell ref="A200:A202"/>
    <mergeCell ref="A51:C52"/>
    <mergeCell ref="D51:Y52"/>
    <mergeCell ref="Z51:AT52"/>
    <mergeCell ref="AV51:AW54"/>
    <mergeCell ref="AX51:AZ54"/>
    <mergeCell ref="Q55:Q56"/>
    <mergeCell ref="R55:R56"/>
    <mergeCell ref="S55:S56"/>
    <mergeCell ref="T55:W55"/>
    <mergeCell ref="X55:X56"/>
    <mergeCell ref="AB55:AC55"/>
    <mergeCell ref="AD55:AE55"/>
    <mergeCell ref="AF55:AG55"/>
    <mergeCell ref="AH55:AI55"/>
    <mergeCell ref="AJ55:AK55"/>
    <mergeCell ref="AL55:AM55"/>
    <mergeCell ref="AN55:AO55"/>
    <mergeCell ref="AP55:AQ55"/>
    <mergeCell ref="AR55:AT55"/>
    <mergeCell ref="AV55:AW55"/>
    <mergeCell ref="AV99:AW102"/>
    <mergeCell ref="R5:X5"/>
    <mergeCell ref="BF3:BF8"/>
    <mergeCell ref="BG3:BG8"/>
    <mergeCell ref="A3:C4"/>
    <mergeCell ref="AV3:AW6"/>
    <mergeCell ref="AX3:AZ6"/>
    <mergeCell ref="BA3:BA8"/>
    <mergeCell ref="BB3:BB8"/>
    <mergeCell ref="BC3:BC8"/>
    <mergeCell ref="BD3:BD8"/>
    <mergeCell ref="BE3:BE8"/>
    <mergeCell ref="D3:Y4"/>
    <mergeCell ref="F7:I7"/>
    <mergeCell ref="M7:P7"/>
    <mergeCell ref="T7:W7"/>
    <mergeCell ref="Y5:Y8"/>
    <mergeCell ref="Z3:AT4"/>
    <mergeCell ref="AA5:AA8"/>
    <mergeCell ref="AB5:AT6"/>
    <mergeCell ref="AN7:AO7"/>
    <mergeCell ref="AP7:AQ7"/>
    <mergeCell ref="AR7:AT7"/>
    <mergeCell ref="AB7:AC7"/>
    <mergeCell ref="Q7:Q8"/>
    <mergeCell ref="D199:Q199"/>
    <mergeCell ref="L201:L202"/>
    <mergeCell ref="Q201:Q202"/>
    <mergeCell ref="R201:R202"/>
    <mergeCell ref="S201:S202"/>
    <mergeCell ref="D201:D202"/>
    <mergeCell ref="E201:E202"/>
    <mergeCell ref="D5:Q5"/>
    <mergeCell ref="AX7:AZ7"/>
    <mergeCell ref="E7:E8"/>
    <mergeCell ref="D7:D8"/>
    <mergeCell ref="AV7:AW7"/>
    <mergeCell ref="D6:J6"/>
    <mergeCell ref="K6:Q6"/>
    <mergeCell ref="R6:X6"/>
    <mergeCell ref="J7:J8"/>
    <mergeCell ref="S7:S8"/>
    <mergeCell ref="Z5:Z8"/>
    <mergeCell ref="AD7:AE7"/>
    <mergeCell ref="AF7:AG7"/>
    <mergeCell ref="AH7:AI7"/>
    <mergeCell ref="AJ7:AK7"/>
    <mergeCell ref="AL7:AM7"/>
    <mergeCell ref="X7:X8"/>
    <mergeCell ref="D200:J200"/>
    <mergeCell ref="K200:Q200"/>
    <mergeCell ref="A239:B239"/>
    <mergeCell ref="BG201:BG202"/>
    <mergeCell ref="BA201:BA202"/>
    <mergeCell ref="BB201:BB202"/>
    <mergeCell ref="BC201:BC202"/>
    <mergeCell ref="BD201:BD202"/>
    <mergeCell ref="BE201:BE202"/>
    <mergeCell ref="BF201:BF202"/>
    <mergeCell ref="AL201:AM201"/>
    <mergeCell ref="AN201:AO201"/>
    <mergeCell ref="AP201:AQ201"/>
    <mergeCell ref="AR201:AT201"/>
    <mergeCell ref="AV201:AW201"/>
    <mergeCell ref="AX201:AZ201"/>
    <mergeCell ref="AB201:AC201"/>
    <mergeCell ref="J201:J202"/>
    <mergeCell ref="R200:X200"/>
    <mergeCell ref="AB200:AT200"/>
    <mergeCell ref="AH150:AI150"/>
    <mergeCell ref="AJ150:AK150"/>
    <mergeCell ref="AX198:AZ200"/>
    <mergeCell ref="D198:Y198"/>
    <mergeCell ref="B200:B202"/>
    <mergeCell ref="A198:C198"/>
    <mergeCell ref="BA198:BG200"/>
    <mergeCell ref="F201:I201"/>
    <mergeCell ref="M201:P201"/>
    <mergeCell ref="T201:W201"/>
    <mergeCell ref="R199:Y199"/>
    <mergeCell ref="Y200:Y202"/>
    <mergeCell ref="AA200:AA202"/>
    <mergeCell ref="Z200:Z202"/>
    <mergeCell ref="Z199:AT199"/>
    <mergeCell ref="Z198:AT198"/>
    <mergeCell ref="AV198:AW200"/>
    <mergeCell ref="K201:K202"/>
    <mergeCell ref="AD201:AE201"/>
    <mergeCell ref="AF201:AG201"/>
    <mergeCell ref="AH201:AI201"/>
    <mergeCell ref="AJ201:AK201"/>
    <mergeCell ref="X201:X202"/>
    <mergeCell ref="C200:C202"/>
    <mergeCell ref="Z188:AA188"/>
    <mergeCell ref="Z239:AA239"/>
    <mergeCell ref="BA51:BA56"/>
    <mergeCell ref="R54:X54"/>
    <mergeCell ref="B194:G196"/>
    <mergeCell ref="AX103:AZ103"/>
    <mergeCell ref="A141:B141"/>
    <mergeCell ref="A146:C147"/>
    <mergeCell ref="D146:Y147"/>
    <mergeCell ref="Z146:AT147"/>
    <mergeCell ref="AV146:AW149"/>
    <mergeCell ref="AX146:AZ149"/>
    <mergeCell ref="BA146:BA151"/>
    <mergeCell ref="M150:P150"/>
    <mergeCell ref="Q150:Q151"/>
    <mergeCell ref="R150:R151"/>
    <mergeCell ref="BA99:BA104"/>
    <mergeCell ref="AN150:AO150"/>
    <mergeCell ref="AP150:AQ150"/>
    <mergeCell ref="AR150:AT150"/>
    <mergeCell ref="AV150:AW150"/>
    <mergeCell ref="AX150:AZ150"/>
    <mergeCell ref="A188:B188"/>
    <mergeCell ref="A150:A151"/>
  </mergeCells>
  <pageMargins left="0.18" right="0.22" top="0.75" bottom="0.75" header="0.3" footer="0.3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F211"/>
  <sheetViews>
    <sheetView topLeftCell="A9" workbookViewId="0">
      <selection activeCell="D13" sqref="D13:F16"/>
    </sheetView>
  </sheetViews>
  <sheetFormatPr defaultRowHeight="15"/>
  <cols>
    <col min="1" max="1" width="9.42578125" style="18" customWidth="1"/>
    <col min="2" max="2" width="21.42578125" style="18" customWidth="1"/>
    <col min="3" max="3" width="17.7109375" style="18" customWidth="1"/>
    <col min="4" max="4" width="11" style="138" customWidth="1"/>
    <col min="5" max="5" width="10.7109375" style="138" customWidth="1"/>
    <col min="6" max="6" width="9.7109375" style="237" customWidth="1"/>
  </cols>
  <sheetData>
    <row r="3" spans="1:6" ht="15.75" customHeight="1">
      <c r="A3" s="283" t="s">
        <v>94</v>
      </c>
      <c r="B3" s="283"/>
      <c r="C3" s="283"/>
      <c r="D3" s="284"/>
      <c r="E3" s="284"/>
      <c r="F3" s="284"/>
    </row>
    <row r="4" spans="1:6" ht="15.75" customHeight="1" thickBot="1">
      <c r="A4" s="283"/>
      <c r="B4" s="283"/>
      <c r="C4" s="283"/>
      <c r="D4" s="285"/>
      <c r="E4" s="285"/>
      <c r="F4" s="285"/>
    </row>
    <row r="5" spans="1:6" ht="24.75" customHeight="1" thickBot="1">
      <c r="A5" s="283" t="s">
        <v>100</v>
      </c>
      <c r="B5" s="283"/>
      <c r="C5" s="430"/>
      <c r="D5" s="395"/>
      <c r="E5" s="396"/>
      <c r="F5" s="225"/>
    </row>
    <row r="6" spans="1:6" ht="26.25" customHeight="1" thickBot="1">
      <c r="A6" s="283"/>
      <c r="B6" s="283"/>
      <c r="C6" s="430"/>
      <c r="D6" s="226"/>
      <c r="E6" s="227"/>
      <c r="F6" s="228"/>
    </row>
    <row r="7" spans="1:6" ht="27.75" customHeight="1">
      <c r="A7" s="306" t="s">
        <v>33</v>
      </c>
      <c r="B7" s="440" t="s">
        <v>31</v>
      </c>
      <c r="C7" s="441" t="s">
        <v>32</v>
      </c>
      <c r="D7" s="298" t="s">
        <v>17</v>
      </c>
      <c r="E7" s="298" t="s">
        <v>17</v>
      </c>
      <c r="F7" s="404" t="s">
        <v>17</v>
      </c>
    </row>
    <row r="8" spans="1:6" ht="83.25" customHeight="1" thickBot="1">
      <c r="A8" s="307"/>
      <c r="B8" s="440"/>
      <c r="C8" s="441"/>
      <c r="D8" s="299"/>
      <c r="E8" s="299"/>
      <c r="F8" s="405"/>
    </row>
    <row r="9" spans="1:6" ht="36.75" customHeight="1">
      <c r="A9" s="14">
        <v>1</v>
      </c>
      <c r="B9" s="13" t="s">
        <v>58</v>
      </c>
      <c r="C9" s="22">
        <v>1619642.2358940549</v>
      </c>
      <c r="D9" s="135">
        <v>254</v>
      </c>
      <c r="E9" s="135">
        <v>265</v>
      </c>
      <c r="F9" s="135">
        <v>70</v>
      </c>
    </row>
    <row r="10" spans="1:6" s="236" customFormat="1" ht="41.25" customHeight="1">
      <c r="A10" s="234">
        <v>6</v>
      </c>
      <c r="B10" s="13" t="s">
        <v>63</v>
      </c>
      <c r="C10" s="22">
        <v>948142.70835654158</v>
      </c>
      <c r="D10" s="136">
        <v>270</v>
      </c>
      <c r="E10" s="136">
        <v>145</v>
      </c>
      <c r="F10" s="136">
        <v>57</v>
      </c>
    </row>
    <row r="11" spans="1:6" ht="45.75" customHeight="1">
      <c r="A11" s="15">
        <v>11</v>
      </c>
      <c r="B11" s="13" t="s">
        <v>68</v>
      </c>
      <c r="C11" s="22">
        <v>1006530.9053573259</v>
      </c>
      <c r="D11" s="136">
        <v>206</v>
      </c>
      <c r="E11" s="136">
        <v>184</v>
      </c>
      <c r="F11" s="136">
        <v>32</v>
      </c>
    </row>
    <row r="12" spans="1:6" ht="42.75" customHeight="1">
      <c r="A12" s="15">
        <v>15</v>
      </c>
      <c r="B12" s="13" t="s">
        <v>72</v>
      </c>
      <c r="C12" s="22">
        <v>2720661.1094684335</v>
      </c>
      <c r="D12" s="136">
        <v>535</v>
      </c>
      <c r="E12" s="136">
        <v>680</v>
      </c>
      <c r="F12" s="136">
        <v>56</v>
      </c>
    </row>
    <row r="13" spans="1:6" ht="15.75">
      <c r="A13" s="15">
        <v>22</v>
      </c>
      <c r="B13" s="13" t="s">
        <v>79</v>
      </c>
      <c r="C13" s="22">
        <v>4175348.4137103148</v>
      </c>
      <c r="D13" s="136">
        <v>780</v>
      </c>
      <c r="E13" s="136">
        <v>901</v>
      </c>
      <c r="F13" s="136">
        <v>319</v>
      </c>
    </row>
    <row r="14" spans="1:6" ht="15.75">
      <c r="A14" s="15">
        <v>23</v>
      </c>
      <c r="B14" s="13" t="s">
        <v>80</v>
      </c>
      <c r="C14" s="22">
        <v>3508025.1339471806</v>
      </c>
      <c r="D14" s="136">
        <v>870</v>
      </c>
      <c r="E14" s="136">
        <v>948</v>
      </c>
      <c r="F14" s="136">
        <v>119</v>
      </c>
    </row>
    <row r="15" spans="1:6" ht="15.75">
      <c r="A15" s="15">
        <v>31</v>
      </c>
      <c r="B15" s="13" t="s">
        <v>88</v>
      </c>
      <c r="C15" s="22">
        <v>2408297.0210686671</v>
      </c>
      <c r="D15" s="136">
        <v>648</v>
      </c>
      <c r="E15" s="136">
        <v>670</v>
      </c>
      <c r="F15" s="136">
        <v>132</v>
      </c>
    </row>
    <row r="16" spans="1:6" ht="16.5" thickBot="1">
      <c r="A16" s="24">
        <v>36</v>
      </c>
      <c r="B16" s="25" t="s">
        <v>93</v>
      </c>
      <c r="C16" s="26">
        <v>2751639.3661692366</v>
      </c>
      <c r="D16" s="137">
        <v>677</v>
      </c>
      <c r="E16" s="137">
        <v>571</v>
      </c>
      <c r="F16" s="137">
        <v>182</v>
      </c>
    </row>
    <row r="17" spans="1:6" s="134" customFormat="1" ht="49.5" customHeight="1" thickBot="1">
      <c r="A17" s="460" t="s">
        <v>94</v>
      </c>
      <c r="B17" s="460"/>
      <c r="C17" s="188">
        <f>SUM(C9:C16)</f>
        <v>19138286.893971756</v>
      </c>
      <c r="D17" s="131">
        <v>20731</v>
      </c>
      <c r="E17" s="131">
        <v>21746</v>
      </c>
      <c r="F17" s="131">
        <v>7298</v>
      </c>
    </row>
    <row r="23" spans="1:6" ht="18.75" customHeight="1">
      <c r="A23" s="283" t="s">
        <v>94</v>
      </c>
      <c r="B23" s="283"/>
      <c r="C23" s="283"/>
      <c r="D23" s="284"/>
      <c r="E23" s="284"/>
      <c r="F23" s="284"/>
    </row>
    <row r="24" spans="1:6" ht="15.75" thickBot="1">
      <c r="A24" s="283"/>
      <c r="B24" s="283"/>
      <c r="C24" s="283"/>
      <c r="D24" s="285"/>
      <c r="E24" s="285"/>
      <c r="F24" s="285"/>
    </row>
    <row r="25" spans="1:6" ht="19.5" customHeight="1" thickBot="1">
      <c r="A25" s="283" t="s">
        <v>101</v>
      </c>
      <c r="B25" s="283"/>
      <c r="C25" s="430"/>
      <c r="D25" s="395"/>
      <c r="E25" s="396"/>
      <c r="F25" s="229"/>
    </row>
    <row r="26" spans="1:6" ht="16.5" customHeight="1" thickBot="1">
      <c r="A26" s="283"/>
      <c r="B26" s="283"/>
      <c r="C26" s="430"/>
      <c r="D26" s="226"/>
      <c r="E26" s="227"/>
      <c r="F26" s="228"/>
    </row>
    <row r="27" spans="1:6" ht="16.5" customHeight="1">
      <c r="A27" s="306" t="s">
        <v>33</v>
      </c>
      <c r="B27" s="440" t="s">
        <v>31</v>
      </c>
      <c r="C27" s="441" t="s">
        <v>32</v>
      </c>
      <c r="D27" s="298" t="s">
        <v>17</v>
      </c>
      <c r="E27" s="298" t="s">
        <v>17</v>
      </c>
      <c r="F27" s="404" t="s">
        <v>17</v>
      </c>
    </row>
    <row r="28" spans="1:6">
      <c r="A28" s="307"/>
      <c r="B28" s="440"/>
      <c r="C28" s="441"/>
      <c r="D28" s="431"/>
      <c r="E28" s="431"/>
      <c r="F28" s="432"/>
    </row>
    <row r="29" spans="1:6" ht="15.75">
      <c r="A29" s="14">
        <v>1</v>
      </c>
      <c r="B29" s="13" t="s">
        <v>58</v>
      </c>
      <c r="C29" s="22">
        <v>1619642.2358940549</v>
      </c>
      <c r="D29" s="136" t="e">
        <f>#REF!+#REF!+#REF!+#REF!+#REF!+#REF!</f>
        <v>#REF!</v>
      </c>
      <c r="E29" s="136" t="e">
        <f>SUM(#REF!)</f>
        <v>#REF!</v>
      </c>
      <c r="F29" s="136" t="e">
        <f>SUM(#REF!)</f>
        <v>#REF!</v>
      </c>
    </row>
    <row r="30" spans="1:6" ht="15.75">
      <c r="A30" s="15">
        <v>2</v>
      </c>
      <c r="B30" s="13" t="s">
        <v>105</v>
      </c>
      <c r="C30" s="22">
        <v>2711625.7845973652</v>
      </c>
      <c r="D30" s="136" t="e">
        <f>#REF!+#REF!+#REF!+#REF!+#REF!+#REF!</f>
        <v>#REF!</v>
      </c>
      <c r="E30" s="136" t="e">
        <f>SUM(#REF!)</f>
        <v>#REF!</v>
      </c>
      <c r="F30" s="136" t="e">
        <f>SUM(#REF!)</f>
        <v>#REF!</v>
      </c>
    </row>
    <row r="31" spans="1:6" ht="15.75">
      <c r="A31" s="15">
        <v>3</v>
      </c>
      <c r="B31" s="13" t="s">
        <v>59</v>
      </c>
      <c r="C31" s="22">
        <v>3226639.3022482186</v>
      </c>
      <c r="D31" s="136" t="e">
        <f>#REF!+#REF!+#REF!+#REF!+#REF!+#REF!</f>
        <v>#REF!</v>
      </c>
      <c r="E31" s="136" t="e">
        <f>SUM(#REF!)</f>
        <v>#REF!</v>
      </c>
      <c r="F31" s="136" t="e">
        <f>SUM(#REF!)</f>
        <v>#REF!</v>
      </c>
    </row>
    <row r="32" spans="1:6" ht="15.75">
      <c r="A32" s="15">
        <v>4</v>
      </c>
      <c r="B32" s="13" t="s">
        <v>61</v>
      </c>
      <c r="C32" s="22">
        <v>1309859.6688860231</v>
      </c>
      <c r="D32" s="136" t="e">
        <f>#REF!+#REF!+#REF!+#REF!+#REF!+#REF!</f>
        <v>#REF!</v>
      </c>
      <c r="E32" s="136" t="e">
        <f>SUM(#REF!)</f>
        <v>#REF!</v>
      </c>
      <c r="F32" s="136" t="e">
        <f>SUM(#REF!)</f>
        <v>#REF!</v>
      </c>
    </row>
    <row r="33" spans="1:6" ht="15.75">
      <c r="A33" s="15">
        <v>5</v>
      </c>
      <c r="B33" s="13" t="s">
        <v>62</v>
      </c>
      <c r="C33" s="22">
        <v>1355036.2932413612</v>
      </c>
      <c r="D33" s="136" t="e">
        <f>#REF!+#REF!+#REF!+#REF!+#REF!+#REF!</f>
        <v>#REF!</v>
      </c>
      <c r="E33" s="136" t="e">
        <f>SUM(#REF!)</f>
        <v>#REF!</v>
      </c>
      <c r="F33" s="136" t="e">
        <f>SUM(#REF!)</f>
        <v>#REF!</v>
      </c>
    </row>
    <row r="34" spans="1:6" ht="15.75">
      <c r="A34" s="15">
        <v>6</v>
      </c>
      <c r="B34" s="13" t="s">
        <v>63</v>
      </c>
      <c r="C34" s="22">
        <v>948142.70835654158</v>
      </c>
      <c r="D34" s="136" t="e">
        <f>#REF!+#REF!+#REF!+#REF!+#REF!+#REF!</f>
        <v>#REF!</v>
      </c>
      <c r="E34" s="136" t="e">
        <f>SUM(#REF!)</f>
        <v>#REF!</v>
      </c>
      <c r="F34" s="136" t="e">
        <f>SUM(#REF!)</f>
        <v>#REF!</v>
      </c>
    </row>
    <row r="35" spans="1:6" ht="15.75">
      <c r="A35" s="15">
        <v>7</v>
      </c>
      <c r="B35" s="13" t="s">
        <v>64</v>
      </c>
      <c r="C35" s="22">
        <v>2130783.4714573072</v>
      </c>
      <c r="D35" s="136" t="e">
        <f>#REF!+#REF!+#REF!+#REF!+#REF!+#REF!</f>
        <v>#REF!</v>
      </c>
      <c r="E35" s="136" t="e">
        <f>SUM(#REF!)</f>
        <v>#REF!</v>
      </c>
      <c r="F35" s="136" t="e">
        <f>SUM(#REF!)</f>
        <v>#REF!</v>
      </c>
    </row>
    <row r="36" spans="1:6" ht="15.75">
      <c r="A36" s="15">
        <v>8</v>
      </c>
      <c r="B36" s="13" t="s">
        <v>65</v>
      </c>
      <c r="C36" s="22">
        <v>6998506</v>
      </c>
      <c r="D36" s="136" t="e">
        <f>#REF!+#REF!+#REF!+#REF!+#REF!+#REF!</f>
        <v>#REF!</v>
      </c>
      <c r="E36" s="136" t="e">
        <f>SUM(#REF!)</f>
        <v>#REF!</v>
      </c>
      <c r="F36" s="136" t="e">
        <f>SUM(#REF!)</f>
        <v>#REF!</v>
      </c>
    </row>
    <row r="37" spans="1:6" ht="15.75">
      <c r="A37" s="15">
        <v>9</v>
      </c>
      <c r="B37" s="13" t="s">
        <v>66</v>
      </c>
      <c r="C37" s="22">
        <v>4569030.425949689</v>
      </c>
      <c r="D37" s="136" t="e">
        <f>#REF!+#REF!+#REF!+#REF!+#REF!+#REF!</f>
        <v>#REF!</v>
      </c>
      <c r="E37" s="136" t="e">
        <f>SUM(#REF!)</f>
        <v>#REF!</v>
      </c>
      <c r="F37" s="136" t="e">
        <f>SUM(#REF!)</f>
        <v>#REF!</v>
      </c>
    </row>
    <row r="38" spans="1:6" ht="15.75">
      <c r="A38" s="15">
        <v>10</v>
      </c>
      <c r="B38" s="13" t="s">
        <v>67</v>
      </c>
      <c r="C38" s="22">
        <v>2692264.3741593631</v>
      </c>
      <c r="D38" s="136" t="e">
        <f>#REF!+#REF!+#REF!+#REF!+#REF!+#REF!</f>
        <v>#REF!</v>
      </c>
      <c r="E38" s="136" t="e">
        <f>SUM(#REF!)</f>
        <v>#REF!</v>
      </c>
      <c r="F38" s="136" t="e">
        <f>SUM(#REF!)</f>
        <v>#REF!</v>
      </c>
    </row>
    <row r="39" spans="1:6" ht="15.75">
      <c r="A39" s="15">
        <v>11</v>
      </c>
      <c r="B39" s="13" t="s">
        <v>68</v>
      </c>
      <c r="C39" s="22">
        <v>1006530.9053573259</v>
      </c>
      <c r="D39" s="136" t="e">
        <f>#REF!+#REF!+#REF!+#REF!+#REF!+#REF!</f>
        <v>#REF!</v>
      </c>
      <c r="E39" s="136" t="e">
        <f>SUM(#REF!)</f>
        <v>#REF!</v>
      </c>
      <c r="F39" s="136" t="e">
        <f>SUM(#REF!)</f>
        <v>#REF!</v>
      </c>
    </row>
    <row r="40" spans="1:6" ht="15.75">
      <c r="A40" s="15">
        <v>12</v>
      </c>
      <c r="B40" s="13" t="s">
        <v>69</v>
      </c>
      <c r="C40" s="22">
        <v>3036086</v>
      </c>
      <c r="D40" s="136" t="e">
        <f>#REF!+#REF!+#REF!+#REF!+#REF!+#REF!</f>
        <v>#REF!</v>
      </c>
      <c r="E40" s="136" t="e">
        <f>SUM(#REF!)</f>
        <v>#REF!</v>
      </c>
      <c r="F40" s="136" t="e">
        <f>SUM(#REF!)</f>
        <v>#REF!</v>
      </c>
    </row>
    <row r="41" spans="1:6" ht="15.75">
      <c r="A41" s="15">
        <v>13</v>
      </c>
      <c r="B41" s="13" t="s">
        <v>70</v>
      </c>
      <c r="C41" s="22">
        <v>1151096.103294407</v>
      </c>
      <c r="D41" s="136" t="e">
        <f>#REF!+#REF!+#REF!+#REF!+#REF!+#REF!</f>
        <v>#REF!</v>
      </c>
      <c r="E41" s="136" t="e">
        <f>SUM(#REF!)</f>
        <v>#REF!</v>
      </c>
      <c r="F41" s="136" t="e">
        <f>SUM(#REF!)</f>
        <v>#REF!</v>
      </c>
    </row>
    <row r="42" spans="1:6" ht="15.75">
      <c r="A42" s="15">
        <v>14</v>
      </c>
      <c r="B42" s="13" t="s">
        <v>71</v>
      </c>
      <c r="C42" s="22">
        <v>3146612.1391044767</v>
      </c>
      <c r="D42" s="136" t="e">
        <f>#REF!+#REF!+#REF!+#REF!+#REF!+#REF!</f>
        <v>#REF!</v>
      </c>
      <c r="E42" s="136" t="e">
        <f>SUM(#REF!)</f>
        <v>#REF!</v>
      </c>
      <c r="F42" s="136" t="e">
        <f>SUM(#REF!)</f>
        <v>#REF!</v>
      </c>
    </row>
    <row r="43" spans="1:6" ht="15.75">
      <c r="A43" s="15">
        <v>15</v>
      </c>
      <c r="B43" s="13" t="s">
        <v>72</v>
      </c>
      <c r="C43" s="22">
        <v>2720661.1094684335</v>
      </c>
      <c r="D43" s="136" t="e">
        <f>#REF!+#REF!+#REF!+#REF!+#REF!+#REF!</f>
        <v>#REF!</v>
      </c>
      <c r="E43" s="136" t="e">
        <f>SUM(#REF!)</f>
        <v>#REF!</v>
      </c>
      <c r="F43" s="136" t="e">
        <f>SUM(#REF!)</f>
        <v>#REF!</v>
      </c>
    </row>
    <row r="44" spans="1:6" ht="15.75">
      <c r="A44" s="15">
        <v>16</v>
      </c>
      <c r="B44" s="13" t="s">
        <v>73</v>
      </c>
      <c r="C44" s="22">
        <v>1108501.0003308023</v>
      </c>
      <c r="D44" s="136" t="e">
        <f>#REF!+#REF!+#REF!+#REF!+#REF!+#REF!</f>
        <v>#REF!</v>
      </c>
      <c r="E44" s="136" t="e">
        <f>SUM(#REF!)</f>
        <v>#REF!</v>
      </c>
      <c r="F44" s="136" t="e">
        <f>SUM(#REF!)</f>
        <v>#REF!</v>
      </c>
    </row>
    <row r="45" spans="1:6" ht="15.75">
      <c r="A45" s="15">
        <v>17</v>
      </c>
      <c r="B45" s="13" t="s">
        <v>74</v>
      </c>
      <c r="C45" s="22">
        <v>8616855.9681879673</v>
      </c>
      <c r="D45" s="136" t="e">
        <f>#REF!+#REF!+#REF!+#REF!+#REF!+#REF!</f>
        <v>#REF!</v>
      </c>
      <c r="E45" s="136" t="e">
        <f>SUM(#REF!)</f>
        <v>#REF!</v>
      </c>
      <c r="F45" s="136" t="e">
        <f>SUM(#REF!)</f>
        <v>#REF!</v>
      </c>
    </row>
    <row r="46" spans="1:6" ht="15.75">
      <c r="A46" s="15">
        <v>18</v>
      </c>
      <c r="B46" s="13" t="s">
        <v>75</v>
      </c>
      <c r="C46" s="22">
        <v>1406666.7210760328</v>
      </c>
      <c r="D46" s="136" t="e">
        <f>#REF!+#REF!+#REF!+#REF!+#REF!+#REF!</f>
        <v>#REF!</v>
      </c>
      <c r="E46" s="136" t="e">
        <f>SUM(#REF!)</f>
        <v>#REF!</v>
      </c>
      <c r="F46" s="136" t="e">
        <f>SUM(#REF!)</f>
        <v>#REF!</v>
      </c>
    </row>
    <row r="47" spans="1:6" ht="15.75">
      <c r="A47" s="15">
        <v>19</v>
      </c>
      <c r="B47" s="13" t="s">
        <v>76</v>
      </c>
      <c r="C47" s="22">
        <v>1476367.7986528403</v>
      </c>
      <c r="D47" s="136" t="e">
        <f>#REF!+#REF!+#REF!+#REF!+#REF!+#REF!</f>
        <v>#REF!</v>
      </c>
      <c r="E47" s="136" t="e">
        <f>SUM(#REF!)</f>
        <v>#REF!</v>
      </c>
      <c r="F47" s="136" t="e">
        <f>SUM(#REF!)</f>
        <v>#REF!</v>
      </c>
    </row>
    <row r="48" spans="1:6" ht="15.75">
      <c r="A48" s="15">
        <v>20</v>
      </c>
      <c r="B48" s="13" t="s">
        <v>77</v>
      </c>
      <c r="C48" s="22">
        <v>1460878.6703024385</v>
      </c>
      <c r="D48" s="136" t="e">
        <f>#REF!+#REF!+#REF!+#REF!+#REF!+#REF!</f>
        <v>#REF!</v>
      </c>
      <c r="E48" s="136" t="e">
        <f>SUM(#REF!)</f>
        <v>#REF!</v>
      </c>
      <c r="F48" s="136" t="e">
        <f>SUM(#REF!)</f>
        <v>#REF!</v>
      </c>
    </row>
    <row r="49" spans="1:6" ht="15.75">
      <c r="A49" s="15">
        <v>21</v>
      </c>
      <c r="B49" s="13" t="s">
        <v>78</v>
      </c>
      <c r="C49" s="22">
        <v>1317604.2330612235</v>
      </c>
      <c r="D49" s="136" t="e">
        <f>#REF!+#REF!+#REF!+#REF!+#REF!+#REF!</f>
        <v>#REF!</v>
      </c>
      <c r="E49" s="136" t="e">
        <f>SUM(#REF!)</f>
        <v>#REF!</v>
      </c>
      <c r="F49" s="136" t="e">
        <f>SUM(#REF!)</f>
        <v>#REF!</v>
      </c>
    </row>
    <row r="50" spans="1:6" ht="15.75">
      <c r="A50" s="15">
        <v>22</v>
      </c>
      <c r="B50" s="13" t="s">
        <v>79</v>
      </c>
      <c r="C50" s="22">
        <v>4175348.4137103148</v>
      </c>
      <c r="D50" s="136" t="e">
        <f>#REF!+#REF!+#REF!+#REF!+#REF!+#REF!</f>
        <v>#REF!</v>
      </c>
      <c r="E50" s="136" t="e">
        <f>SUM(#REF!)</f>
        <v>#REF!</v>
      </c>
      <c r="F50" s="136" t="e">
        <f>SUM(#REF!)</f>
        <v>#REF!</v>
      </c>
    </row>
    <row r="51" spans="1:6" ht="15.75">
      <c r="A51" s="15">
        <v>23</v>
      </c>
      <c r="B51" s="13" t="s">
        <v>80</v>
      </c>
      <c r="C51" s="22">
        <v>3508025.1339471806</v>
      </c>
      <c r="D51" s="136" t="e">
        <f>#REF!+#REF!+#REF!+#REF!+#REF!+#REF!</f>
        <v>#REF!</v>
      </c>
      <c r="E51" s="136" t="e">
        <f>SUM(#REF!)</f>
        <v>#REF!</v>
      </c>
      <c r="F51" s="136" t="e">
        <f>SUM(#REF!)</f>
        <v>#REF!</v>
      </c>
    </row>
    <row r="52" spans="1:6" ht="15.75">
      <c r="A52" s="15">
        <v>24</v>
      </c>
      <c r="B52" s="13" t="s">
        <v>81</v>
      </c>
      <c r="C52" s="22">
        <v>1158825.1849565415</v>
      </c>
      <c r="D52" s="136" t="e">
        <f>#REF!+#REF!+#REF!+#REF!+#REF!+#REF!</f>
        <v>#REF!</v>
      </c>
      <c r="E52" s="136" t="e">
        <f>SUM(#REF!)</f>
        <v>#REF!</v>
      </c>
      <c r="F52" s="136" t="e">
        <f>SUM(#REF!)</f>
        <v>#REF!</v>
      </c>
    </row>
    <row r="53" spans="1:6" ht="15.75">
      <c r="A53" s="15">
        <v>25</v>
      </c>
      <c r="B53" s="13" t="s">
        <v>82</v>
      </c>
      <c r="C53" s="22">
        <v>1606734.6289353864</v>
      </c>
      <c r="D53" s="136" t="e">
        <f>#REF!+#REF!+#REF!+#REF!+#REF!+#REF!</f>
        <v>#REF!</v>
      </c>
      <c r="E53" s="136" t="e">
        <f>SUM(#REF!)</f>
        <v>#REF!</v>
      </c>
      <c r="F53" s="136" t="e">
        <f>SUM(#REF!)</f>
        <v>#REF!</v>
      </c>
    </row>
    <row r="54" spans="1:6" ht="15.75">
      <c r="A54" s="15">
        <v>26</v>
      </c>
      <c r="B54" s="13" t="s">
        <v>83</v>
      </c>
      <c r="C54" s="22">
        <v>2949125.7526368573</v>
      </c>
      <c r="D54" s="136" t="e">
        <f>#REF!+#REF!+#REF!+#REF!+#REF!+#REF!</f>
        <v>#REF!</v>
      </c>
      <c r="E54" s="136" t="e">
        <f>SUM(#REF!)</f>
        <v>#REF!</v>
      </c>
      <c r="F54" s="136" t="e">
        <f>SUM(#REF!)</f>
        <v>#REF!</v>
      </c>
    </row>
    <row r="55" spans="1:6" ht="15.75">
      <c r="A55" s="15">
        <v>27</v>
      </c>
      <c r="B55" s="13" t="s">
        <v>84</v>
      </c>
      <c r="C55" s="22">
        <v>1636422.1249403232</v>
      </c>
      <c r="D55" s="136" t="e">
        <f>#REF!+#REF!+#REF!+#REF!+#REF!+#REF!</f>
        <v>#REF!</v>
      </c>
      <c r="E55" s="136" t="e">
        <f>SUM(#REF!)</f>
        <v>#REF!</v>
      </c>
      <c r="F55" s="136" t="e">
        <f>SUM(#REF!)</f>
        <v>#REF!</v>
      </c>
    </row>
    <row r="56" spans="1:6" ht="15.75">
      <c r="A56" s="15">
        <v>28</v>
      </c>
      <c r="B56" s="13" t="s">
        <v>85</v>
      </c>
      <c r="C56" s="22">
        <v>4208908.19180285</v>
      </c>
      <c r="D56" s="136" t="e">
        <f>#REF!+#REF!+#REF!+#REF!+#REF!+#REF!</f>
        <v>#REF!</v>
      </c>
      <c r="E56" s="136" t="e">
        <f>SUM(#REF!)</f>
        <v>#REF!</v>
      </c>
      <c r="F56" s="136" t="e">
        <f>SUM(#REF!)</f>
        <v>#REF!</v>
      </c>
    </row>
    <row r="57" spans="1:6" ht="15.75">
      <c r="A57" s="15">
        <v>29</v>
      </c>
      <c r="B57" s="13" t="s">
        <v>86</v>
      </c>
      <c r="C57" s="22">
        <v>1382142.2678545637</v>
      </c>
      <c r="D57" s="136" t="e">
        <f>#REF!+#REF!+#REF!+#REF!+#REF!+#REF!</f>
        <v>#REF!</v>
      </c>
      <c r="E57" s="136" t="e">
        <f>SUM(#REF!)</f>
        <v>#REF!</v>
      </c>
      <c r="F57" s="136" t="e">
        <f>SUM(#REF!)</f>
        <v>#REF!</v>
      </c>
    </row>
    <row r="58" spans="1:6" ht="15.75">
      <c r="A58" s="15">
        <v>30</v>
      </c>
      <c r="B58" s="13" t="s">
        <v>87</v>
      </c>
      <c r="C58" s="22">
        <v>4517399.9981150161</v>
      </c>
      <c r="D58" s="136" t="e">
        <f>#REF!+#REF!+#REF!+#REF!+#REF!+#REF!</f>
        <v>#REF!</v>
      </c>
      <c r="E58" s="136" t="e">
        <f>SUM(#REF!)</f>
        <v>#REF!</v>
      </c>
      <c r="F58" s="136" t="e">
        <f>SUM(#REF!)</f>
        <v>#REF!</v>
      </c>
    </row>
    <row r="59" spans="1:6" ht="15.75">
      <c r="A59" s="15">
        <v>31</v>
      </c>
      <c r="B59" s="13" t="s">
        <v>88</v>
      </c>
      <c r="C59" s="22">
        <v>2408297.0210686671</v>
      </c>
      <c r="D59" s="136" t="e">
        <f>#REF!+#REF!+#REF!+#REF!+#REF!+#REF!</f>
        <v>#REF!</v>
      </c>
      <c r="E59" s="136" t="e">
        <f>SUM(#REF!)</f>
        <v>#REF!</v>
      </c>
      <c r="F59" s="136" t="e">
        <f>SUM(#REF!)</f>
        <v>#REF!</v>
      </c>
    </row>
    <row r="60" spans="1:6" ht="15.75">
      <c r="A60" s="15">
        <v>32</v>
      </c>
      <c r="B60" s="13" t="s">
        <v>89</v>
      </c>
      <c r="C60" s="22">
        <v>3549329.4762149174</v>
      </c>
      <c r="D60" s="136" t="e">
        <f>#REF!+#REF!+#REF!+#REF!+#REF!+#REF!</f>
        <v>#REF!</v>
      </c>
      <c r="E60" s="136" t="e">
        <f>SUM(#REF!)</f>
        <v>#REF!</v>
      </c>
      <c r="F60" s="136" t="e">
        <f>SUM(#REF!)</f>
        <v>#REF!</v>
      </c>
    </row>
    <row r="61" spans="1:6" ht="15.75">
      <c r="A61" s="15">
        <v>33</v>
      </c>
      <c r="B61" s="13" t="s">
        <v>90</v>
      </c>
      <c r="C61" s="22">
        <v>3669790</v>
      </c>
      <c r="D61" s="136" t="e">
        <f>#REF!+#REF!+#REF!+#REF!+#REF!+#REF!</f>
        <v>#REF!</v>
      </c>
      <c r="E61" s="136" t="e">
        <f>SUM(#REF!)</f>
        <v>#REF!</v>
      </c>
      <c r="F61" s="136" t="e">
        <f>SUM(#REF!)</f>
        <v>#REF!</v>
      </c>
    </row>
    <row r="62" spans="1:6" ht="15.75">
      <c r="A62" s="15">
        <v>34</v>
      </c>
      <c r="B62" s="13" t="s">
        <v>91</v>
      </c>
      <c r="C62" s="22">
        <v>3629356.6393586588</v>
      </c>
      <c r="D62" s="136" t="e">
        <f>#REF!+#REF!+#REF!+#REF!+#REF!+#REF!</f>
        <v>#REF!</v>
      </c>
      <c r="E62" s="136" t="e">
        <f>SUM(#REF!)</f>
        <v>#REF!</v>
      </c>
      <c r="F62" s="136" t="e">
        <f>SUM(#REF!)</f>
        <v>#REF!</v>
      </c>
    </row>
    <row r="63" spans="1:6" ht="15.75">
      <c r="A63" s="15">
        <v>35</v>
      </c>
      <c r="B63" s="13" t="s">
        <v>92</v>
      </c>
      <c r="C63" s="22">
        <v>2101095.9754523705</v>
      </c>
      <c r="D63" s="136" t="e">
        <f>#REF!+#REF!+#REF!+#REF!+#REF!+#REF!</f>
        <v>#REF!</v>
      </c>
      <c r="E63" s="136" t="e">
        <f>SUM(#REF!)</f>
        <v>#REF!</v>
      </c>
      <c r="F63" s="136" t="e">
        <f>SUM(#REF!)</f>
        <v>#REF!</v>
      </c>
    </row>
    <row r="64" spans="1:6" ht="16.5" thickBot="1">
      <c r="A64" s="24">
        <v>36</v>
      </c>
      <c r="B64" s="25" t="s">
        <v>93</v>
      </c>
      <c r="C64" s="26">
        <v>2751639.3661692366</v>
      </c>
      <c r="D64" s="141" t="e">
        <f>#REF!+#REF!+#REF!+#REF!+#REF!+#REF!</f>
        <v>#REF!</v>
      </c>
      <c r="E64" s="136" t="e">
        <f>SUM(#REF!)</f>
        <v>#REF!</v>
      </c>
      <c r="F64" s="141" t="e">
        <f>SUM(#REF!)</f>
        <v>#REF!</v>
      </c>
    </row>
    <row r="65" spans="1:6" ht="24.75" customHeight="1" thickBot="1">
      <c r="A65" s="281" t="s">
        <v>94</v>
      </c>
      <c r="B65" s="282"/>
      <c r="C65" s="86">
        <f>SUM(C27:C64)</f>
        <v>97261831.088788718</v>
      </c>
      <c r="D65" s="131" t="e">
        <f>#REF!+#REF!+#REF!+#REF!+#REF!+#REF!</f>
        <v>#REF!</v>
      </c>
      <c r="E65" s="141" t="e">
        <f>SUM(#REF!)</f>
        <v>#REF!</v>
      </c>
      <c r="F65" s="192" t="e">
        <f>SUM(#REF!)</f>
        <v>#REF!</v>
      </c>
    </row>
    <row r="71" spans="1:6" ht="18.75" customHeight="1">
      <c r="A71" s="283" t="s">
        <v>94</v>
      </c>
      <c r="B71" s="283"/>
      <c r="C71" s="283"/>
      <c r="D71" s="284"/>
      <c r="E71" s="284"/>
      <c r="F71" s="284"/>
    </row>
    <row r="72" spans="1:6" ht="15.75" thickBot="1">
      <c r="A72" s="283"/>
      <c r="B72" s="283"/>
      <c r="C72" s="283"/>
      <c r="D72" s="285"/>
      <c r="E72" s="285"/>
      <c r="F72" s="285"/>
    </row>
    <row r="73" spans="1:6" ht="19.5" customHeight="1" thickBot="1">
      <c r="A73" s="283" t="s">
        <v>102</v>
      </c>
      <c r="B73" s="283"/>
      <c r="C73" s="430"/>
      <c r="D73" s="395"/>
      <c r="E73" s="396"/>
      <c r="F73" s="225"/>
    </row>
    <row r="74" spans="1:6" ht="16.5" customHeight="1" thickBot="1">
      <c r="A74" s="283"/>
      <c r="B74" s="283"/>
      <c r="C74" s="430"/>
      <c r="D74" s="226"/>
      <c r="E74" s="227"/>
      <c r="F74" s="228"/>
    </row>
    <row r="75" spans="1:6" ht="16.5" customHeight="1">
      <c r="A75" s="306" t="s">
        <v>33</v>
      </c>
      <c r="B75" s="440" t="s">
        <v>31</v>
      </c>
      <c r="C75" s="441" t="s">
        <v>32</v>
      </c>
      <c r="D75" s="298" t="s">
        <v>17</v>
      </c>
      <c r="E75" s="298" t="s">
        <v>17</v>
      </c>
      <c r="F75" s="404" t="s">
        <v>17</v>
      </c>
    </row>
    <row r="76" spans="1:6">
      <c r="A76" s="307"/>
      <c r="B76" s="440"/>
      <c r="C76" s="441"/>
      <c r="D76" s="431"/>
      <c r="E76" s="431"/>
      <c r="F76" s="432"/>
    </row>
    <row r="77" spans="1:6" ht="15.75">
      <c r="A77" s="14">
        <v>1</v>
      </c>
      <c r="B77" s="13" t="s">
        <v>58</v>
      </c>
      <c r="C77" s="22">
        <v>1619642.2358940549</v>
      </c>
      <c r="D77" s="136" t="e">
        <f>#REF!+#REF!+#REF!+#REF!+#REF!+#REF!</f>
        <v>#REF!</v>
      </c>
      <c r="E77" s="136" t="e">
        <f>SUM(#REF!)</f>
        <v>#REF!</v>
      </c>
      <c r="F77" s="136" t="e">
        <f>SUM(#REF!)</f>
        <v>#REF!</v>
      </c>
    </row>
    <row r="78" spans="1:6" ht="15.75">
      <c r="A78" s="15">
        <v>2</v>
      </c>
      <c r="B78" s="13" t="s">
        <v>105</v>
      </c>
      <c r="C78" s="22">
        <v>2711625.7845973652</v>
      </c>
      <c r="D78" s="136" t="e">
        <f>#REF!+#REF!+#REF!+#REF!+#REF!+#REF!</f>
        <v>#REF!</v>
      </c>
      <c r="E78" s="136" t="e">
        <f>SUM(#REF!)</f>
        <v>#REF!</v>
      </c>
      <c r="F78" s="136" t="e">
        <f>SUM(#REF!)</f>
        <v>#REF!</v>
      </c>
    </row>
    <row r="79" spans="1:6" ht="15.75">
      <c r="A79" s="15">
        <v>3</v>
      </c>
      <c r="B79" s="13" t="s">
        <v>59</v>
      </c>
      <c r="C79" s="22">
        <v>3226639.3022482186</v>
      </c>
      <c r="D79" s="136" t="e">
        <f>#REF!+#REF!+#REF!+#REF!+#REF!+#REF!</f>
        <v>#REF!</v>
      </c>
      <c r="E79" s="136" t="e">
        <f>SUM(#REF!)</f>
        <v>#REF!</v>
      </c>
      <c r="F79" s="136" t="e">
        <f>SUM(#REF!)</f>
        <v>#REF!</v>
      </c>
    </row>
    <row r="80" spans="1:6" ht="15.75">
      <c r="A80" s="15">
        <v>4</v>
      </c>
      <c r="B80" s="13" t="s">
        <v>61</v>
      </c>
      <c r="C80" s="22">
        <v>1309859.6688860231</v>
      </c>
      <c r="D80" s="136" t="e">
        <f>#REF!+#REF!+#REF!+#REF!+#REF!+#REF!</f>
        <v>#REF!</v>
      </c>
      <c r="E80" s="136" t="e">
        <f>SUM(#REF!)</f>
        <v>#REF!</v>
      </c>
      <c r="F80" s="136" t="e">
        <f>SUM(#REF!)</f>
        <v>#REF!</v>
      </c>
    </row>
    <row r="81" spans="1:6" ht="15.75">
      <c r="A81" s="15">
        <v>5</v>
      </c>
      <c r="B81" s="13" t="s">
        <v>62</v>
      </c>
      <c r="C81" s="22">
        <v>1355036.2932413612</v>
      </c>
      <c r="D81" s="136" t="e">
        <f>#REF!+#REF!+#REF!+#REF!+#REF!+#REF!</f>
        <v>#REF!</v>
      </c>
      <c r="E81" s="136" t="e">
        <f>SUM(#REF!)</f>
        <v>#REF!</v>
      </c>
      <c r="F81" s="136" t="e">
        <f>SUM(#REF!)</f>
        <v>#REF!</v>
      </c>
    </row>
    <row r="82" spans="1:6" ht="15.75">
      <c r="A82" s="15">
        <v>6</v>
      </c>
      <c r="B82" s="13" t="s">
        <v>63</v>
      </c>
      <c r="C82" s="22">
        <v>948142.70835654158</v>
      </c>
      <c r="D82" s="136" t="e">
        <f>#REF!+#REF!+#REF!+#REF!+#REF!+#REF!</f>
        <v>#REF!</v>
      </c>
      <c r="E82" s="136" t="e">
        <f>SUM(#REF!)</f>
        <v>#REF!</v>
      </c>
      <c r="F82" s="136" t="e">
        <f>SUM(#REF!)</f>
        <v>#REF!</v>
      </c>
    </row>
    <row r="83" spans="1:6" ht="15.75">
      <c r="A83" s="15">
        <v>7</v>
      </c>
      <c r="B83" s="13" t="s">
        <v>64</v>
      </c>
      <c r="C83" s="22">
        <v>2130783.4714573072</v>
      </c>
      <c r="D83" s="136" t="e">
        <f>#REF!+#REF!+#REF!+#REF!+#REF!+#REF!</f>
        <v>#REF!</v>
      </c>
      <c r="E83" s="136" t="e">
        <f>SUM(#REF!)</f>
        <v>#REF!</v>
      </c>
      <c r="F83" s="136" t="e">
        <f>SUM(#REF!)</f>
        <v>#REF!</v>
      </c>
    </row>
    <row r="84" spans="1:6" ht="15.75">
      <c r="A84" s="15">
        <v>8</v>
      </c>
      <c r="B84" s="13" t="s">
        <v>65</v>
      </c>
      <c r="C84" s="22">
        <v>6998506</v>
      </c>
      <c r="D84" s="136" t="e">
        <f>#REF!+#REF!+#REF!+#REF!+#REF!+#REF!</f>
        <v>#REF!</v>
      </c>
      <c r="E84" s="136" t="e">
        <f>SUM(#REF!)</f>
        <v>#REF!</v>
      </c>
      <c r="F84" s="136" t="e">
        <f>SUM(#REF!)</f>
        <v>#REF!</v>
      </c>
    </row>
    <row r="85" spans="1:6" ht="15.75">
      <c r="A85" s="15">
        <v>9</v>
      </c>
      <c r="B85" s="13" t="s">
        <v>66</v>
      </c>
      <c r="C85" s="22">
        <v>4569030.425949689</v>
      </c>
      <c r="D85" s="136" t="e">
        <f>#REF!+#REF!+#REF!+#REF!+#REF!+#REF!</f>
        <v>#REF!</v>
      </c>
      <c r="E85" s="136" t="e">
        <f>SUM(#REF!)</f>
        <v>#REF!</v>
      </c>
      <c r="F85" s="136" t="e">
        <f>SUM(#REF!)</f>
        <v>#REF!</v>
      </c>
    </row>
    <row r="86" spans="1:6" ht="15.75">
      <c r="A86" s="15">
        <v>10</v>
      </c>
      <c r="B86" s="13" t="s">
        <v>67</v>
      </c>
      <c r="C86" s="22">
        <v>2692264.3741593631</v>
      </c>
      <c r="D86" s="136" t="e">
        <f>#REF!+#REF!+#REF!+#REF!+#REF!+#REF!</f>
        <v>#REF!</v>
      </c>
      <c r="E86" s="136" t="e">
        <f>SUM(#REF!)</f>
        <v>#REF!</v>
      </c>
      <c r="F86" s="136" t="e">
        <f>SUM(#REF!)</f>
        <v>#REF!</v>
      </c>
    </row>
    <row r="87" spans="1:6" ht="15.75">
      <c r="A87" s="15">
        <v>11</v>
      </c>
      <c r="B87" s="13" t="s">
        <v>68</v>
      </c>
      <c r="C87" s="22">
        <v>1006530.9053573259</v>
      </c>
      <c r="D87" s="136" t="e">
        <f>#REF!+#REF!+#REF!+#REF!+#REF!+#REF!</f>
        <v>#REF!</v>
      </c>
      <c r="E87" s="136" t="e">
        <f>SUM(#REF!)</f>
        <v>#REF!</v>
      </c>
      <c r="F87" s="136" t="e">
        <f>SUM(#REF!)</f>
        <v>#REF!</v>
      </c>
    </row>
    <row r="88" spans="1:6" ht="15.75">
      <c r="A88" s="15">
        <v>12</v>
      </c>
      <c r="B88" s="13" t="s">
        <v>69</v>
      </c>
      <c r="C88" s="22">
        <v>3036086</v>
      </c>
      <c r="D88" s="136" t="e">
        <f>#REF!+#REF!+#REF!+#REF!+#REF!+#REF!</f>
        <v>#REF!</v>
      </c>
      <c r="E88" s="136" t="e">
        <f>SUM(#REF!)</f>
        <v>#REF!</v>
      </c>
      <c r="F88" s="136" t="e">
        <f>SUM(#REF!)</f>
        <v>#REF!</v>
      </c>
    </row>
    <row r="89" spans="1:6" ht="15.75">
      <c r="A89" s="15">
        <v>13</v>
      </c>
      <c r="B89" s="13" t="s">
        <v>70</v>
      </c>
      <c r="C89" s="22">
        <v>1151096.103294407</v>
      </c>
      <c r="D89" s="136" t="e">
        <f>#REF!+#REF!+#REF!+#REF!+#REF!+#REF!</f>
        <v>#REF!</v>
      </c>
      <c r="E89" s="136" t="e">
        <f>SUM(#REF!)</f>
        <v>#REF!</v>
      </c>
      <c r="F89" s="136" t="e">
        <f>SUM(#REF!)</f>
        <v>#REF!</v>
      </c>
    </row>
    <row r="90" spans="1:6" ht="15.75">
      <c r="A90" s="15">
        <v>14</v>
      </c>
      <c r="B90" s="13" t="s">
        <v>71</v>
      </c>
      <c r="C90" s="22">
        <v>3146612.1391044767</v>
      </c>
      <c r="D90" s="136" t="e">
        <f>#REF!+#REF!+#REF!+#REF!+#REF!+#REF!</f>
        <v>#REF!</v>
      </c>
      <c r="E90" s="136" t="e">
        <f>SUM(#REF!)</f>
        <v>#REF!</v>
      </c>
      <c r="F90" s="136" t="e">
        <f>SUM(#REF!)</f>
        <v>#REF!</v>
      </c>
    </row>
    <row r="91" spans="1:6" ht="15.75">
      <c r="A91" s="15">
        <v>15</v>
      </c>
      <c r="B91" s="13" t="s">
        <v>72</v>
      </c>
      <c r="C91" s="22">
        <v>2720661.1094684335</v>
      </c>
      <c r="D91" s="136" t="e">
        <f>#REF!+#REF!+#REF!+#REF!+#REF!+#REF!</f>
        <v>#REF!</v>
      </c>
      <c r="E91" s="136" t="e">
        <f>SUM(#REF!)</f>
        <v>#REF!</v>
      </c>
      <c r="F91" s="136" t="e">
        <f>SUM(#REF!)</f>
        <v>#REF!</v>
      </c>
    </row>
    <row r="92" spans="1:6" ht="15.75">
      <c r="A92" s="15">
        <v>16</v>
      </c>
      <c r="B92" s="13" t="s">
        <v>73</v>
      </c>
      <c r="C92" s="22">
        <v>1108501.0003308023</v>
      </c>
      <c r="D92" s="136" t="e">
        <f>#REF!+#REF!+#REF!+#REF!+#REF!+#REF!</f>
        <v>#REF!</v>
      </c>
      <c r="E92" s="136" t="e">
        <f>SUM(#REF!)</f>
        <v>#REF!</v>
      </c>
      <c r="F92" s="136" t="e">
        <f>SUM(#REF!)</f>
        <v>#REF!</v>
      </c>
    </row>
    <row r="93" spans="1:6" ht="15.75">
      <c r="A93" s="15">
        <v>17</v>
      </c>
      <c r="B93" s="13" t="s">
        <v>74</v>
      </c>
      <c r="C93" s="22">
        <v>8616855.9681879673</v>
      </c>
      <c r="D93" s="136" t="e">
        <f>#REF!+#REF!+#REF!+#REF!+#REF!+#REF!</f>
        <v>#REF!</v>
      </c>
      <c r="E93" s="136" t="e">
        <f>SUM(#REF!)</f>
        <v>#REF!</v>
      </c>
      <c r="F93" s="136" t="e">
        <f>SUM(#REF!)</f>
        <v>#REF!</v>
      </c>
    </row>
    <row r="94" spans="1:6" ht="15.75">
      <c r="A94" s="15">
        <v>18</v>
      </c>
      <c r="B94" s="13" t="s">
        <v>75</v>
      </c>
      <c r="C94" s="22">
        <v>1406666.7210760328</v>
      </c>
      <c r="D94" s="136" t="e">
        <f>#REF!+#REF!+#REF!+#REF!+#REF!+#REF!</f>
        <v>#REF!</v>
      </c>
      <c r="E94" s="136" t="e">
        <f>SUM(#REF!)</f>
        <v>#REF!</v>
      </c>
      <c r="F94" s="136" t="e">
        <f>SUM(#REF!)</f>
        <v>#REF!</v>
      </c>
    </row>
    <row r="95" spans="1:6" ht="15.75">
      <c r="A95" s="15">
        <v>19</v>
      </c>
      <c r="B95" s="13" t="s">
        <v>76</v>
      </c>
      <c r="C95" s="22">
        <v>1476367.7986528403</v>
      </c>
      <c r="D95" s="136" t="e">
        <f>#REF!+#REF!+#REF!+#REF!+#REF!+#REF!</f>
        <v>#REF!</v>
      </c>
      <c r="E95" s="136" t="e">
        <f>SUM(#REF!)</f>
        <v>#REF!</v>
      </c>
      <c r="F95" s="136" t="e">
        <f>SUM(#REF!)</f>
        <v>#REF!</v>
      </c>
    </row>
    <row r="96" spans="1:6" ht="15.75">
      <c r="A96" s="15">
        <v>20</v>
      </c>
      <c r="B96" s="13" t="s">
        <v>77</v>
      </c>
      <c r="C96" s="22">
        <v>1460878.6703024385</v>
      </c>
      <c r="D96" s="136" t="e">
        <f>#REF!+#REF!+#REF!+#REF!+#REF!+#REF!</f>
        <v>#REF!</v>
      </c>
      <c r="E96" s="136" t="e">
        <f>SUM(#REF!)</f>
        <v>#REF!</v>
      </c>
      <c r="F96" s="136" t="e">
        <f>SUM(#REF!)</f>
        <v>#REF!</v>
      </c>
    </row>
    <row r="97" spans="1:6" ht="15.75">
      <c r="A97" s="15">
        <v>21</v>
      </c>
      <c r="B97" s="13" t="s">
        <v>78</v>
      </c>
      <c r="C97" s="22">
        <v>1317604.2330612235</v>
      </c>
      <c r="D97" s="136" t="e">
        <f>#REF!+#REF!+#REF!+#REF!+#REF!+#REF!</f>
        <v>#REF!</v>
      </c>
      <c r="E97" s="136" t="e">
        <f>SUM(#REF!)</f>
        <v>#REF!</v>
      </c>
      <c r="F97" s="136" t="e">
        <f>SUM(#REF!)</f>
        <v>#REF!</v>
      </c>
    </row>
    <row r="98" spans="1:6" ht="15.75">
      <c r="A98" s="15">
        <v>22</v>
      </c>
      <c r="B98" s="13" t="s">
        <v>79</v>
      </c>
      <c r="C98" s="22">
        <v>4175348.4137103148</v>
      </c>
      <c r="D98" s="136" t="e">
        <f>#REF!+#REF!+#REF!+#REF!+#REF!+#REF!</f>
        <v>#REF!</v>
      </c>
      <c r="E98" s="136" t="e">
        <f>SUM(#REF!)</f>
        <v>#REF!</v>
      </c>
      <c r="F98" s="136" t="e">
        <f>SUM(#REF!)</f>
        <v>#REF!</v>
      </c>
    </row>
    <row r="99" spans="1:6" ht="15.75">
      <c r="A99" s="15">
        <v>23</v>
      </c>
      <c r="B99" s="13" t="s">
        <v>80</v>
      </c>
      <c r="C99" s="22">
        <v>3508025.1339471806</v>
      </c>
      <c r="D99" s="136" t="e">
        <f>#REF!+#REF!+#REF!+#REF!+#REF!+#REF!</f>
        <v>#REF!</v>
      </c>
      <c r="E99" s="136" t="e">
        <f>SUM(#REF!)</f>
        <v>#REF!</v>
      </c>
      <c r="F99" s="136" t="e">
        <f>SUM(#REF!)</f>
        <v>#REF!</v>
      </c>
    </row>
    <row r="100" spans="1:6" ht="15.75">
      <c r="A100" s="15">
        <v>24</v>
      </c>
      <c r="B100" s="13" t="s">
        <v>81</v>
      </c>
      <c r="C100" s="22">
        <v>1158825.1849565415</v>
      </c>
      <c r="D100" s="136" t="e">
        <f>#REF!+#REF!+#REF!+#REF!+#REF!+#REF!</f>
        <v>#REF!</v>
      </c>
      <c r="E100" s="136" t="e">
        <f>SUM(#REF!)</f>
        <v>#REF!</v>
      </c>
      <c r="F100" s="136" t="e">
        <f>SUM(#REF!)</f>
        <v>#REF!</v>
      </c>
    </row>
    <row r="101" spans="1:6" ht="15.75">
      <c r="A101" s="15">
        <v>25</v>
      </c>
      <c r="B101" s="13" t="s">
        <v>82</v>
      </c>
      <c r="C101" s="22">
        <v>1606734.6289353864</v>
      </c>
      <c r="D101" s="136" t="e">
        <f>#REF!+#REF!+#REF!+#REF!+#REF!+#REF!</f>
        <v>#REF!</v>
      </c>
      <c r="E101" s="136" t="e">
        <f>SUM(#REF!)</f>
        <v>#REF!</v>
      </c>
      <c r="F101" s="136" t="e">
        <f>SUM(#REF!)</f>
        <v>#REF!</v>
      </c>
    </row>
    <row r="102" spans="1:6" ht="15.75">
      <c r="A102" s="15">
        <v>26</v>
      </c>
      <c r="B102" s="13" t="s">
        <v>83</v>
      </c>
      <c r="C102" s="22">
        <v>2949125.7526368573</v>
      </c>
      <c r="D102" s="136" t="e">
        <f>#REF!+#REF!+#REF!+#REF!+#REF!+#REF!</f>
        <v>#REF!</v>
      </c>
      <c r="E102" s="136" t="e">
        <f>SUM(#REF!)</f>
        <v>#REF!</v>
      </c>
      <c r="F102" s="136" t="e">
        <f>SUM(#REF!)</f>
        <v>#REF!</v>
      </c>
    </row>
    <row r="103" spans="1:6" ht="15.75">
      <c r="A103" s="15">
        <v>27</v>
      </c>
      <c r="B103" s="13" t="s">
        <v>84</v>
      </c>
      <c r="C103" s="22">
        <v>1636422.1249403232</v>
      </c>
      <c r="D103" s="136" t="e">
        <f>#REF!+#REF!+#REF!+#REF!+#REF!+#REF!</f>
        <v>#REF!</v>
      </c>
      <c r="E103" s="136" t="e">
        <f>SUM(#REF!)</f>
        <v>#REF!</v>
      </c>
      <c r="F103" s="136" t="e">
        <f>SUM(#REF!)</f>
        <v>#REF!</v>
      </c>
    </row>
    <row r="104" spans="1:6" ht="15.75">
      <c r="A104" s="15">
        <v>28</v>
      </c>
      <c r="B104" s="13" t="s">
        <v>85</v>
      </c>
      <c r="C104" s="22">
        <v>4208908.19180285</v>
      </c>
      <c r="D104" s="136" t="e">
        <f>#REF!+#REF!+#REF!+#REF!+#REF!+#REF!</f>
        <v>#REF!</v>
      </c>
      <c r="E104" s="136" t="e">
        <f>SUM(#REF!)</f>
        <v>#REF!</v>
      </c>
      <c r="F104" s="136" t="e">
        <f>SUM(#REF!)</f>
        <v>#REF!</v>
      </c>
    </row>
    <row r="105" spans="1:6" ht="15.75">
      <c r="A105" s="15">
        <v>29</v>
      </c>
      <c r="B105" s="13" t="s">
        <v>86</v>
      </c>
      <c r="C105" s="22">
        <v>1382142.2678545637</v>
      </c>
      <c r="D105" s="136" t="e">
        <f>#REF!+#REF!+#REF!+#REF!+#REF!+#REF!</f>
        <v>#REF!</v>
      </c>
      <c r="E105" s="136" t="e">
        <f>SUM(#REF!)</f>
        <v>#REF!</v>
      </c>
      <c r="F105" s="136" t="e">
        <f>SUM(#REF!)</f>
        <v>#REF!</v>
      </c>
    </row>
    <row r="106" spans="1:6" ht="15.75">
      <c r="A106" s="15">
        <v>30</v>
      </c>
      <c r="B106" s="13" t="s">
        <v>87</v>
      </c>
      <c r="C106" s="22">
        <v>4517399.9981150161</v>
      </c>
      <c r="D106" s="136" t="e">
        <f>#REF!+#REF!+#REF!+#REF!+#REF!+#REF!</f>
        <v>#REF!</v>
      </c>
      <c r="E106" s="136" t="e">
        <f>SUM(#REF!)</f>
        <v>#REF!</v>
      </c>
      <c r="F106" s="136" t="e">
        <f>SUM(#REF!)</f>
        <v>#REF!</v>
      </c>
    </row>
    <row r="107" spans="1:6" ht="15.75">
      <c r="A107" s="15">
        <v>31</v>
      </c>
      <c r="B107" s="13" t="s">
        <v>88</v>
      </c>
      <c r="C107" s="22">
        <v>2408297.0210686671</v>
      </c>
      <c r="D107" s="136" t="e">
        <f>#REF!+#REF!+#REF!+#REF!+#REF!+#REF!</f>
        <v>#REF!</v>
      </c>
      <c r="E107" s="136" t="e">
        <f>SUM(#REF!)</f>
        <v>#REF!</v>
      </c>
      <c r="F107" s="136" t="e">
        <f>SUM(#REF!)</f>
        <v>#REF!</v>
      </c>
    </row>
    <row r="108" spans="1:6" ht="15.75">
      <c r="A108" s="15">
        <v>32</v>
      </c>
      <c r="B108" s="13" t="s">
        <v>89</v>
      </c>
      <c r="C108" s="22">
        <v>3549329.4762149174</v>
      </c>
      <c r="D108" s="136" t="e">
        <f>#REF!+#REF!+#REF!+#REF!+#REF!+#REF!</f>
        <v>#REF!</v>
      </c>
      <c r="E108" s="136" t="e">
        <f>SUM(#REF!)</f>
        <v>#REF!</v>
      </c>
      <c r="F108" s="136" t="e">
        <f>SUM(#REF!)</f>
        <v>#REF!</v>
      </c>
    </row>
    <row r="109" spans="1:6" ht="15.75">
      <c r="A109" s="15">
        <v>33</v>
      </c>
      <c r="B109" s="13" t="s">
        <v>90</v>
      </c>
      <c r="C109" s="22">
        <v>3669790</v>
      </c>
      <c r="D109" s="136" t="e">
        <f>#REF!+#REF!+#REF!+#REF!+#REF!+#REF!</f>
        <v>#REF!</v>
      </c>
      <c r="E109" s="136" t="e">
        <f>SUM(#REF!)</f>
        <v>#REF!</v>
      </c>
      <c r="F109" s="136" t="e">
        <f>SUM(#REF!)</f>
        <v>#REF!</v>
      </c>
    </row>
    <row r="110" spans="1:6" ht="15.75">
      <c r="A110" s="15">
        <v>34</v>
      </c>
      <c r="B110" s="13" t="s">
        <v>91</v>
      </c>
      <c r="C110" s="22">
        <v>3629356.6393586588</v>
      </c>
      <c r="D110" s="136" t="e">
        <f>#REF!+#REF!+#REF!+#REF!+#REF!+#REF!</f>
        <v>#REF!</v>
      </c>
      <c r="E110" s="136" t="e">
        <f>SUM(#REF!)</f>
        <v>#REF!</v>
      </c>
      <c r="F110" s="136" t="e">
        <f>SUM(#REF!)</f>
        <v>#REF!</v>
      </c>
    </row>
    <row r="111" spans="1:6" ht="15.75">
      <c r="A111" s="15">
        <v>35</v>
      </c>
      <c r="B111" s="13" t="s">
        <v>92</v>
      </c>
      <c r="C111" s="22">
        <v>2101095.9754523705</v>
      </c>
      <c r="D111" s="136" t="e">
        <f>#REF!+#REF!+#REF!+#REF!+#REF!+#REF!</f>
        <v>#REF!</v>
      </c>
      <c r="E111" s="136" t="e">
        <f>SUM(#REF!)</f>
        <v>#REF!</v>
      </c>
      <c r="F111" s="136" t="e">
        <f>SUM(#REF!)</f>
        <v>#REF!</v>
      </c>
    </row>
    <row r="112" spans="1:6" ht="16.5" thickBot="1">
      <c r="A112" s="24">
        <v>36</v>
      </c>
      <c r="B112" s="25" t="s">
        <v>93</v>
      </c>
      <c r="C112" s="26">
        <v>2751639.3661692366</v>
      </c>
      <c r="D112" s="137" t="e">
        <f>#REF!+#REF!+#REF!+#REF!+#REF!+#REF!</f>
        <v>#REF!</v>
      </c>
      <c r="E112" s="137" t="e">
        <f>SUM(#REF!)</f>
        <v>#REF!</v>
      </c>
      <c r="F112" s="137" t="e">
        <f>SUM(#REF!)</f>
        <v>#REF!</v>
      </c>
    </row>
    <row r="113" spans="1:6" s="216" customFormat="1" ht="59.25" customHeight="1" thickBot="1">
      <c r="A113" s="281" t="s">
        <v>94</v>
      </c>
      <c r="B113" s="282"/>
      <c r="C113" s="86">
        <f t="shared" ref="C113" si="0">SUM(C77:C112)</f>
        <v>97261831.088788718</v>
      </c>
      <c r="D113" s="131" t="e">
        <f>#REF!+#REF!+#REF!+#REF!+#REF!+#REF!</f>
        <v>#REF!</v>
      </c>
      <c r="E113" s="131" t="e">
        <f>SUM(#REF!)</f>
        <v>#REF!</v>
      </c>
      <c r="F113" s="131" t="e">
        <f>SUM(#REF!)</f>
        <v>#REF!</v>
      </c>
    </row>
    <row r="118" spans="1:6" ht="18.75" customHeight="1">
      <c r="A118" s="283" t="s">
        <v>94</v>
      </c>
      <c r="B118" s="283"/>
      <c r="C118" s="283"/>
      <c r="D118" s="284"/>
      <c r="E118" s="284"/>
      <c r="F118" s="284"/>
    </row>
    <row r="119" spans="1:6" ht="15.75" thickBot="1">
      <c r="A119" s="283"/>
      <c r="B119" s="283"/>
      <c r="C119" s="283"/>
      <c r="D119" s="285"/>
      <c r="E119" s="285"/>
      <c r="F119" s="285"/>
    </row>
    <row r="120" spans="1:6" ht="18.75" customHeight="1">
      <c r="A120" s="443" t="s">
        <v>103</v>
      </c>
      <c r="B120" s="443"/>
      <c r="C120" s="443"/>
      <c r="D120" s="446"/>
      <c r="E120" s="447"/>
      <c r="F120" s="220"/>
    </row>
    <row r="121" spans="1:6" ht="16.5" customHeight="1" thickBot="1">
      <c r="A121" s="444"/>
      <c r="B121" s="444"/>
      <c r="C121" s="444"/>
      <c r="D121" s="222"/>
      <c r="E121" s="223"/>
      <c r="F121" s="224"/>
    </row>
    <row r="122" spans="1:6" ht="16.5" customHeight="1">
      <c r="A122" s="306" t="s">
        <v>33</v>
      </c>
      <c r="B122" s="440" t="s">
        <v>31</v>
      </c>
      <c r="C122" s="441" t="s">
        <v>32</v>
      </c>
      <c r="D122" s="298" t="s">
        <v>17</v>
      </c>
      <c r="E122" s="298" t="s">
        <v>17</v>
      </c>
      <c r="F122" s="404" t="s">
        <v>17</v>
      </c>
    </row>
    <row r="123" spans="1:6" ht="15.75" thickBot="1">
      <c r="A123" s="307"/>
      <c r="B123" s="440"/>
      <c r="C123" s="441"/>
      <c r="D123" s="299"/>
      <c r="E123" s="299"/>
      <c r="F123" s="405"/>
    </row>
    <row r="124" spans="1:6" ht="15.75">
      <c r="A124" s="14">
        <v>1</v>
      </c>
      <c r="B124" s="13" t="s">
        <v>58</v>
      </c>
      <c r="C124" s="22">
        <v>1619642.2358940549</v>
      </c>
      <c r="D124" s="135" t="e">
        <f>#REF!+#REF!+#REF!+#REF!+#REF!+#REF!</f>
        <v>#REF!</v>
      </c>
      <c r="E124" s="142" t="e">
        <f>SUM(#REF!)</f>
        <v>#REF!</v>
      </c>
      <c r="F124" s="238" t="e">
        <f>SUM(#REF!)</f>
        <v>#REF!</v>
      </c>
    </row>
    <row r="125" spans="1:6" ht="15.75">
      <c r="A125" s="15">
        <v>2</v>
      </c>
      <c r="B125" s="13" t="s">
        <v>99</v>
      </c>
      <c r="C125" s="22">
        <v>2711625.7845973652</v>
      </c>
      <c r="D125" s="136" t="e">
        <f>#REF!+#REF!+#REF!+#REF!+#REF!+#REF!</f>
        <v>#REF!</v>
      </c>
      <c r="E125" s="136" t="e">
        <f>SUM(#REF!)</f>
        <v>#REF!</v>
      </c>
      <c r="F125" s="239" t="e">
        <f>SUM(#REF!)</f>
        <v>#REF!</v>
      </c>
    </row>
    <row r="126" spans="1:6" ht="15.75">
      <c r="A126" s="15">
        <v>3</v>
      </c>
      <c r="B126" s="13" t="s">
        <v>59</v>
      </c>
      <c r="C126" s="22">
        <v>3226639.3022482186</v>
      </c>
      <c r="D126" s="136" t="e">
        <f>#REF!+#REF!+#REF!+#REF!+#REF!+#REF!</f>
        <v>#REF!</v>
      </c>
      <c r="E126" s="136" t="e">
        <f>SUM(#REF!)</f>
        <v>#REF!</v>
      </c>
      <c r="F126" s="239" t="e">
        <f>SUM(#REF!)</f>
        <v>#REF!</v>
      </c>
    </row>
    <row r="127" spans="1:6" ht="15.75">
      <c r="A127" s="15">
        <v>4</v>
      </c>
      <c r="B127" s="13" t="s">
        <v>61</v>
      </c>
      <c r="C127" s="22">
        <v>1309859.6688860231</v>
      </c>
      <c r="D127" s="136" t="e">
        <f>#REF!+#REF!+#REF!+#REF!+#REF!+#REF!</f>
        <v>#REF!</v>
      </c>
      <c r="E127" s="136" t="e">
        <f>SUM(#REF!)</f>
        <v>#REF!</v>
      </c>
      <c r="F127" s="239" t="e">
        <f>SUM(#REF!)</f>
        <v>#REF!</v>
      </c>
    </row>
    <row r="128" spans="1:6" ht="15.75">
      <c r="A128" s="15">
        <v>5</v>
      </c>
      <c r="B128" s="13" t="s">
        <v>62</v>
      </c>
      <c r="C128" s="22">
        <v>1355036.2932413612</v>
      </c>
      <c r="D128" s="136" t="e">
        <f>#REF!+#REF!+#REF!+#REF!+#REF!+#REF!</f>
        <v>#REF!</v>
      </c>
      <c r="E128" s="136" t="e">
        <f>SUM(#REF!)</f>
        <v>#REF!</v>
      </c>
      <c r="F128" s="239" t="e">
        <f>SUM(#REF!)</f>
        <v>#REF!</v>
      </c>
    </row>
    <row r="129" spans="1:6" ht="15.75">
      <c r="A129" s="15">
        <v>6</v>
      </c>
      <c r="B129" s="13" t="s">
        <v>63</v>
      </c>
      <c r="C129" s="22">
        <v>948142.70835654158</v>
      </c>
      <c r="D129" s="136" t="e">
        <f>#REF!+#REF!+#REF!+#REF!+#REF!+#REF!</f>
        <v>#REF!</v>
      </c>
      <c r="E129" s="136" t="e">
        <f>SUM(#REF!)</f>
        <v>#REF!</v>
      </c>
      <c r="F129" s="239" t="e">
        <f>SUM(#REF!)</f>
        <v>#REF!</v>
      </c>
    </row>
    <row r="130" spans="1:6" ht="15.75">
      <c r="A130" s="15">
        <v>7</v>
      </c>
      <c r="B130" s="13" t="s">
        <v>64</v>
      </c>
      <c r="C130" s="22">
        <v>2130783.4714573072</v>
      </c>
      <c r="D130" s="136" t="e">
        <f>#REF!+#REF!+#REF!+#REF!+#REF!+#REF!</f>
        <v>#REF!</v>
      </c>
      <c r="E130" s="136" t="e">
        <f>SUM(#REF!)</f>
        <v>#REF!</v>
      </c>
      <c r="F130" s="239" t="e">
        <f>SUM(#REF!)</f>
        <v>#REF!</v>
      </c>
    </row>
    <row r="131" spans="1:6" ht="15.75">
      <c r="A131" s="15">
        <v>8</v>
      </c>
      <c r="B131" s="13" t="s">
        <v>65</v>
      </c>
      <c r="C131" s="22">
        <v>6998506</v>
      </c>
      <c r="D131" s="136" t="e">
        <f>#REF!+#REF!+#REF!+#REF!+#REF!+#REF!</f>
        <v>#REF!</v>
      </c>
      <c r="E131" s="136" t="e">
        <f>SUM(#REF!)</f>
        <v>#REF!</v>
      </c>
      <c r="F131" s="239" t="e">
        <f>SUM(#REF!)</f>
        <v>#REF!</v>
      </c>
    </row>
    <row r="132" spans="1:6" ht="15.75">
      <c r="A132" s="15">
        <v>9</v>
      </c>
      <c r="B132" s="13" t="s">
        <v>66</v>
      </c>
      <c r="C132" s="22">
        <v>4569030.425949689</v>
      </c>
      <c r="D132" s="136" t="e">
        <f>#REF!+#REF!+#REF!+#REF!+#REF!+#REF!</f>
        <v>#REF!</v>
      </c>
      <c r="E132" s="136" t="e">
        <f>SUM(#REF!)</f>
        <v>#REF!</v>
      </c>
      <c r="F132" s="239" t="e">
        <f>SUM(#REF!)</f>
        <v>#REF!</v>
      </c>
    </row>
    <row r="133" spans="1:6" ht="15.75">
      <c r="A133" s="15">
        <v>10</v>
      </c>
      <c r="B133" s="13" t="s">
        <v>67</v>
      </c>
      <c r="C133" s="22">
        <v>2692264.3741593631</v>
      </c>
      <c r="D133" s="136" t="e">
        <f>#REF!+#REF!+#REF!+#REF!+#REF!+#REF!</f>
        <v>#REF!</v>
      </c>
      <c r="E133" s="136" t="e">
        <f>SUM(#REF!)</f>
        <v>#REF!</v>
      </c>
      <c r="F133" s="239" t="e">
        <f>SUM(#REF!)</f>
        <v>#REF!</v>
      </c>
    </row>
    <row r="134" spans="1:6" ht="15.75">
      <c r="A134" s="15">
        <v>11</v>
      </c>
      <c r="B134" s="13" t="s">
        <v>68</v>
      </c>
      <c r="C134" s="22">
        <v>1006530.9053573259</v>
      </c>
      <c r="D134" s="136" t="e">
        <f>#REF!+#REF!+#REF!+#REF!+#REF!+#REF!</f>
        <v>#REF!</v>
      </c>
      <c r="E134" s="136" t="e">
        <f>SUM(#REF!)</f>
        <v>#REF!</v>
      </c>
      <c r="F134" s="239" t="e">
        <f>SUM(#REF!)</f>
        <v>#REF!</v>
      </c>
    </row>
    <row r="135" spans="1:6" ht="15.75">
      <c r="A135" s="15">
        <v>12</v>
      </c>
      <c r="B135" s="13" t="s">
        <v>69</v>
      </c>
      <c r="C135" s="22">
        <v>3036086</v>
      </c>
      <c r="D135" s="136" t="e">
        <f>#REF!+#REF!+#REF!+#REF!+#REF!+#REF!</f>
        <v>#REF!</v>
      </c>
      <c r="E135" s="136" t="e">
        <f>SUM(#REF!)</f>
        <v>#REF!</v>
      </c>
      <c r="F135" s="239" t="e">
        <f>SUM(#REF!)</f>
        <v>#REF!</v>
      </c>
    </row>
    <row r="136" spans="1:6" ht="15.75">
      <c r="A136" s="15">
        <v>13</v>
      </c>
      <c r="B136" s="13" t="s">
        <v>70</v>
      </c>
      <c r="C136" s="22">
        <v>1151096.103294407</v>
      </c>
      <c r="D136" s="136" t="e">
        <f>#REF!+#REF!+#REF!+#REF!+#REF!+#REF!</f>
        <v>#REF!</v>
      </c>
      <c r="E136" s="136" t="e">
        <f>SUM(#REF!)</f>
        <v>#REF!</v>
      </c>
      <c r="F136" s="239" t="e">
        <f>SUM(#REF!)</f>
        <v>#REF!</v>
      </c>
    </row>
    <row r="137" spans="1:6" ht="15.75">
      <c r="A137" s="15">
        <v>14</v>
      </c>
      <c r="B137" s="13" t="s">
        <v>71</v>
      </c>
      <c r="C137" s="22">
        <v>3146612.1391044767</v>
      </c>
      <c r="D137" s="136" t="e">
        <f>#REF!+#REF!+#REF!+#REF!+#REF!+#REF!</f>
        <v>#REF!</v>
      </c>
      <c r="E137" s="136" t="e">
        <f>SUM(#REF!)</f>
        <v>#REF!</v>
      </c>
      <c r="F137" s="239" t="e">
        <f>SUM(#REF!)</f>
        <v>#REF!</v>
      </c>
    </row>
    <row r="138" spans="1:6" ht="15.75">
      <c r="A138" s="15">
        <v>15</v>
      </c>
      <c r="B138" s="13" t="s">
        <v>72</v>
      </c>
      <c r="C138" s="22">
        <v>2720661.1094684335</v>
      </c>
      <c r="D138" s="136" t="e">
        <f>#REF!+#REF!+#REF!+#REF!+#REF!+#REF!</f>
        <v>#REF!</v>
      </c>
      <c r="E138" s="136" t="e">
        <f>SUM(#REF!)</f>
        <v>#REF!</v>
      </c>
      <c r="F138" s="239" t="e">
        <f>SUM(#REF!)</f>
        <v>#REF!</v>
      </c>
    </row>
    <row r="139" spans="1:6" ht="15.75">
      <c r="A139" s="15">
        <v>16</v>
      </c>
      <c r="B139" s="13" t="s">
        <v>73</v>
      </c>
      <c r="C139" s="22">
        <v>1108501.0003308023</v>
      </c>
      <c r="D139" s="136" t="e">
        <f>#REF!+#REF!+#REF!+#REF!+#REF!+#REF!</f>
        <v>#REF!</v>
      </c>
      <c r="E139" s="136" t="e">
        <f>SUM(#REF!)</f>
        <v>#REF!</v>
      </c>
      <c r="F139" s="239" t="e">
        <f>SUM(#REF!)</f>
        <v>#REF!</v>
      </c>
    </row>
    <row r="140" spans="1:6" ht="15.75">
      <c r="A140" s="15">
        <v>17</v>
      </c>
      <c r="B140" s="13" t="s">
        <v>74</v>
      </c>
      <c r="C140" s="22">
        <v>8616855.9681879673</v>
      </c>
      <c r="D140" s="136" t="e">
        <f>#REF!+#REF!+#REF!+#REF!+#REF!+#REF!</f>
        <v>#REF!</v>
      </c>
      <c r="E140" s="136" t="e">
        <f>SUM(#REF!)</f>
        <v>#REF!</v>
      </c>
      <c r="F140" s="239" t="e">
        <f>SUM(#REF!)</f>
        <v>#REF!</v>
      </c>
    </row>
    <row r="141" spans="1:6" ht="15.75">
      <c r="A141" s="15">
        <v>18</v>
      </c>
      <c r="B141" s="13" t="s">
        <v>75</v>
      </c>
      <c r="C141" s="22">
        <v>1406666.7210760328</v>
      </c>
      <c r="D141" s="136" t="e">
        <f>#REF!+#REF!+#REF!+#REF!+#REF!+#REF!</f>
        <v>#REF!</v>
      </c>
      <c r="E141" s="136" t="e">
        <f>SUM(#REF!)</f>
        <v>#REF!</v>
      </c>
      <c r="F141" s="239" t="e">
        <f>SUM(#REF!)</f>
        <v>#REF!</v>
      </c>
    </row>
    <row r="142" spans="1:6" ht="15.75">
      <c r="A142" s="15">
        <v>19</v>
      </c>
      <c r="B142" s="13" t="s">
        <v>76</v>
      </c>
      <c r="C142" s="22">
        <v>1476367.7986528403</v>
      </c>
      <c r="D142" s="136" t="e">
        <f>#REF!+#REF!+#REF!+#REF!+#REF!+#REF!</f>
        <v>#REF!</v>
      </c>
      <c r="E142" s="136" t="e">
        <f>SUM(#REF!)</f>
        <v>#REF!</v>
      </c>
      <c r="F142" s="239" t="e">
        <f>SUM(#REF!)</f>
        <v>#REF!</v>
      </c>
    </row>
    <row r="143" spans="1:6" ht="15.75">
      <c r="A143" s="15">
        <v>20</v>
      </c>
      <c r="B143" s="13" t="s">
        <v>77</v>
      </c>
      <c r="C143" s="22">
        <v>1460878.6703024385</v>
      </c>
      <c r="D143" s="136" t="e">
        <f>#REF!+#REF!+#REF!+#REF!+#REF!+#REF!</f>
        <v>#REF!</v>
      </c>
      <c r="E143" s="136" t="e">
        <f>SUM(#REF!)</f>
        <v>#REF!</v>
      </c>
      <c r="F143" s="239" t="e">
        <f>SUM(#REF!)</f>
        <v>#REF!</v>
      </c>
    </row>
    <row r="144" spans="1:6" ht="15.75">
      <c r="A144" s="15">
        <v>21</v>
      </c>
      <c r="B144" s="13" t="s">
        <v>78</v>
      </c>
      <c r="C144" s="22">
        <v>1317604.2330612235</v>
      </c>
      <c r="D144" s="136" t="e">
        <f>#REF!+#REF!+#REF!+#REF!+#REF!+#REF!</f>
        <v>#REF!</v>
      </c>
      <c r="E144" s="136" t="e">
        <f>SUM(#REF!)</f>
        <v>#REF!</v>
      </c>
      <c r="F144" s="239" t="e">
        <f>SUM(#REF!)</f>
        <v>#REF!</v>
      </c>
    </row>
    <row r="145" spans="1:6" ht="15.75">
      <c r="A145" s="15">
        <v>22</v>
      </c>
      <c r="B145" s="13" t="s">
        <v>79</v>
      </c>
      <c r="C145" s="22">
        <v>4175348.4137103148</v>
      </c>
      <c r="D145" s="136" t="e">
        <f>#REF!+#REF!+#REF!+#REF!+#REF!+#REF!</f>
        <v>#REF!</v>
      </c>
      <c r="E145" s="136" t="e">
        <f>SUM(#REF!)</f>
        <v>#REF!</v>
      </c>
      <c r="F145" s="239" t="e">
        <f>SUM(#REF!)</f>
        <v>#REF!</v>
      </c>
    </row>
    <row r="146" spans="1:6" ht="15.75">
      <c r="A146" s="15">
        <v>23</v>
      </c>
      <c r="B146" s="13" t="s">
        <v>80</v>
      </c>
      <c r="C146" s="22">
        <v>3508025.1339471806</v>
      </c>
      <c r="D146" s="136" t="e">
        <f>#REF!+#REF!+#REF!+#REF!+#REF!+#REF!</f>
        <v>#REF!</v>
      </c>
      <c r="E146" s="136" t="e">
        <f>SUM(#REF!)</f>
        <v>#REF!</v>
      </c>
      <c r="F146" s="239" t="e">
        <f>SUM(#REF!)</f>
        <v>#REF!</v>
      </c>
    </row>
    <row r="147" spans="1:6" ht="15.75">
      <c r="A147" s="15">
        <v>24</v>
      </c>
      <c r="B147" s="13" t="s">
        <v>81</v>
      </c>
      <c r="C147" s="22">
        <v>1158825.1849565415</v>
      </c>
      <c r="D147" s="136" t="e">
        <f>#REF!+#REF!+#REF!+#REF!+#REF!+#REF!</f>
        <v>#REF!</v>
      </c>
      <c r="E147" s="136" t="e">
        <f>SUM(#REF!)</f>
        <v>#REF!</v>
      </c>
      <c r="F147" s="239" t="e">
        <f>SUM(#REF!)</f>
        <v>#REF!</v>
      </c>
    </row>
    <row r="148" spans="1:6" ht="15.75">
      <c r="A148" s="15">
        <v>25</v>
      </c>
      <c r="B148" s="13" t="s">
        <v>82</v>
      </c>
      <c r="C148" s="22">
        <v>1606734.6289353864</v>
      </c>
      <c r="D148" s="136" t="e">
        <f>#REF!+#REF!+#REF!+#REF!+#REF!+#REF!</f>
        <v>#REF!</v>
      </c>
      <c r="E148" s="136" t="e">
        <f>SUM(#REF!)</f>
        <v>#REF!</v>
      </c>
      <c r="F148" s="239" t="e">
        <f>SUM(#REF!)</f>
        <v>#REF!</v>
      </c>
    </row>
    <row r="149" spans="1:6" ht="15.75">
      <c r="A149" s="15">
        <v>26</v>
      </c>
      <c r="B149" s="13" t="s">
        <v>83</v>
      </c>
      <c r="C149" s="22">
        <v>2949125.7526368573</v>
      </c>
      <c r="D149" s="136" t="e">
        <f>#REF!+#REF!+#REF!+#REF!+#REF!+#REF!</f>
        <v>#REF!</v>
      </c>
      <c r="E149" s="136" t="e">
        <f>SUM(#REF!)</f>
        <v>#REF!</v>
      </c>
      <c r="F149" s="239" t="e">
        <f>SUM(#REF!)</f>
        <v>#REF!</v>
      </c>
    </row>
    <row r="150" spans="1:6" ht="15.75">
      <c r="A150" s="15">
        <v>27</v>
      </c>
      <c r="B150" s="13" t="s">
        <v>84</v>
      </c>
      <c r="C150" s="22">
        <v>1636422.1249403232</v>
      </c>
      <c r="D150" s="136" t="e">
        <f>#REF!+#REF!+#REF!+#REF!+#REF!+#REF!</f>
        <v>#REF!</v>
      </c>
      <c r="E150" s="136" t="e">
        <f>SUM(#REF!)</f>
        <v>#REF!</v>
      </c>
      <c r="F150" s="239" t="e">
        <f>SUM(#REF!)</f>
        <v>#REF!</v>
      </c>
    </row>
    <row r="151" spans="1:6" ht="15.75">
      <c r="A151" s="15">
        <v>28</v>
      </c>
      <c r="B151" s="13" t="s">
        <v>85</v>
      </c>
      <c r="C151" s="22">
        <v>4208908.19180285</v>
      </c>
      <c r="D151" s="136" t="e">
        <f>#REF!+#REF!+#REF!+#REF!+#REF!+#REF!</f>
        <v>#REF!</v>
      </c>
      <c r="E151" s="136" t="e">
        <f>SUM(#REF!)</f>
        <v>#REF!</v>
      </c>
      <c r="F151" s="239" t="e">
        <f>SUM(#REF!)</f>
        <v>#REF!</v>
      </c>
    </row>
    <row r="152" spans="1:6" ht="15.75">
      <c r="A152" s="15">
        <v>29</v>
      </c>
      <c r="B152" s="13" t="s">
        <v>86</v>
      </c>
      <c r="C152" s="22">
        <v>1382142.2678545637</v>
      </c>
      <c r="D152" s="136" t="e">
        <f>#REF!+#REF!+#REF!+#REF!+#REF!+#REF!</f>
        <v>#REF!</v>
      </c>
      <c r="E152" s="136" t="e">
        <f>SUM(#REF!)</f>
        <v>#REF!</v>
      </c>
      <c r="F152" s="239" t="e">
        <f>SUM(#REF!)</f>
        <v>#REF!</v>
      </c>
    </row>
    <row r="153" spans="1:6" ht="15.75">
      <c r="A153" s="15">
        <v>30</v>
      </c>
      <c r="B153" s="13" t="s">
        <v>87</v>
      </c>
      <c r="C153" s="22">
        <v>4517399.9981150161</v>
      </c>
      <c r="D153" s="136" t="e">
        <f>#REF!+#REF!+#REF!+#REF!+#REF!+#REF!</f>
        <v>#REF!</v>
      </c>
      <c r="E153" s="136" t="e">
        <f>SUM(#REF!)</f>
        <v>#REF!</v>
      </c>
      <c r="F153" s="239" t="e">
        <f>SUM(#REF!)</f>
        <v>#REF!</v>
      </c>
    </row>
    <row r="154" spans="1:6" ht="15.75">
      <c r="A154" s="15">
        <v>31</v>
      </c>
      <c r="B154" s="13" t="s">
        <v>88</v>
      </c>
      <c r="C154" s="22">
        <v>2408297.0210686671</v>
      </c>
      <c r="D154" s="136" t="e">
        <f>#REF!+#REF!+#REF!+#REF!+#REF!+#REF!</f>
        <v>#REF!</v>
      </c>
      <c r="E154" s="136" t="e">
        <f>SUM(#REF!)</f>
        <v>#REF!</v>
      </c>
      <c r="F154" s="239" t="e">
        <f>SUM(#REF!)</f>
        <v>#REF!</v>
      </c>
    </row>
    <row r="155" spans="1:6" ht="15.75">
      <c r="A155" s="15">
        <v>32</v>
      </c>
      <c r="B155" s="13" t="s">
        <v>89</v>
      </c>
      <c r="C155" s="22">
        <v>3549329.4762149174</v>
      </c>
      <c r="D155" s="136" t="e">
        <f>#REF!+#REF!+#REF!+#REF!+#REF!+#REF!</f>
        <v>#REF!</v>
      </c>
      <c r="E155" s="136" t="e">
        <f>SUM(#REF!)</f>
        <v>#REF!</v>
      </c>
      <c r="F155" s="239" t="e">
        <f>SUM(#REF!)</f>
        <v>#REF!</v>
      </c>
    </row>
    <row r="156" spans="1:6" ht="15.75">
      <c r="A156" s="15">
        <v>33</v>
      </c>
      <c r="B156" s="13" t="s">
        <v>90</v>
      </c>
      <c r="C156" s="22">
        <v>3669790</v>
      </c>
      <c r="D156" s="136" t="e">
        <f>#REF!+#REF!+#REF!+#REF!+#REF!+#REF!</f>
        <v>#REF!</v>
      </c>
      <c r="E156" s="136" t="e">
        <f>SUM(#REF!)</f>
        <v>#REF!</v>
      </c>
      <c r="F156" s="239" t="e">
        <f>SUM(#REF!)</f>
        <v>#REF!</v>
      </c>
    </row>
    <row r="157" spans="1:6" ht="15.75">
      <c r="A157" s="15">
        <v>34</v>
      </c>
      <c r="B157" s="13" t="s">
        <v>91</v>
      </c>
      <c r="C157" s="22">
        <v>3629356.6393586588</v>
      </c>
      <c r="D157" s="136" t="e">
        <f>#REF!+#REF!+#REF!+#REF!+#REF!+#REF!</f>
        <v>#REF!</v>
      </c>
      <c r="E157" s="136" t="e">
        <f>SUM(#REF!)</f>
        <v>#REF!</v>
      </c>
      <c r="F157" s="239" t="e">
        <f>SUM(#REF!)</f>
        <v>#REF!</v>
      </c>
    </row>
    <row r="158" spans="1:6" ht="15.75">
      <c r="A158" s="15">
        <v>35</v>
      </c>
      <c r="B158" s="13" t="s">
        <v>92</v>
      </c>
      <c r="C158" s="22">
        <v>2101095.9754523705</v>
      </c>
      <c r="D158" s="136" t="e">
        <f>#REF!+#REF!+#REF!+#REF!+#REF!+#REF!</f>
        <v>#REF!</v>
      </c>
      <c r="E158" s="136" t="e">
        <f>SUM(#REF!)</f>
        <v>#REF!</v>
      </c>
      <c r="F158" s="239" t="e">
        <f>SUM(#REF!)</f>
        <v>#REF!</v>
      </c>
    </row>
    <row r="159" spans="1:6" ht="16.5" thickBot="1">
      <c r="A159" s="24">
        <v>36</v>
      </c>
      <c r="B159" s="25" t="s">
        <v>93</v>
      </c>
      <c r="C159" s="26">
        <v>2751639.3661692366</v>
      </c>
      <c r="D159" s="137" t="e">
        <f>#REF!+#REF!+#REF!+#REF!+#REF!+#REF!</f>
        <v>#REF!</v>
      </c>
      <c r="E159" s="137" t="e">
        <f>SUM(#REF!)</f>
        <v>#REF!</v>
      </c>
      <c r="F159" s="240" t="e">
        <f>SUM(#REF!)</f>
        <v>#REF!</v>
      </c>
    </row>
    <row r="160" spans="1:6" s="122" customFormat="1" ht="38.25" customHeight="1" thickBot="1">
      <c r="A160" s="281" t="s">
        <v>94</v>
      </c>
      <c r="B160" s="282"/>
      <c r="C160" s="86">
        <f t="shared" ref="C160" si="1">SUM(C124:C159)</f>
        <v>97261831.088788718</v>
      </c>
      <c r="D160" s="131" t="e">
        <f>#REF!+#REF!+#REF!+#REF!+#REF!+#REF!</f>
        <v>#REF!</v>
      </c>
      <c r="E160" s="131" t="e">
        <f>SUM(#REF!)</f>
        <v>#REF!</v>
      </c>
      <c r="F160" s="241" t="e">
        <f>SUM(#REF!)</f>
        <v>#REF!</v>
      </c>
    </row>
    <row r="166" spans="1:6" ht="19.5" customHeight="1">
      <c r="B166" s="277" t="s">
        <v>104</v>
      </c>
      <c r="C166" s="277"/>
    </row>
    <row r="167" spans="1:6">
      <c r="B167" s="277"/>
      <c r="C167" s="277"/>
    </row>
    <row r="168" spans="1:6">
      <c r="B168" s="277"/>
      <c r="C168" s="277"/>
    </row>
    <row r="169" spans="1:6" ht="15.75" thickBot="1"/>
    <row r="170" spans="1:6" ht="19.5" thickBot="1">
      <c r="A170" s="320" t="s">
        <v>94</v>
      </c>
      <c r="B170" s="321"/>
      <c r="C170" s="322"/>
      <c r="D170" s="315"/>
      <c r="E170" s="315"/>
      <c r="F170" s="315"/>
    </row>
    <row r="171" spans="1:6" ht="19.5" thickBot="1">
      <c r="A171" s="314" t="s">
        <v>104</v>
      </c>
      <c r="B171" s="315"/>
      <c r="C171" s="315"/>
      <c r="D171" s="389"/>
      <c r="E171" s="390"/>
      <c r="F171" s="233"/>
    </row>
    <row r="172" spans="1:6" ht="27" customHeight="1" thickBot="1">
      <c r="A172" s="317" t="s">
        <v>26</v>
      </c>
      <c r="B172" s="317" t="s">
        <v>1</v>
      </c>
      <c r="C172" s="352" t="s">
        <v>2</v>
      </c>
      <c r="D172" s="230"/>
      <c r="E172" s="231"/>
      <c r="F172" s="232"/>
    </row>
    <row r="173" spans="1:6" ht="18.75" customHeight="1">
      <c r="A173" s="318"/>
      <c r="B173" s="318"/>
      <c r="C173" s="353"/>
      <c r="D173" s="296" t="s">
        <v>17</v>
      </c>
      <c r="E173" s="391" t="s">
        <v>17</v>
      </c>
      <c r="F173" s="350" t="s">
        <v>5</v>
      </c>
    </row>
    <row r="174" spans="1:6" ht="15.75" thickBot="1">
      <c r="A174" s="319"/>
      <c r="B174" s="319"/>
      <c r="C174" s="354"/>
      <c r="D174" s="296"/>
      <c r="E174" s="391"/>
      <c r="F174" s="351"/>
    </row>
    <row r="175" spans="1:6" ht="18.75">
      <c r="A175" s="14">
        <v>1</v>
      </c>
      <c r="B175" s="13" t="s">
        <v>58</v>
      </c>
      <c r="C175" s="22">
        <v>1619642.2358940549</v>
      </c>
      <c r="D175" s="139" t="e">
        <f>#REF!+#REF!+#REF!+#REF!+#REF!+#REF!</f>
        <v>#REF!</v>
      </c>
      <c r="E175" s="143" t="e">
        <f>SUM(#REF!)</f>
        <v>#REF!</v>
      </c>
      <c r="F175" s="139" t="e">
        <f>SUM(#REF!)</f>
        <v>#REF!</v>
      </c>
    </row>
    <row r="176" spans="1:6" ht="18.75">
      <c r="A176" s="15">
        <v>2</v>
      </c>
      <c r="B176" s="13" t="s">
        <v>105</v>
      </c>
      <c r="C176" s="22">
        <v>2711625.7845973652</v>
      </c>
      <c r="D176" s="139" t="e">
        <f>#REF!+#REF!+#REF!+#REF!+#REF!+#REF!</f>
        <v>#REF!</v>
      </c>
      <c r="E176" s="143" t="e">
        <f>SUM(#REF!)</f>
        <v>#REF!</v>
      </c>
      <c r="F176" s="139" t="e">
        <f>SUM(#REF!)</f>
        <v>#REF!</v>
      </c>
    </row>
    <row r="177" spans="1:6" ht="18.75">
      <c r="A177" s="15">
        <v>3</v>
      </c>
      <c r="B177" s="13" t="s">
        <v>59</v>
      </c>
      <c r="C177" s="22">
        <v>3226639.3022482186</v>
      </c>
      <c r="D177" s="139" t="e">
        <f>#REF!+#REF!+#REF!+#REF!+#REF!+#REF!</f>
        <v>#REF!</v>
      </c>
      <c r="E177" s="143" t="e">
        <f>SUM(#REF!)</f>
        <v>#REF!</v>
      </c>
      <c r="F177" s="139" t="e">
        <f>SUM(#REF!)</f>
        <v>#REF!</v>
      </c>
    </row>
    <row r="178" spans="1:6" ht="18.75">
      <c r="A178" s="15">
        <v>4</v>
      </c>
      <c r="B178" s="13" t="s">
        <v>61</v>
      </c>
      <c r="C178" s="22">
        <v>1309859.6688860231</v>
      </c>
      <c r="D178" s="139" t="e">
        <f>#REF!+#REF!+#REF!+#REF!+#REF!+#REF!</f>
        <v>#REF!</v>
      </c>
      <c r="E178" s="143" t="e">
        <f>SUM(#REF!)</f>
        <v>#REF!</v>
      </c>
      <c r="F178" s="139" t="e">
        <f>SUM(#REF!)</f>
        <v>#REF!</v>
      </c>
    </row>
    <row r="179" spans="1:6" ht="23.25" customHeight="1">
      <c r="A179" s="15">
        <v>5</v>
      </c>
      <c r="B179" s="13" t="s">
        <v>62</v>
      </c>
      <c r="C179" s="22">
        <v>1355036.2932413612</v>
      </c>
      <c r="D179" s="139" t="e">
        <f>#REF!+#REF!+#REF!+#REF!+#REF!+#REF!</f>
        <v>#REF!</v>
      </c>
      <c r="E179" s="143" t="e">
        <f>SUM(#REF!)</f>
        <v>#REF!</v>
      </c>
      <c r="F179" s="139" t="e">
        <f>SUM(#REF!)</f>
        <v>#REF!</v>
      </c>
    </row>
    <row r="180" spans="1:6" ht="18.75">
      <c r="A180" s="15">
        <v>6</v>
      </c>
      <c r="B180" s="13" t="s">
        <v>63</v>
      </c>
      <c r="C180" s="22">
        <v>948142.70835654158</v>
      </c>
      <c r="D180" s="139" t="e">
        <f>#REF!+#REF!+#REF!+#REF!+#REF!+#REF!</f>
        <v>#REF!</v>
      </c>
      <c r="E180" s="143" t="e">
        <f>SUM(#REF!)</f>
        <v>#REF!</v>
      </c>
      <c r="F180" s="139" t="e">
        <f>SUM(#REF!)</f>
        <v>#REF!</v>
      </c>
    </row>
    <row r="181" spans="1:6" ht="18.75">
      <c r="A181" s="15">
        <v>7</v>
      </c>
      <c r="B181" s="13" t="s">
        <v>64</v>
      </c>
      <c r="C181" s="22">
        <v>2130783.4714573072</v>
      </c>
      <c r="D181" s="139" t="e">
        <f>#REF!+#REF!+#REF!+#REF!+#REF!+#REF!</f>
        <v>#REF!</v>
      </c>
      <c r="E181" s="143" t="e">
        <f>SUM(#REF!)</f>
        <v>#REF!</v>
      </c>
      <c r="F181" s="139" t="e">
        <f>SUM(#REF!)</f>
        <v>#REF!</v>
      </c>
    </row>
    <row r="182" spans="1:6" ht="18.75">
      <c r="A182" s="15">
        <v>8</v>
      </c>
      <c r="B182" s="13" t="s">
        <v>65</v>
      </c>
      <c r="C182" s="22">
        <v>6998506</v>
      </c>
      <c r="D182" s="140" t="e">
        <f>#REF!+#REF!+#REF!+#REF!+#REF!+#REF!</f>
        <v>#REF!</v>
      </c>
      <c r="E182" s="143" t="e">
        <f>SUM(#REF!)</f>
        <v>#REF!</v>
      </c>
      <c r="F182" s="139" t="e">
        <f>SUM(#REF!)</f>
        <v>#REF!</v>
      </c>
    </row>
    <row r="183" spans="1:6" ht="18.75">
      <c r="A183" s="15">
        <v>9</v>
      </c>
      <c r="B183" s="13" t="s">
        <v>66</v>
      </c>
      <c r="C183" s="22">
        <v>4569030.425949689</v>
      </c>
      <c r="D183" s="140" t="e">
        <f>#REF!+#REF!+#REF!+#REF!+#REF!+#REF!</f>
        <v>#REF!</v>
      </c>
      <c r="E183" s="143" t="e">
        <f>SUM(#REF!)</f>
        <v>#REF!</v>
      </c>
      <c r="F183" s="139" t="e">
        <f>SUM(#REF!)</f>
        <v>#REF!</v>
      </c>
    </row>
    <row r="184" spans="1:6" ht="18.75">
      <c r="A184" s="15">
        <v>10</v>
      </c>
      <c r="B184" s="13" t="s">
        <v>67</v>
      </c>
      <c r="C184" s="22">
        <v>2692264.3741593631</v>
      </c>
      <c r="D184" s="140" t="e">
        <f>#REF!+#REF!+#REF!+#REF!+#REF!+#REF!</f>
        <v>#REF!</v>
      </c>
      <c r="E184" s="143" t="e">
        <f>SUM(#REF!)</f>
        <v>#REF!</v>
      </c>
      <c r="F184" s="139" t="e">
        <f>SUM(#REF!)</f>
        <v>#REF!</v>
      </c>
    </row>
    <row r="185" spans="1:6" ht="18.75">
      <c r="A185" s="15">
        <v>11</v>
      </c>
      <c r="B185" s="13" t="s">
        <v>68</v>
      </c>
      <c r="C185" s="22">
        <v>1006530.9053573259</v>
      </c>
      <c r="D185" s="140" t="e">
        <f>#REF!+#REF!+#REF!+#REF!+#REF!+#REF!</f>
        <v>#REF!</v>
      </c>
      <c r="E185" s="143" t="e">
        <f>SUM(#REF!)</f>
        <v>#REF!</v>
      </c>
      <c r="F185" s="139" t="e">
        <f>SUM(#REF!)</f>
        <v>#REF!</v>
      </c>
    </row>
    <row r="186" spans="1:6" ht="18.75">
      <c r="A186" s="15">
        <v>12</v>
      </c>
      <c r="B186" s="13" t="s">
        <v>69</v>
      </c>
      <c r="C186" s="22">
        <v>3036086</v>
      </c>
      <c r="D186" s="140" t="e">
        <f>#REF!+#REF!+#REF!+#REF!+#REF!+#REF!</f>
        <v>#REF!</v>
      </c>
      <c r="E186" s="143" t="e">
        <f>SUM(#REF!)</f>
        <v>#REF!</v>
      </c>
      <c r="F186" s="139" t="e">
        <f>SUM(#REF!)</f>
        <v>#REF!</v>
      </c>
    </row>
    <row r="187" spans="1:6" ht="18.75">
      <c r="A187" s="15">
        <v>13</v>
      </c>
      <c r="B187" s="13" t="s">
        <v>70</v>
      </c>
      <c r="C187" s="22">
        <v>1151096.103294407</v>
      </c>
      <c r="D187" s="140" t="e">
        <f>#REF!+#REF!+#REF!+#REF!+#REF!+#REF!</f>
        <v>#REF!</v>
      </c>
      <c r="E187" s="143" t="e">
        <f>SUM(#REF!)</f>
        <v>#REF!</v>
      </c>
      <c r="F187" s="139" t="e">
        <f>SUM(#REF!)</f>
        <v>#REF!</v>
      </c>
    </row>
    <row r="188" spans="1:6" ht="18.75">
      <c r="A188" s="15">
        <v>14</v>
      </c>
      <c r="B188" s="13" t="s">
        <v>71</v>
      </c>
      <c r="C188" s="22">
        <v>3146612.1391044767</v>
      </c>
      <c r="D188" s="140" t="e">
        <f>#REF!+#REF!+#REF!+#REF!+#REF!+#REF!</f>
        <v>#REF!</v>
      </c>
      <c r="E188" s="143" t="e">
        <f>SUM(#REF!)</f>
        <v>#REF!</v>
      </c>
      <c r="F188" s="139" t="e">
        <f>SUM(#REF!)</f>
        <v>#REF!</v>
      </c>
    </row>
    <row r="189" spans="1:6" ht="18.75">
      <c r="A189" s="15">
        <v>15</v>
      </c>
      <c r="B189" s="13" t="s">
        <v>72</v>
      </c>
      <c r="C189" s="22">
        <v>2720661.1094684335</v>
      </c>
      <c r="D189" s="140" t="e">
        <f>#REF!+#REF!+#REF!+#REF!+#REF!+#REF!</f>
        <v>#REF!</v>
      </c>
      <c r="E189" s="143" t="e">
        <f>SUM(#REF!)</f>
        <v>#REF!</v>
      </c>
      <c r="F189" s="139" t="e">
        <f>SUM(#REF!)</f>
        <v>#REF!</v>
      </c>
    </row>
    <row r="190" spans="1:6" ht="18.75">
      <c r="A190" s="15">
        <v>16</v>
      </c>
      <c r="B190" s="13" t="s">
        <v>73</v>
      </c>
      <c r="C190" s="22">
        <v>1108501.0003308023</v>
      </c>
      <c r="D190" s="140" t="e">
        <f>#REF!+#REF!+#REF!+#REF!+#REF!+#REF!</f>
        <v>#REF!</v>
      </c>
      <c r="E190" s="143" t="e">
        <f>SUM(#REF!)</f>
        <v>#REF!</v>
      </c>
      <c r="F190" s="139" t="e">
        <f>SUM(#REF!)</f>
        <v>#REF!</v>
      </c>
    </row>
    <row r="191" spans="1:6" ht="18.75">
      <c r="A191" s="15">
        <v>17</v>
      </c>
      <c r="B191" s="13" t="s">
        <v>74</v>
      </c>
      <c r="C191" s="22">
        <v>8616855.9681879673</v>
      </c>
      <c r="D191" s="140" t="e">
        <f>#REF!+#REF!+#REF!+#REF!+#REF!+#REF!</f>
        <v>#REF!</v>
      </c>
      <c r="E191" s="143" t="e">
        <f>SUM(#REF!)</f>
        <v>#REF!</v>
      </c>
      <c r="F191" s="139" t="e">
        <f>SUM(#REF!)</f>
        <v>#REF!</v>
      </c>
    </row>
    <row r="192" spans="1:6" ht="18.75">
      <c r="A192" s="15">
        <v>18</v>
      </c>
      <c r="B192" s="13" t="s">
        <v>75</v>
      </c>
      <c r="C192" s="22">
        <v>1406666.7210760328</v>
      </c>
      <c r="D192" s="140" t="e">
        <f>#REF!+#REF!+#REF!+#REF!+#REF!+#REF!</f>
        <v>#REF!</v>
      </c>
      <c r="E192" s="143" t="e">
        <f>SUM(#REF!)</f>
        <v>#REF!</v>
      </c>
      <c r="F192" s="139" t="e">
        <f>SUM(#REF!)</f>
        <v>#REF!</v>
      </c>
    </row>
    <row r="193" spans="1:6" ht="18.75">
      <c r="A193" s="15">
        <v>19</v>
      </c>
      <c r="B193" s="13" t="s">
        <v>76</v>
      </c>
      <c r="C193" s="22">
        <v>1476367.7986528403</v>
      </c>
      <c r="D193" s="140" t="e">
        <f>#REF!+#REF!+#REF!+#REF!+#REF!+#REF!</f>
        <v>#REF!</v>
      </c>
      <c r="E193" s="143" t="e">
        <f>SUM(#REF!)</f>
        <v>#REF!</v>
      </c>
      <c r="F193" s="139" t="e">
        <f>SUM(#REF!)</f>
        <v>#REF!</v>
      </c>
    </row>
    <row r="194" spans="1:6" ht="18.75">
      <c r="A194" s="15">
        <v>20</v>
      </c>
      <c r="B194" s="13" t="s">
        <v>77</v>
      </c>
      <c r="C194" s="22">
        <v>1460878.6703024385</v>
      </c>
      <c r="D194" s="140" t="e">
        <f>#REF!+#REF!+#REF!+#REF!+#REF!+#REF!</f>
        <v>#REF!</v>
      </c>
      <c r="E194" s="143" t="e">
        <f>SUM(#REF!)</f>
        <v>#REF!</v>
      </c>
      <c r="F194" s="139" t="e">
        <f>SUM(#REF!)</f>
        <v>#REF!</v>
      </c>
    </row>
    <row r="195" spans="1:6" ht="18.75">
      <c r="A195" s="15">
        <v>21</v>
      </c>
      <c r="B195" s="13" t="s">
        <v>78</v>
      </c>
      <c r="C195" s="22">
        <v>1317604.2330612235</v>
      </c>
      <c r="D195" s="140" t="e">
        <f>#REF!+#REF!+#REF!+#REF!+#REF!+#REF!</f>
        <v>#REF!</v>
      </c>
      <c r="E195" s="143" t="e">
        <f>SUM(#REF!)</f>
        <v>#REF!</v>
      </c>
      <c r="F195" s="139" t="e">
        <f>SUM(#REF!)</f>
        <v>#REF!</v>
      </c>
    </row>
    <row r="196" spans="1:6" ht="18.75">
      <c r="A196" s="15">
        <v>22</v>
      </c>
      <c r="B196" s="13" t="s">
        <v>79</v>
      </c>
      <c r="C196" s="22">
        <v>4175348.4137103148</v>
      </c>
      <c r="D196" s="140" t="e">
        <f>#REF!+#REF!+#REF!+#REF!+#REF!+#REF!</f>
        <v>#REF!</v>
      </c>
      <c r="E196" s="143" t="e">
        <f>SUM(#REF!)</f>
        <v>#REF!</v>
      </c>
      <c r="F196" s="139" t="e">
        <f>SUM(#REF!)</f>
        <v>#REF!</v>
      </c>
    </row>
    <row r="197" spans="1:6" ht="18.75">
      <c r="A197" s="15">
        <v>23</v>
      </c>
      <c r="B197" s="13" t="s">
        <v>80</v>
      </c>
      <c r="C197" s="22">
        <v>3508025.1339471806</v>
      </c>
      <c r="D197" s="140" t="e">
        <f>#REF!+#REF!+#REF!+#REF!+#REF!+#REF!</f>
        <v>#REF!</v>
      </c>
      <c r="E197" s="143" t="e">
        <f>SUM(#REF!)</f>
        <v>#REF!</v>
      </c>
      <c r="F197" s="139" t="e">
        <f>SUM(#REF!)</f>
        <v>#REF!</v>
      </c>
    </row>
    <row r="198" spans="1:6" ht="18.75">
      <c r="A198" s="15">
        <v>24</v>
      </c>
      <c r="B198" s="13" t="s">
        <v>81</v>
      </c>
      <c r="C198" s="22">
        <v>1158825.1849565415</v>
      </c>
      <c r="D198" s="140" t="e">
        <f>#REF!+#REF!+#REF!+#REF!+#REF!+#REF!</f>
        <v>#REF!</v>
      </c>
      <c r="E198" s="143" t="e">
        <f>SUM(#REF!)</f>
        <v>#REF!</v>
      </c>
      <c r="F198" s="139" t="e">
        <f>SUM(#REF!)</f>
        <v>#REF!</v>
      </c>
    </row>
    <row r="199" spans="1:6" ht="18.75">
      <c r="A199" s="15">
        <v>25</v>
      </c>
      <c r="B199" s="13" t="s">
        <v>82</v>
      </c>
      <c r="C199" s="22">
        <v>1606734.6289353864</v>
      </c>
      <c r="D199" s="140" t="e">
        <f>#REF!+#REF!+#REF!+#REF!+#REF!+#REF!</f>
        <v>#REF!</v>
      </c>
      <c r="E199" s="143" t="e">
        <f>SUM(#REF!)</f>
        <v>#REF!</v>
      </c>
      <c r="F199" s="139" t="e">
        <f>SUM(#REF!)</f>
        <v>#REF!</v>
      </c>
    </row>
    <row r="200" spans="1:6" ht="18.75">
      <c r="A200" s="15">
        <v>26</v>
      </c>
      <c r="B200" s="13" t="s">
        <v>83</v>
      </c>
      <c r="C200" s="22">
        <v>2949125.7526368573</v>
      </c>
      <c r="D200" s="140" t="e">
        <f>#REF!+#REF!+#REF!+#REF!+#REF!+#REF!</f>
        <v>#REF!</v>
      </c>
      <c r="E200" s="143" t="e">
        <f>SUM(#REF!)</f>
        <v>#REF!</v>
      </c>
      <c r="F200" s="139" t="e">
        <f>SUM(#REF!)</f>
        <v>#REF!</v>
      </c>
    </row>
    <row r="201" spans="1:6" ht="18.75">
      <c r="A201" s="15">
        <v>27</v>
      </c>
      <c r="B201" s="13" t="s">
        <v>84</v>
      </c>
      <c r="C201" s="22">
        <v>1636422.1249403232</v>
      </c>
      <c r="D201" s="140" t="e">
        <f>#REF!+#REF!+#REF!+#REF!+#REF!+#REF!</f>
        <v>#REF!</v>
      </c>
      <c r="E201" s="143" t="e">
        <f>SUM(#REF!)</f>
        <v>#REF!</v>
      </c>
      <c r="F201" s="139" t="e">
        <f>SUM(#REF!)</f>
        <v>#REF!</v>
      </c>
    </row>
    <row r="202" spans="1:6" ht="18.75">
      <c r="A202" s="15">
        <v>28</v>
      </c>
      <c r="B202" s="13" t="s">
        <v>85</v>
      </c>
      <c r="C202" s="22">
        <v>4208908.19180285</v>
      </c>
      <c r="D202" s="140" t="e">
        <f>#REF!+#REF!+#REF!+#REF!+#REF!+#REF!</f>
        <v>#REF!</v>
      </c>
      <c r="E202" s="143" t="e">
        <f>SUM(#REF!)</f>
        <v>#REF!</v>
      </c>
      <c r="F202" s="139" t="e">
        <f>SUM(#REF!)</f>
        <v>#REF!</v>
      </c>
    </row>
    <row r="203" spans="1:6" ht="18.75">
      <c r="A203" s="15">
        <v>29</v>
      </c>
      <c r="B203" s="13" t="s">
        <v>86</v>
      </c>
      <c r="C203" s="22">
        <v>1382142.2678545637</v>
      </c>
      <c r="D203" s="140" t="e">
        <f>#REF!+#REF!+#REF!+#REF!+#REF!+#REF!</f>
        <v>#REF!</v>
      </c>
      <c r="E203" s="143" t="e">
        <f>SUM(#REF!)</f>
        <v>#REF!</v>
      </c>
      <c r="F203" s="139" t="e">
        <f>SUM(#REF!)</f>
        <v>#REF!</v>
      </c>
    </row>
    <row r="204" spans="1:6" ht="18.75">
      <c r="A204" s="15">
        <v>30</v>
      </c>
      <c r="B204" s="13" t="s">
        <v>87</v>
      </c>
      <c r="C204" s="22">
        <v>4517399.9981150161</v>
      </c>
      <c r="D204" s="140" t="e">
        <f>#REF!+#REF!+#REF!+#REF!+#REF!+#REF!</f>
        <v>#REF!</v>
      </c>
      <c r="E204" s="143" t="e">
        <f>SUM(#REF!)</f>
        <v>#REF!</v>
      </c>
      <c r="F204" s="139" t="e">
        <f>SUM(#REF!)</f>
        <v>#REF!</v>
      </c>
    </row>
    <row r="205" spans="1:6" ht="18.75">
      <c r="A205" s="15">
        <v>31</v>
      </c>
      <c r="B205" s="13" t="s">
        <v>88</v>
      </c>
      <c r="C205" s="22">
        <v>2408297.0210686671</v>
      </c>
      <c r="D205" s="140" t="e">
        <f>#REF!+#REF!+#REF!+#REF!+#REF!+#REF!</f>
        <v>#REF!</v>
      </c>
      <c r="E205" s="143" t="e">
        <f>SUM(#REF!)</f>
        <v>#REF!</v>
      </c>
      <c r="F205" s="139" t="e">
        <f>SUM(#REF!)</f>
        <v>#REF!</v>
      </c>
    </row>
    <row r="206" spans="1:6" ht="18.75">
      <c r="A206" s="15">
        <v>32</v>
      </c>
      <c r="B206" s="13" t="s">
        <v>89</v>
      </c>
      <c r="C206" s="22">
        <v>3549329.4762149174</v>
      </c>
      <c r="D206" s="140" t="e">
        <f>#REF!+#REF!+#REF!+#REF!+#REF!+#REF!</f>
        <v>#REF!</v>
      </c>
      <c r="E206" s="143" t="e">
        <f>SUM(#REF!)</f>
        <v>#REF!</v>
      </c>
      <c r="F206" s="139" t="e">
        <f>SUM(#REF!)</f>
        <v>#REF!</v>
      </c>
    </row>
    <row r="207" spans="1:6" ht="18.75">
      <c r="A207" s="15">
        <v>33</v>
      </c>
      <c r="B207" s="13" t="s">
        <v>90</v>
      </c>
      <c r="C207" s="22">
        <v>3669790</v>
      </c>
      <c r="D207" s="140" t="e">
        <f>#REF!+#REF!+#REF!+#REF!+#REF!+#REF!</f>
        <v>#REF!</v>
      </c>
      <c r="E207" s="143" t="e">
        <f>SUM(#REF!)</f>
        <v>#REF!</v>
      </c>
      <c r="F207" s="139" t="e">
        <f>SUM(#REF!)</f>
        <v>#REF!</v>
      </c>
    </row>
    <row r="208" spans="1:6" ht="18.75">
      <c r="A208" s="15">
        <v>34</v>
      </c>
      <c r="B208" s="13" t="s">
        <v>91</v>
      </c>
      <c r="C208" s="22">
        <v>3629356.6393586588</v>
      </c>
      <c r="D208" s="140" t="e">
        <f>#REF!+#REF!+#REF!+#REF!+#REF!+#REF!</f>
        <v>#REF!</v>
      </c>
      <c r="E208" s="143" t="e">
        <f>SUM(#REF!)</f>
        <v>#REF!</v>
      </c>
      <c r="F208" s="139" t="e">
        <f>SUM(#REF!)</f>
        <v>#REF!</v>
      </c>
    </row>
    <row r="209" spans="1:6" ht="18.75">
      <c r="A209" s="15">
        <v>35</v>
      </c>
      <c r="B209" s="13" t="s">
        <v>92</v>
      </c>
      <c r="C209" s="22">
        <v>2101095.9754523705</v>
      </c>
      <c r="D209" s="140" t="e">
        <f>#REF!+#REF!+#REF!+#REF!+#REF!+#REF!</f>
        <v>#REF!</v>
      </c>
      <c r="E209" s="143" t="e">
        <f>SUM(#REF!)</f>
        <v>#REF!</v>
      </c>
      <c r="F209" s="139" t="e">
        <f>SUM(#REF!)</f>
        <v>#REF!</v>
      </c>
    </row>
    <row r="210" spans="1:6" ht="19.5" thickBot="1">
      <c r="A210" s="24">
        <v>36</v>
      </c>
      <c r="B210" s="25" t="s">
        <v>93</v>
      </c>
      <c r="C210" s="26">
        <v>2751639.3661692366</v>
      </c>
      <c r="D210" s="140" t="e">
        <f>#REF!+#REF!+#REF!+#REF!+#REF!+#REF!</f>
        <v>#REF!</v>
      </c>
      <c r="E210" s="144" t="e">
        <f>SUM(#REF!)</f>
        <v>#REF!</v>
      </c>
      <c r="F210" s="140" t="e">
        <f>SUM(#REF!)</f>
        <v>#REF!</v>
      </c>
    </row>
    <row r="211" spans="1:6" ht="21.75" thickBot="1">
      <c r="A211" s="360" t="s">
        <v>94</v>
      </c>
      <c r="B211" s="361"/>
      <c r="C211" s="39">
        <f>SUM(C175:C210)</f>
        <v>97261831.088788718</v>
      </c>
      <c r="D211" s="19" t="e">
        <f>SUM(D175:D210)</f>
        <v>#REF!</v>
      </c>
      <c r="E211" s="19" t="e">
        <f t="shared" ref="E211:F211" si="2">SUM(E175:E210)</f>
        <v>#REF!</v>
      </c>
      <c r="F211" s="19" t="e">
        <f t="shared" si="2"/>
        <v>#REF!</v>
      </c>
    </row>
  </sheetData>
  <mergeCells count="56">
    <mergeCell ref="A211:B211"/>
    <mergeCell ref="F173:F174"/>
    <mergeCell ref="D173:D174"/>
    <mergeCell ref="E173:E174"/>
    <mergeCell ref="A171:C171"/>
    <mergeCell ref="D171:E171"/>
    <mergeCell ref="A172:A174"/>
    <mergeCell ref="B172:B174"/>
    <mergeCell ref="C172:C174"/>
    <mergeCell ref="B166:C168"/>
    <mergeCell ref="A170:C170"/>
    <mergeCell ref="D170:F170"/>
    <mergeCell ref="A160:B160"/>
    <mergeCell ref="E122:E123"/>
    <mergeCell ref="F122:F123"/>
    <mergeCell ref="A122:A123"/>
    <mergeCell ref="B122:B123"/>
    <mergeCell ref="C122:C123"/>
    <mergeCell ref="D122:D123"/>
    <mergeCell ref="A118:C119"/>
    <mergeCell ref="D118:F119"/>
    <mergeCell ref="A120:C121"/>
    <mergeCell ref="D120:E120"/>
    <mergeCell ref="A113:B113"/>
    <mergeCell ref="E75:E76"/>
    <mergeCell ref="F75:F76"/>
    <mergeCell ref="A75:A76"/>
    <mergeCell ref="B75:B76"/>
    <mergeCell ref="C75:C76"/>
    <mergeCell ref="D75:D76"/>
    <mergeCell ref="A71:C72"/>
    <mergeCell ref="D71:F72"/>
    <mergeCell ref="A73:C74"/>
    <mergeCell ref="D73:E73"/>
    <mergeCell ref="A65:B65"/>
    <mergeCell ref="E27:E28"/>
    <mergeCell ref="F27:F28"/>
    <mergeCell ref="A27:A28"/>
    <mergeCell ref="B27:B28"/>
    <mergeCell ref="C27:C28"/>
    <mergeCell ref="D27:D28"/>
    <mergeCell ref="A23:C24"/>
    <mergeCell ref="D23:F24"/>
    <mergeCell ref="A25:C26"/>
    <mergeCell ref="D25:E25"/>
    <mergeCell ref="A17:B17"/>
    <mergeCell ref="A3:C4"/>
    <mergeCell ref="D3:F4"/>
    <mergeCell ref="A5:C6"/>
    <mergeCell ref="D5:E5"/>
    <mergeCell ref="E7:E8"/>
    <mergeCell ref="F7:F8"/>
    <mergeCell ref="A7:A8"/>
    <mergeCell ref="B7:B8"/>
    <mergeCell ref="C7:C8"/>
    <mergeCell ref="D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TB-07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 Shahid</cp:lastModifiedBy>
  <cp:lastPrinted>2014-01-16T06:35:28Z</cp:lastPrinted>
  <dcterms:created xsi:type="dcterms:W3CDTF">2014-01-15T04:54:34Z</dcterms:created>
  <dcterms:modified xsi:type="dcterms:W3CDTF">2015-11-23T09:33:28Z</dcterms:modified>
</cp:coreProperties>
</file>