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480" windowHeight="7950"/>
  </bookViews>
  <sheets>
    <sheet name="Revised TB-07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AW104" i="1"/>
  <c r="AX104"/>
  <c r="AY104"/>
  <c r="AZ104"/>
  <c r="AV104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32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9"/>
  <c r="BE10" l="1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9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BB52" l="1"/>
  <c r="BB57"/>
  <c r="BB53"/>
  <c r="BB64"/>
  <c r="BB56"/>
  <c r="BB62"/>
  <c r="BB46"/>
  <c r="AU140"/>
  <c r="BF140" s="1"/>
  <c r="AU139"/>
  <c r="BF139" s="1"/>
  <c r="AU138"/>
  <c r="BF138" s="1"/>
  <c r="AU137"/>
  <c r="BF137" s="1"/>
  <c r="AU136"/>
  <c r="BF136" s="1"/>
  <c r="AU135"/>
  <c r="BF135" s="1"/>
  <c r="AU134"/>
  <c r="BF134" s="1"/>
  <c r="AU133"/>
  <c r="BF133" s="1"/>
  <c r="AU132"/>
  <c r="BF132" s="1"/>
  <c r="AU131"/>
  <c r="BF131" s="1"/>
  <c r="AU130"/>
  <c r="BF130" s="1"/>
  <c r="AU129"/>
  <c r="BF129" s="1"/>
  <c r="AU128"/>
  <c r="BF128" s="1"/>
  <c r="AU127"/>
  <c r="BF127" s="1"/>
  <c r="AU126"/>
  <c r="BF126" s="1"/>
  <c r="AU125"/>
  <c r="BF125" s="1"/>
  <c r="AU124"/>
  <c r="BF124" s="1"/>
  <c r="AU123"/>
  <c r="BF123" s="1"/>
  <c r="AU122"/>
  <c r="BF122" s="1"/>
  <c r="AU121"/>
  <c r="BF121" s="1"/>
  <c r="AU120"/>
  <c r="BF120" s="1"/>
  <c r="AU119"/>
  <c r="BF119" s="1"/>
  <c r="AU118"/>
  <c r="BF118" s="1"/>
  <c r="AU103"/>
  <c r="AU102"/>
  <c r="AU101"/>
  <c r="AU100"/>
  <c r="AU99"/>
  <c r="AU98"/>
  <c r="AU97"/>
  <c r="AU96"/>
  <c r="AU95"/>
  <c r="AU94"/>
  <c r="AU93"/>
  <c r="AU92"/>
  <c r="AU91"/>
  <c r="AU90"/>
  <c r="AU89"/>
  <c r="AU88"/>
  <c r="AU87"/>
  <c r="AU86"/>
  <c r="AU85"/>
  <c r="AU84"/>
  <c r="AU83"/>
  <c r="AU82"/>
  <c r="AU81"/>
  <c r="AU67"/>
  <c r="BF67" s="1"/>
  <c r="AU66"/>
  <c r="BF66" s="1"/>
  <c r="AU65"/>
  <c r="BF65" s="1"/>
  <c r="AU64"/>
  <c r="BF64" s="1"/>
  <c r="AU63"/>
  <c r="BF63" s="1"/>
  <c r="AU62"/>
  <c r="BF62" s="1"/>
  <c r="AU61"/>
  <c r="BF61" s="1"/>
  <c r="AU60"/>
  <c r="BF60" s="1"/>
  <c r="AU59"/>
  <c r="BF59" s="1"/>
  <c r="AU58"/>
  <c r="BF58" s="1"/>
  <c r="AU57"/>
  <c r="BF57" s="1"/>
  <c r="AU56"/>
  <c r="BF56" s="1"/>
  <c r="AU55"/>
  <c r="BF55" s="1"/>
  <c r="AU54"/>
  <c r="BF54" s="1"/>
  <c r="AU53"/>
  <c r="BF53" s="1"/>
  <c r="AU52"/>
  <c r="BF52" s="1"/>
  <c r="AU51"/>
  <c r="BF51" s="1"/>
  <c r="AU50"/>
  <c r="BF50" s="1"/>
  <c r="AU49"/>
  <c r="BF49" s="1"/>
  <c r="AU48"/>
  <c r="BF48" s="1"/>
  <c r="AU47"/>
  <c r="BF47" s="1"/>
  <c r="AU46"/>
  <c r="BF46" s="1"/>
  <c r="AU45"/>
  <c r="BF45" s="1"/>
  <c r="AU10"/>
  <c r="BF10" s="1"/>
  <c r="AU11"/>
  <c r="BF11" s="1"/>
  <c r="AU12"/>
  <c r="BF12" s="1"/>
  <c r="AU13"/>
  <c r="BF13" s="1"/>
  <c r="AU14"/>
  <c r="BF14" s="1"/>
  <c r="AU15"/>
  <c r="BF15" s="1"/>
  <c r="AU16"/>
  <c r="BF16" s="1"/>
  <c r="AU17"/>
  <c r="BF17" s="1"/>
  <c r="AU18"/>
  <c r="BF18" s="1"/>
  <c r="AU19"/>
  <c r="BF19" s="1"/>
  <c r="AU20"/>
  <c r="BF20" s="1"/>
  <c r="AU21"/>
  <c r="BF21" s="1"/>
  <c r="AU22"/>
  <c r="BF22" s="1"/>
  <c r="AU23"/>
  <c r="BF23" s="1"/>
  <c r="AU24"/>
  <c r="BF24" s="1"/>
  <c r="AU25"/>
  <c r="BF25" s="1"/>
  <c r="AU26"/>
  <c r="BF26" s="1"/>
  <c r="AU27"/>
  <c r="BF27" s="1"/>
  <c r="AU28"/>
  <c r="BF28" s="1"/>
  <c r="AU29"/>
  <c r="BF29" s="1"/>
  <c r="AU30"/>
  <c r="BF30" s="1"/>
  <c r="AU31"/>
  <c r="BF31" s="1"/>
  <c r="AU9"/>
  <c r="BF9" s="1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Q46"/>
  <c r="Q47"/>
  <c r="BB47" s="1"/>
  <c r="Q48"/>
  <c r="BB48" s="1"/>
  <c r="Q49"/>
  <c r="BB49" s="1"/>
  <c r="Q50"/>
  <c r="BB50" s="1"/>
  <c r="Q51"/>
  <c r="BB51" s="1"/>
  <c r="Q52"/>
  <c r="Q53"/>
  <c r="Q54"/>
  <c r="BB54" s="1"/>
  <c r="Q55"/>
  <c r="BB55" s="1"/>
  <c r="Q56"/>
  <c r="Q57"/>
  <c r="Q58"/>
  <c r="BB58" s="1"/>
  <c r="Q59"/>
  <c r="BB59" s="1"/>
  <c r="Q60"/>
  <c r="BB60" s="1"/>
  <c r="Q61"/>
  <c r="BB61" s="1"/>
  <c r="Q62"/>
  <c r="Q63"/>
  <c r="BB63" s="1"/>
  <c r="Q64"/>
  <c r="Q65"/>
  <c r="BB65" s="1"/>
  <c r="Q66"/>
  <c r="BB66" s="1"/>
  <c r="Q67"/>
  <c r="BB67" s="1"/>
  <c r="BF87" l="1"/>
  <c r="BC87"/>
  <c r="BF95"/>
  <c r="BC95"/>
  <c r="BF103"/>
  <c r="BC103"/>
  <c r="BF81"/>
  <c r="BC81"/>
  <c r="BF85"/>
  <c r="BC85"/>
  <c r="BF89"/>
  <c r="BC89"/>
  <c r="BF93"/>
  <c r="BC93"/>
  <c r="BF97"/>
  <c r="BC97"/>
  <c r="BF101"/>
  <c r="BC101"/>
  <c r="BF84"/>
  <c r="BC84"/>
  <c r="BF88"/>
  <c r="BC88"/>
  <c r="BF92"/>
  <c r="BC92"/>
  <c r="BF96"/>
  <c r="BC96"/>
  <c r="BF100"/>
  <c r="BC100"/>
  <c r="BF83"/>
  <c r="BC83"/>
  <c r="BF91"/>
  <c r="BC91"/>
  <c r="BF99"/>
  <c r="BC99"/>
  <c r="BF82"/>
  <c r="BC82"/>
  <c r="BF86"/>
  <c r="BC86"/>
  <c r="BF90"/>
  <c r="BC90"/>
  <c r="BF94"/>
  <c r="BC94"/>
  <c r="BF98"/>
  <c r="BC98"/>
  <c r="BF102"/>
  <c r="BC102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X160" l="1"/>
  <c r="AY160"/>
  <c r="AZ160"/>
  <c r="AX161"/>
  <c r="AY161"/>
  <c r="AZ161"/>
  <c r="AX162"/>
  <c r="AY162"/>
  <c r="AZ162"/>
  <c r="AX163"/>
  <c r="AY163"/>
  <c r="AZ163"/>
  <c r="AX164"/>
  <c r="AY164"/>
  <c r="AZ164"/>
  <c r="AX165"/>
  <c r="AY165"/>
  <c r="AZ165"/>
  <c r="AX166"/>
  <c r="AY166"/>
  <c r="AZ166"/>
  <c r="AX167"/>
  <c r="AY167"/>
  <c r="AZ167"/>
  <c r="AX168"/>
  <c r="AY168"/>
  <c r="AZ168"/>
  <c r="AX169"/>
  <c r="AY169"/>
  <c r="AZ169"/>
  <c r="AX170"/>
  <c r="AY170"/>
  <c r="AZ170"/>
  <c r="AX171"/>
  <c r="AY171"/>
  <c r="AZ171"/>
  <c r="AX172"/>
  <c r="AY172"/>
  <c r="AZ172"/>
  <c r="AX173"/>
  <c r="AY173"/>
  <c r="AZ173"/>
  <c r="AX174"/>
  <c r="AY174"/>
  <c r="AZ174"/>
  <c r="AX175"/>
  <c r="AY175"/>
  <c r="AZ175"/>
  <c r="AX176"/>
  <c r="AY176"/>
  <c r="AZ176"/>
  <c r="AX177"/>
  <c r="AY177"/>
  <c r="AZ177"/>
  <c r="AX178"/>
  <c r="AY178"/>
  <c r="AZ178"/>
  <c r="AX179"/>
  <c r="AY179"/>
  <c r="AZ179"/>
  <c r="AX180"/>
  <c r="AY180"/>
  <c r="AZ180"/>
  <c r="AX181"/>
  <c r="AY181"/>
  <c r="AZ181"/>
  <c r="AY159"/>
  <c r="AZ159"/>
  <c r="AX159"/>
  <c r="AZ141"/>
  <c r="AY141"/>
  <c r="AX141"/>
  <c r="AZ68"/>
  <c r="AY68"/>
  <c r="AX68"/>
  <c r="AX32"/>
  <c r="AY32"/>
  <c r="AZ32"/>
  <c r="AW160" l="1"/>
  <c r="AW161"/>
  <c r="AW162"/>
  <c r="AW163"/>
  <c r="AW164"/>
  <c r="AW165"/>
  <c r="AW166"/>
  <c r="AW167"/>
  <c r="AW168"/>
  <c r="AW169"/>
  <c r="AW170"/>
  <c r="AW171"/>
  <c r="AW172"/>
  <c r="AW173"/>
  <c r="AW174"/>
  <c r="AW175"/>
  <c r="AW176"/>
  <c r="AW177"/>
  <c r="AW178"/>
  <c r="AW179"/>
  <c r="AW180"/>
  <c r="AW181"/>
  <c r="AW159"/>
  <c r="AW141"/>
  <c r="AW68"/>
  <c r="AW32"/>
  <c r="BE140" l="1"/>
  <c r="BE139"/>
  <c r="BE138"/>
  <c r="BE137"/>
  <c r="BE136"/>
  <c r="BE135"/>
  <c r="BE134"/>
  <c r="BE133"/>
  <c r="BE132"/>
  <c r="BE131"/>
  <c r="BE130"/>
  <c r="BE129"/>
  <c r="BE128"/>
  <c r="BE127"/>
  <c r="BE126"/>
  <c r="BE125"/>
  <c r="BE124"/>
  <c r="BE123"/>
  <c r="BE122"/>
  <c r="BE121"/>
  <c r="BE120"/>
  <c r="BE119"/>
  <c r="BE118"/>
  <c r="BE103"/>
  <c r="BE102"/>
  <c r="BE101"/>
  <c r="BE100"/>
  <c r="BE99"/>
  <c r="BE98"/>
  <c r="BE97"/>
  <c r="BE96"/>
  <c r="BE95"/>
  <c r="BE94"/>
  <c r="BE93"/>
  <c r="BE92"/>
  <c r="BE91"/>
  <c r="BE90"/>
  <c r="BE89"/>
  <c r="BE88"/>
  <c r="BE87"/>
  <c r="BE86"/>
  <c r="BE85"/>
  <c r="BE84"/>
  <c r="BE83"/>
  <c r="BE82"/>
  <c r="BE81"/>
  <c r="BE67"/>
  <c r="BE66"/>
  <c r="BE65"/>
  <c r="BE64"/>
  <c r="BE63"/>
  <c r="BE62"/>
  <c r="BE61"/>
  <c r="BE60"/>
  <c r="BE59"/>
  <c r="BE58"/>
  <c r="BE57"/>
  <c r="BE56"/>
  <c r="BE55"/>
  <c r="BE54"/>
  <c r="BE53"/>
  <c r="BE52"/>
  <c r="BE51"/>
  <c r="BE50"/>
  <c r="BE49"/>
  <c r="BE48"/>
  <c r="BE47"/>
  <c r="BE46"/>
  <c r="BE45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G102"/>
  <c r="BG100"/>
  <c r="BG98"/>
  <c r="BG96"/>
  <c r="BG94"/>
  <c r="BG92"/>
  <c r="BG90"/>
  <c r="BG88"/>
  <c r="BG86"/>
  <c r="BG84"/>
  <c r="BG82"/>
  <c r="AV166"/>
  <c r="BG166" s="1"/>
  <c r="AV167"/>
  <c r="BG167" s="1"/>
  <c r="AV168"/>
  <c r="BG168" s="1"/>
  <c r="AV169"/>
  <c r="BG169" s="1"/>
  <c r="AV170"/>
  <c r="BG170" s="1"/>
  <c r="AV171"/>
  <c r="BG171" s="1"/>
  <c r="AV172"/>
  <c r="BG172" s="1"/>
  <c r="AV173"/>
  <c r="BG173" s="1"/>
  <c r="AV174"/>
  <c r="BG174" s="1"/>
  <c r="AV175"/>
  <c r="BG175" s="1"/>
  <c r="AV176"/>
  <c r="BG176" s="1"/>
  <c r="AV177"/>
  <c r="BG177" s="1"/>
  <c r="AV178"/>
  <c r="BG178" s="1"/>
  <c r="AV179"/>
  <c r="BG179" s="1"/>
  <c r="AV180"/>
  <c r="BG180" s="1"/>
  <c r="AV181"/>
  <c r="BG181" s="1"/>
  <c r="AV160"/>
  <c r="BG160" s="1"/>
  <c r="AV161"/>
  <c r="BG161" s="1"/>
  <c r="AV162"/>
  <c r="BG162" s="1"/>
  <c r="AV163"/>
  <c r="BG163" s="1"/>
  <c r="AV164"/>
  <c r="BG164" s="1"/>
  <c r="AV165"/>
  <c r="BG165" s="1"/>
  <c r="AV159"/>
  <c r="BG159" s="1"/>
  <c r="AC166"/>
  <c r="AD166"/>
  <c r="AE166"/>
  <c r="AF166"/>
  <c r="AG166"/>
  <c r="AH166"/>
  <c r="AI166"/>
  <c r="AJ166"/>
  <c r="AK166"/>
  <c r="AL166"/>
  <c r="AM166"/>
  <c r="AN166"/>
  <c r="AO166"/>
  <c r="AP166"/>
  <c r="AQ166"/>
  <c r="AC167"/>
  <c r="AD167"/>
  <c r="AE167"/>
  <c r="AF167"/>
  <c r="AG167"/>
  <c r="AH167"/>
  <c r="AI167"/>
  <c r="AJ167"/>
  <c r="AK167"/>
  <c r="AL167"/>
  <c r="AM167"/>
  <c r="AN167"/>
  <c r="AO167"/>
  <c r="AP167"/>
  <c r="AQ167"/>
  <c r="AC168"/>
  <c r="AD168"/>
  <c r="AE168"/>
  <c r="AF168"/>
  <c r="AG168"/>
  <c r="AH168"/>
  <c r="AI168"/>
  <c r="AJ168"/>
  <c r="AK168"/>
  <c r="AL168"/>
  <c r="AM168"/>
  <c r="AN168"/>
  <c r="AO168"/>
  <c r="AP168"/>
  <c r="AQ168"/>
  <c r="AC169"/>
  <c r="AD169"/>
  <c r="AE169"/>
  <c r="AF169"/>
  <c r="AG169"/>
  <c r="AH169"/>
  <c r="AI169"/>
  <c r="AJ169"/>
  <c r="AK169"/>
  <c r="AL169"/>
  <c r="AM169"/>
  <c r="AN169"/>
  <c r="AO169"/>
  <c r="AP169"/>
  <c r="AQ169"/>
  <c r="AC170"/>
  <c r="AD170"/>
  <c r="AE170"/>
  <c r="AF170"/>
  <c r="AG170"/>
  <c r="AH170"/>
  <c r="AI170"/>
  <c r="AJ170"/>
  <c r="AK170"/>
  <c r="AL170"/>
  <c r="AM170"/>
  <c r="AN170"/>
  <c r="AO170"/>
  <c r="AP170"/>
  <c r="AQ170"/>
  <c r="AC171"/>
  <c r="AD171"/>
  <c r="AE171"/>
  <c r="AF171"/>
  <c r="AG171"/>
  <c r="AH171"/>
  <c r="AI171"/>
  <c r="AJ171"/>
  <c r="AK171"/>
  <c r="AL171"/>
  <c r="AM171"/>
  <c r="AN171"/>
  <c r="AO171"/>
  <c r="AP171"/>
  <c r="AQ171"/>
  <c r="AC172"/>
  <c r="AD172"/>
  <c r="AE172"/>
  <c r="AF172"/>
  <c r="AG172"/>
  <c r="AH172"/>
  <c r="AI172"/>
  <c r="AJ172"/>
  <c r="AK172"/>
  <c r="AL172"/>
  <c r="AM172"/>
  <c r="AN172"/>
  <c r="AO172"/>
  <c r="AP172"/>
  <c r="AQ172"/>
  <c r="AC173"/>
  <c r="AD173"/>
  <c r="AE173"/>
  <c r="AF173"/>
  <c r="AG173"/>
  <c r="AH173"/>
  <c r="AI173"/>
  <c r="AJ173"/>
  <c r="AK173"/>
  <c r="AL173"/>
  <c r="AM173"/>
  <c r="AN173"/>
  <c r="AO173"/>
  <c r="AP173"/>
  <c r="AQ173"/>
  <c r="AC174"/>
  <c r="AD174"/>
  <c r="AE174"/>
  <c r="AF174"/>
  <c r="AG174"/>
  <c r="AH174"/>
  <c r="AI174"/>
  <c r="AJ174"/>
  <c r="AK174"/>
  <c r="AL174"/>
  <c r="AM174"/>
  <c r="AN174"/>
  <c r="AO174"/>
  <c r="AP174"/>
  <c r="AQ174"/>
  <c r="AC175"/>
  <c r="AD175"/>
  <c r="AE175"/>
  <c r="AF175"/>
  <c r="AG175"/>
  <c r="AH175"/>
  <c r="AI175"/>
  <c r="AJ175"/>
  <c r="AK175"/>
  <c r="AL175"/>
  <c r="AM175"/>
  <c r="AN175"/>
  <c r="AO175"/>
  <c r="AP175"/>
  <c r="AQ175"/>
  <c r="AC176"/>
  <c r="AD176"/>
  <c r="AE176"/>
  <c r="AF176"/>
  <c r="AG176"/>
  <c r="AH176"/>
  <c r="AI176"/>
  <c r="AJ176"/>
  <c r="AK176"/>
  <c r="AL176"/>
  <c r="AM176"/>
  <c r="AN176"/>
  <c r="AO176"/>
  <c r="AP176"/>
  <c r="AQ176"/>
  <c r="AC177"/>
  <c r="AD177"/>
  <c r="AE177"/>
  <c r="AF177"/>
  <c r="AG177"/>
  <c r="AH177"/>
  <c r="AI177"/>
  <c r="AJ177"/>
  <c r="AK177"/>
  <c r="AL177"/>
  <c r="AM177"/>
  <c r="AN177"/>
  <c r="AO177"/>
  <c r="AP177"/>
  <c r="AQ177"/>
  <c r="AC178"/>
  <c r="AD178"/>
  <c r="AE178"/>
  <c r="AF178"/>
  <c r="AG178"/>
  <c r="AH178"/>
  <c r="AI178"/>
  <c r="AJ178"/>
  <c r="AK178"/>
  <c r="AL178"/>
  <c r="AM178"/>
  <c r="AN178"/>
  <c r="AO178"/>
  <c r="AP178"/>
  <c r="AQ178"/>
  <c r="AC179"/>
  <c r="AD179"/>
  <c r="AE179"/>
  <c r="AF179"/>
  <c r="AG179"/>
  <c r="AH179"/>
  <c r="AI179"/>
  <c r="AJ179"/>
  <c r="AK179"/>
  <c r="AL179"/>
  <c r="AM179"/>
  <c r="AN179"/>
  <c r="AO179"/>
  <c r="AP179"/>
  <c r="AQ179"/>
  <c r="AC180"/>
  <c r="AD180"/>
  <c r="AE180"/>
  <c r="AF180"/>
  <c r="AG180"/>
  <c r="AH180"/>
  <c r="AI180"/>
  <c r="AJ180"/>
  <c r="AK180"/>
  <c r="AL180"/>
  <c r="AM180"/>
  <c r="AN180"/>
  <c r="AO180"/>
  <c r="AP180"/>
  <c r="AQ180"/>
  <c r="AC181"/>
  <c r="AD181"/>
  <c r="AE181"/>
  <c r="AF181"/>
  <c r="AG181"/>
  <c r="AH181"/>
  <c r="AI181"/>
  <c r="AJ181"/>
  <c r="AK181"/>
  <c r="AL181"/>
  <c r="AM181"/>
  <c r="AN181"/>
  <c r="AO181"/>
  <c r="AP181"/>
  <c r="AQ181"/>
  <c r="AC160"/>
  <c r="AD160"/>
  <c r="AE160"/>
  <c r="AF160"/>
  <c r="AG160"/>
  <c r="AH160"/>
  <c r="AI160"/>
  <c r="AJ160"/>
  <c r="AK160"/>
  <c r="AL160"/>
  <c r="AM160"/>
  <c r="AN160"/>
  <c r="AO160"/>
  <c r="AP160"/>
  <c r="AQ160"/>
  <c r="AC161"/>
  <c r="AD161"/>
  <c r="AE161"/>
  <c r="AF161"/>
  <c r="AG161"/>
  <c r="AH161"/>
  <c r="AI161"/>
  <c r="AJ161"/>
  <c r="AK161"/>
  <c r="AL161"/>
  <c r="AM161"/>
  <c r="AN161"/>
  <c r="AO161"/>
  <c r="AP161"/>
  <c r="AQ161"/>
  <c r="AC162"/>
  <c r="AD162"/>
  <c r="AE162"/>
  <c r="AF162"/>
  <c r="AG162"/>
  <c r="AH162"/>
  <c r="AI162"/>
  <c r="AJ162"/>
  <c r="AK162"/>
  <c r="AL162"/>
  <c r="AM162"/>
  <c r="AN162"/>
  <c r="AO162"/>
  <c r="AP162"/>
  <c r="AQ162"/>
  <c r="AC163"/>
  <c r="AD163"/>
  <c r="AE163"/>
  <c r="AF163"/>
  <c r="AG163"/>
  <c r="AH163"/>
  <c r="AI163"/>
  <c r="AJ163"/>
  <c r="AK163"/>
  <c r="AL163"/>
  <c r="AM163"/>
  <c r="AN163"/>
  <c r="AO163"/>
  <c r="AP163"/>
  <c r="AQ163"/>
  <c r="AC164"/>
  <c r="AD164"/>
  <c r="AE164"/>
  <c r="AF164"/>
  <c r="AG164"/>
  <c r="AH164"/>
  <c r="AI164"/>
  <c r="AJ164"/>
  <c r="AK164"/>
  <c r="AL164"/>
  <c r="AM164"/>
  <c r="AN164"/>
  <c r="AO164"/>
  <c r="AP164"/>
  <c r="AQ164"/>
  <c r="AC165"/>
  <c r="AD165"/>
  <c r="AE165"/>
  <c r="AF165"/>
  <c r="AG165"/>
  <c r="AH165"/>
  <c r="AI165"/>
  <c r="AJ165"/>
  <c r="AK165"/>
  <c r="AL165"/>
  <c r="AM165"/>
  <c r="AN165"/>
  <c r="AO165"/>
  <c r="AP165"/>
  <c r="AQ165"/>
  <c r="AC159"/>
  <c r="AD159"/>
  <c r="AE159"/>
  <c r="AF159"/>
  <c r="AG159"/>
  <c r="AH159"/>
  <c r="AI159"/>
  <c r="AJ159"/>
  <c r="AK159"/>
  <c r="AL159"/>
  <c r="AM159"/>
  <c r="AN159"/>
  <c r="AO159"/>
  <c r="AP159"/>
  <c r="AQ159"/>
  <c r="AB159"/>
  <c r="R166"/>
  <c r="S166"/>
  <c r="T166"/>
  <c r="U166"/>
  <c r="V166"/>
  <c r="W166"/>
  <c r="R167"/>
  <c r="S167"/>
  <c r="T167"/>
  <c r="U167"/>
  <c r="V167"/>
  <c r="W167"/>
  <c r="R168"/>
  <c r="S168"/>
  <c r="T168"/>
  <c r="U168"/>
  <c r="V168"/>
  <c r="W168"/>
  <c r="R169"/>
  <c r="S169"/>
  <c r="T169"/>
  <c r="U169"/>
  <c r="V169"/>
  <c r="W169"/>
  <c r="R170"/>
  <c r="S170"/>
  <c r="T170"/>
  <c r="U170"/>
  <c r="V170"/>
  <c r="W170"/>
  <c r="R171"/>
  <c r="S171"/>
  <c r="T171"/>
  <c r="U171"/>
  <c r="V171"/>
  <c r="W171"/>
  <c r="R172"/>
  <c r="S172"/>
  <c r="T172"/>
  <c r="U172"/>
  <c r="V172"/>
  <c r="W172"/>
  <c r="R173"/>
  <c r="S173"/>
  <c r="T173"/>
  <c r="U173"/>
  <c r="V173"/>
  <c r="W173"/>
  <c r="R174"/>
  <c r="S174"/>
  <c r="T174"/>
  <c r="U174"/>
  <c r="V174"/>
  <c r="W174"/>
  <c r="R175"/>
  <c r="S175"/>
  <c r="T175"/>
  <c r="U175"/>
  <c r="V175"/>
  <c r="W175"/>
  <c r="R176"/>
  <c r="S176"/>
  <c r="T176"/>
  <c r="U176"/>
  <c r="V176"/>
  <c r="W176"/>
  <c r="R177"/>
  <c r="S177"/>
  <c r="T177"/>
  <c r="U177"/>
  <c r="V177"/>
  <c r="W177"/>
  <c r="R178"/>
  <c r="S178"/>
  <c r="T178"/>
  <c r="U178"/>
  <c r="V178"/>
  <c r="W178"/>
  <c r="R179"/>
  <c r="S179"/>
  <c r="T179"/>
  <c r="U179"/>
  <c r="V179"/>
  <c r="W179"/>
  <c r="R180"/>
  <c r="S180"/>
  <c r="T180"/>
  <c r="U180"/>
  <c r="V180"/>
  <c r="W180"/>
  <c r="R181"/>
  <c r="S181"/>
  <c r="T181"/>
  <c r="U181"/>
  <c r="V181"/>
  <c r="W181"/>
  <c r="R160"/>
  <c r="S160"/>
  <c r="T160"/>
  <c r="U160"/>
  <c r="V160"/>
  <c r="W160"/>
  <c r="R161"/>
  <c r="S161"/>
  <c r="T161"/>
  <c r="U161"/>
  <c r="V161"/>
  <c r="W161"/>
  <c r="R162"/>
  <c r="S162"/>
  <c r="T162"/>
  <c r="U162"/>
  <c r="V162"/>
  <c r="W162"/>
  <c r="R163"/>
  <c r="S163"/>
  <c r="T163"/>
  <c r="U163"/>
  <c r="V163"/>
  <c r="W163"/>
  <c r="R164"/>
  <c r="S164"/>
  <c r="T164"/>
  <c r="U164"/>
  <c r="V164"/>
  <c r="W164"/>
  <c r="R165"/>
  <c r="S165"/>
  <c r="T165"/>
  <c r="U165"/>
  <c r="V165"/>
  <c r="W165"/>
  <c r="S159"/>
  <c r="T159"/>
  <c r="U159"/>
  <c r="V159"/>
  <c r="W159"/>
  <c r="R159"/>
  <c r="K166"/>
  <c r="L166"/>
  <c r="M166"/>
  <c r="N166"/>
  <c r="O166"/>
  <c r="P166"/>
  <c r="K167"/>
  <c r="L167"/>
  <c r="M167"/>
  <c r="N167"/>
  <c r="O167"/>
  <c r="P167"/>
  <c r="K168"/>
  <c r="L168"/>
  <c r="M168"/>
  <c r="N168"/>
  <c r="O168"/>
  <c r="P168"/>
  <c r="K169"/>
  <c r="L169"/>
  <c r="M169"/>
  <c r="N169"/>
  <c r="O169"/>
  <c r="P169"/>
  <c r="K170"/>
  <c r="L170"/>
  <c r="M170"/>
  <c r="N170"/>
  <c r="O170"/>
  <c r="P170"/>
  <c r="K171"/>
  <c r="L171"/>
  <c r="M171"/>
  <c r="N171"/>
  <c r="O171"/>
  <c r="P171"/>
  <c r="K172"/>
  <c r="L172"/>
  <c r="M172"/>
  <c r="N172"/>
  <c r="O172"/>
  <c r="P172"/>
  <c r="K173"/>
  <c r="L173"/>
  <c r="M173"/>
  <c r="N173"/>
  <c r="O173"/>
  <c r="P173"/>
  <c r="K174"/>
  <c r="L174"/>
  <c r="M174"/>
  <c r="N174"/>
  <c r="O174"/>
  <c r="P174"/>
  <c r="K175"/>
  <c r="L175"/>
  <c r="M175"/>
  <c r="N175"/>
  <c r="O175"/>
  <c r="P175"/>
  <c r="K176"/>
  <c r="L176"/>
  <c r="M176"/>
  <c r="N176"/>
  <c r="O176"/>
  <c r="P176"/>
  <c r="K177"/>
  <c r="L177"/>
  <c r="M177"/>
  <c r="N177"/>
  <c r="O177"/>
  <c r="P177"/>
  <c r="K178"/>
  <c r="L178"/>
  <c r="M178"/>
  <c r="N178"/>
  <c r="O178"/>
  <c r="P178"/>
  <c r="K179"/>
  <c r="L179"/>
  <c r="M179"/>
  <c r="N179"/>
  <c r="O179"/>
  <c r="P179"/>
  <c r="K180"/>
  <c r="L180"/>
  <c r="M180"/>
  <c r="N180"/>
  <c r="O180"/>
  <c r="P180"/>
  <c r="K181"/>
  <c r="L181"/>
  <c r="M181"/>
  <c r="N181"/>
  <c r="O181"/>
  <c r="P181"/>
  <c r="K160"/>
  <c r="L160"/>
  <c r="M160"/>
  <c r="N160"/>
  <c r="O160"/>
  <c r="P160"/>
  <c r="K161"/>
  <c r="L161"/>
  <c r="M161"/>
  <c r="N161"/>
  <c r="O161"/>
  <c r="P161"/>
  <c r="K162"/>
  <c r="L162"/>
  <c r="M162"/>
  <c r="N162"/>
  <c r="O162"/>
  <c r="P162"/>
  <c r="K163"/>
  <c r="L163"/>
  <c r="M163"/>
  <c r="N163"/>
  <c r="O163"/>
  <c r="P163"/>
  <c r="K164"/>
  <c r="L164"/>
  <c r="M164"/>
  <c r="N164"/>
  <c r="O164"/>
  <c r="P164"/>
  <c r="K165"/>
  <c r="L165"/>
  <c r="M165"/>
  <c r="N165"/>
  <c r="O165"/>
  <c r="P165"/>
  <c r="L159"/>
  <c r="M159"/>
  <c r="N159"/>
  <c r="O159"/>
  <c r="P159"/>
  <c r="K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59"/>
  <c r="F159"/>
  <c r="G159"/>
  <c r="H159"/>
  <c r="I159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60"/>
  <c r="D161"/>
  <c r="D162"/>
  <c r="D163"/>
  <c r="D159"/>
  <c r="C104"/>
  <c r="C141"/>
  <c r="C182"/>
  <c r="C68"/>
  <c r="C32"/>
  <c r="AV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W141"/>
  <c r="V141"/>
  <c r="U141"/>
  <c r="T141"/>
  <c r="S141"/>
  <c r="R141"/>
  <c r="P141"/>
  <c r="O141"/>
  <c r="N141"/>
  <c r="M141"/>
  <c r="L141"/>
  <c r="K141"/>
  <c r="I141"/>
  <c r="H141"/>
  <c r="G141"/>
  <c r="F141"/>
  <c r="E141"/>
  <c r="D141"/>
  <c r="BA140"/>
  <c r="BG140"/>
  <c r="AS140"/>
  <c r="AR140"/>
  <c r="X140"/>
  <c r="Q140"/>
  <c r="J140"/>
  <c r="BA139"/>
  <c r="BG139"/>
  <c r="AS139"/>
  <c r="AR139"/>
  <c r="X139"/>
  <c r="Q139"/>
  <c r="J139"/>
  <c r="BB139" s="1"/>
  <c r="BA138"/>
  <c r="BG138"/>
  <c r="AS138"/>
  <c r="AR138"/>
  <c r="X138"/>
  <c r="Q138"/>
  <c r="J138"/>
  <c r="BB138" s="1"/>
  <c r="BA137"/>
  <c r="BG137"/>
  <c r="AS137"/>
  <c r="AR137"/>
  <c r="X137"/>
  <c r="Q137"/>
  <c r="J137"/>
  <c r="BA136"/>
  <c r="BG136"/>
  <c r="AS136"/>
  <c r="AR136"/>
  <c r="X136"/>
  <c r="Q136"/>
  <c r="J136"/>
  <c r="BA135"/>
  <c r="BG135"/>
  <c r="AS135"/>
  <c r="AR135"/>
  <c r="X135"/>
  <c r="Q135"/>
  <c r="J135"/>
  <c r="BB135" s="1"/>
  <c r="BA134"/>
  <c r="BG134"/>
  <c r="AS134"/>
  <c r="AR134"/>
  <c r="X134"/>
  <c r="Q134"/>
  <c r="J134"/>
  <c r="BB134" s="1"/>
  <c r="BA133"/>
  <c r="BG133"/>
  <c r="AS133"/>
  <c r="AR133"/>
  <c r="X133"/>
  <c r="Q133"/>
  <c r="J133"/>
  <c r="BA132"/>
  <c r="BG132"/>
  <c r="AS132"/>
  <c r="AR132"/>
  <c r="X132"/>
  <c r="Q132"/>
  <c r="J132"/>
  <c r="BA131"/>
  <c r="BG131"/>
  <c r="AS131"/>
  <c r="AR131"/>
  <c r="X131"/>
  <c r="Q131"/>
  <c r="J131"/>
  <c r="BB131" s="1"/>
  <c r="BA130"/>
  <c r="BG130"/>
  <c r="AS130"/>
  <c r="AR130"/>
  <c r="X130"/>
  <c r="Q130"/>
  <c r="J130"/>
  <c r="BB130" s="1"/>
  <c r="BA129"/>
  <c r="BG129"/>
  <c r="AS129"/>
  <c r="AR129"/>
  <c r="X129"/>
  <c r="Q129"/>
  <c r="J129"/>
  <c r="BA128"/>
  <c r="BG128"/>
  <c r="AS128"/>
  <c r="AR128"/>
  <c r="X128"/>
  <c r="Q128"/>
  <c r="J128"/>
  <c r="BA127"/>
  <c r="BG127"/>
  <c r="AS127"/>
  <c r="AR127"/>
  <c r="X127"/>
  <c r="Q127"/>
  <c r="J127"/>
  <c r="BB127" s="1"/>
  <c r="BA126"/>
  <c r="BG126"/>
  <c r="AS126"/>
  <c r="AR126"/>
  <c r="X126"/>
  <c r="Q126"/>
  <c r="J126"/>
  <c r="BB126" s="1"/>
  <c r="BA125"/>
  <c r="BG125"/>
  <c r="AS125"/>
  <c r="AR125"/>
  <c r="X125"/>
  <c r="Q125"/>
  <c r="J125"/>
  <c r="BA124"/>
  <c r="BG124"/>
  <c r="AS124"/>
  <c r="AR124"/>
  <c r="X124"/>
  <c r="Q124"/>
  <c r="J124"/>
  <c r="BA123"/>
  <c r="BG123"/>
  <c r="AS123"/>
  <c r="AR123"/>
  <c r="X123"/>
  <c r="Q123"/>
  <c r="J123"/>
  <c r="BB123" s="1"/>
  <c r="BA122"/>
  <c r="BG122"/>
  <c r="AS122"/>
  <c r="AR122"/>
  <c r="X122"/>
  <c r="Q122"/>
  <c r="J122"/>
  <c r="BB122" s="1"/>
  <c r="BA121"/>
  <c r="BG121"/>
  <c r="AS121"/>
  <c r="AR121"/>
  <c r="X121"/>
  <c r="Q121"/>
  <c r="J121"/>
  <c r="BA120"/>
  <c r="BG120"/>
  <c r="AS120"/>
  <c r="AR120"/>
  <c r="X120"/>
  <c r="Q120"/>
  <c r="J120"/>
  <c r="BA119"/>
  <c r="BG119"/>
  <c r="AS119"/>
  <c r="AR119"/>
  <c r="X119"/>
  <c r="Q119"/>
  <c r="J119"/>
  <c r="BB119" s="1"/>
  <c r="BA118"/>
  <c r="BG118"/>
  <c r="AS118"/>
  <c r="AR118"/>
  <c r="X118"/>
  <c r="Q118"/>
  <c r="J118"/>
  <c r="BB118" s="1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W104"/>
  <c r="V104"/>
  <c r="U104"/>
  <c r="T104"/>
  <c r="S104"/>
  <c r="R104"/>
  <c r="P104"/>
  <c r="O104"/>
  <c r="N104"/>
  <c r="M104"/>
  <c r="L104"/>
  <c r="K104"/>
  <c r="I104"/>
  <c r="H104"/>
  <c r="G104"/>
  <c r="F104"/>
  <c r="E104"/>
  <c r="D104"/>
  <c r="BA103"/>
  <c r="BG103"/>
  <c r="AS103"/>
  <c r="AR103"/>
  <c r="X103"/>
  <c r="Q103"/>
  <c r="J103"/>
  <c r="BA102"/>
  <c r="AS102"/>
  <c r="AR102"/>
  <c r="X102"/>
  <c r="Q102"/>
  <c r="J102"/>
  <c r="BA101"/>
  <c r="BG101"/>
  <c r="AS101"/>
  <c r="AR101"/>
  <c r="X101"/>
  <c r="Q101"/>
  <c r="J101"/>
  <c r="BA100"/>
  <c r="AS100"/>
  <c r="AR100"/>
  <c r="X100"/>
  <c r="Q100"/>
  <c r="J100"/>
  <c r="BA99"/>
  <c r="BG99"/>
  <c r="AS99"/>
  <c r="AR99"/>
  <c r="X99"/>
  <c r="Q99"/>
  <c r="J99"/>
  <c r="BA98"/>
  <c r="AS98"/>
  <c r="AR98"/>
  <c r="X98"/>
  <c r="Q98"/>
  <c r="J98"/>
  <c r="BA97"/>
  <c r="BG97"/>
  <c r="AS97"/>
  <c r="AR97"/>
  <c r="X97"/>
  <c r="Q97"/>
  <c r="J97"/>
  <c r="BA96"/>
  <c r="AS96"/>
  <c r="AR96"/>
  <c r="X96"/>
  <c r="Q96"/>
  <c r="J96"/>
  <c r="BA95"/>
  <c r="BG95"/>
  <c r="AS95"/>
  <c r="AR95"/>
  <c r="X95"/>
  <c r="Q95"/>
  <c r="J95"/>
  <c r="BA94"/>
  <c r="AS94"/>
  <c r="AR94"/>
  <c r="X94"/>
  <c r="Q94"/>
  <c r="J94"/>
  <c r="BA93"/>
  <c r="BG93"/>
  <c r="AS93"/>
  <c r="AR93"/>
  <c r="X93"/>
  <c r="Q93"/>
  <c r="J93"/>
  <c r="BA92"/>
  <c r="AS92"/>
  <c r="AR92"/>
  <c r="X92"/>
  <c r="Q92"/>
  <c r="J92"/>
  <c r="BA91"/>
  <c r="BG91"/>
  <c r="AS91"/>
  <c r="AR91"/>
  <c r="X91"/>
  <c r="Q91"/>
  <c r="J91"/>
  <c r="BA90"/>
  <c r="AS90"/>
  <c r="AR90"/>
  <c r="X90"/>
  <c r="Q90"/>
  <c r="J90"/>
  <c r="BA89"/>
  <c r="BG89"/>
  <c r="AS89"/>
  <c r="AR89"/>
  <c r="X89"/>
  <c r="Q89"/>
  <c r="J89"/>
  <c r="BA88"/>
  <c r="AS88"/>
  <c r="AR88"/>
  <c r="X88"/>
  <c r="Q88"/>
  <c r="J88"/>
  <c r="BA87"/>
  <c r="BG87"/>
  <c r="AS87"/>
  <c r="AR87"/>
  <c r="X87"/>
  <c r="Q87"/>
  <c r="J87"/>
  <c r="BA86"/>
  <c r="AS86"/>
  <c r="AR86"/>
  <c r="X86"/>
  <c r="Q86"/>
  <c r="J86"/>
  <c r="BA85"/>
  <c r="BG85"/>
  <c r="AS85"/>
  <c r="AR85"/>
  <c r="X85"/>
  <c r="Q85"/>
  <c r="J85"/>
  <c r="BA84"/>
  <c r="AS84"/>
  <c r="AR84"/>
  <c r="X84"/>
  <c r="Q84"/>
  <c r="J84"/>
  <c r="BA83"/>
  <c r="BG83"/>
  <c r="AS83"/>
  <c r="AR83"/>
  <c r="X83"/>
  <c r="Q83"/>
  <c r="J83"/>
  <c r="BA82"/>
  <c r="AS82"/>
  <c r="AR82"/>
  <c r="X82"/>
  <c r="Q82"/>
  <c r="J82"/>
  <c r="BA81"/>
  <c r="BG81"/>
  <c r="AS81"/>
  <c r="AR81"/>
  <c r="X81"/>
  <c r="Q81"/>
  <c r="J81"/>
  <c r="AV68"/>
  <c r="AQ68"/>
  <c r="AP68"/>
  <c r="AO68"/>
  <c r="AN68"/>
  <c r="AM68"/>
  <c r="AL68"/>
  <c r="AK68"/>
  <c r="AJ68"/>
  <c r="AI68"/>
  <c r="AH68"/>
  <c r="AG68"/>
  <c r="AF68"/>
  <c r="AE68"/>
  <c r="AD68"/>
  <c r="AC68"/>
  <c r="AB68"/>
  <c r="W68"/>
  <c r="V68"/>
  <c r="U68"/>
  <c r="T68"/>
  <c r="S68"/>
  <c r="R68"/>
  <c r="P68"/>
  <c r="O68"/>
  <c r="N68"/>
  <c r="M68"/>
  <c r="L68"/>
  <c r="K68"/>
  <c r="I68"/>
  <c r="H68"/>
  <c r="G68"/>
  <c r="F68"/>
  <c r="E68"/>
  <c r="D68"/>
  <c r="BA67"/>
  <c r="BG67"/>
  <c r="BA66"/>
  <c r="BG66"/>
  <c r="BA65"/>
  <c r="BG65"/>
  <c r="BA64"/>
  <c r="BG64"/>
  <c r="BA63"/>
  <c r="BG63"/>
  <c r="BA62"/>
  <c r="BG62"/>
  <c r="BA61"/>
  <c r="BG61"/>
  <c r="BA60"/>
  <c r="BG60"/>
  <c r="BA59"/>
  <c r="BG59"/>
  <c r="BA58"/>
  <c r="BG58"/>
  <c r="BA57"/>
  <c r="BG57"/>
  <c r="BA56"/>
  <c r="BG56"/>
  <c r="BA55"/>
  <c r="BG55"/>
  <c r="BA54"/>
  <c r="BG54"/>
  <c r="BA53"/>
  <c r="BG53"/>
  <c r="BA52"/>
  <c r="BG52"/>
  <c r="BA51"/>
  <c r="BG51"/>
  <c r="BA50"/>
  <c r="BG50"/>
  <c r="BA49"/>
  <c r="BG49"/>
  <c r="BA48"/>
  <c r="BG48"/>
  <c r="BA47"/>
  <c r="BG47"/>
  <c r="BA46"/>
  <c r="BG46"/>
  <c r="BA45"/>
  <c r="BG45"/>
  <c r="AS45"/>
  <c r="AR45"/>
  <c r="Q45"/>
  <c r="BB45" s="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10"/>
  <c r="BG11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R10"/>
  <c r="AR11"/>
  <c r="AR12"/>
  <c r="AR13"/>
  <c r="AT13" s="1"/>
  <c r="AR14"/>
  <c r="AR15"/>
  <c r="AR16"/>
  <c r="AR17"/>
  <c r="AT17" s="1"/>
  <c r="AR18"/>
  <c r="AR19"/>
  <c r="AR20"/>
  <c r="AR21"/>
  <c r="AT21" s="1"/>
  <c r="AR22"/>
  <c r="AR23"/>
  <c r="AR24"/>
  <c r="AR25"/>
  <c r="AR26"/>
  <c r="AR27"/>
  <c r="AR28"/>
  <c r="AR29"/>
  <c r="AT29" s="1"/>
  <c r="AR30"/>
  <c r="AR31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10"/>
  <c r="Q11"/>
  <c r="J12"/>
  <c r="J13"/>
  <c r="BB13" s="1"/>
  <c r="J14"/>
  <c r="BB14" s="1"/>
  <c r="J15"/>
  <c r="J16"/>
  <c r="J17"/>
  <c r="BB17" s="1"/>
  <c r="J18"/>
  <c r="BB18" s="1"/>
  <c r="J19"/>
  <c r="J20"/>
  <c r="J21"/>
  <c r="BB21" s="1"/>
  <c r="J22"/>
  <c r="BB22" s="1"/>
  <c r="J23"/>
  <c r="J24"/>
  <c r="J25"/>
  <c r="BB25" s="1"/>
  <c r="J26"/>
  <c r="BB26" s="1"/>
  <c r="J27"/>
  <c r="J28"/>
  <c r="J29"/>
  <c r="BB29" s="1"/>
  <c r="J30"/>
  <c r="BB30" s="1"/>
  <c r="J31"/>
  <c r="J10"/>
  <c r="J11"/>
  <c r="AS171" l="1"/>
  <c r="AT171" s="1"/>
  <c r="AR170"/>
  <c r="AS167"/>
  <c r="AR166"/>
  <c r="BB81"/>
  <c r="BB84"/>
  <c r="BB89"/>
  <c r="BB92"/>
  <c r="BB97"/>
  <c r="BB100"/>
  <c r="BB82"/>
  <c r="BB87"/>
  <c r="BB90"/>
  <c r="BB95"/>
  <c r="BB98"/>
  <c r="BB103"/>
  <c r="BG104"/>
  <c r="AW182"/>
  <c r="BB10"/>
  <c r="BB28"/>
  <c r="BB24"/>
  <c r="BB20"/>
  <c r="BB16"/>
  <c r="BB12"/>
  <c r="BB83"/>
  <c r="BB86"/>
  <c r="BB91"/>
  <c r="BB94"/>
  <c r="BB99"/>
  <c r="BB102"/>
  <c r="AX182"/>
  <c r="BB121"/>
  <c r="BB125"/>
  <c r="BB129"/>
  <c r="BB133"/>
  <c r="BB137"/>
  <c r="Y11"/>
  <c r="BB11"/>
  <c r="BB31"/>
  <c r="BB27"/>
  <c r="BB23"/>
  <c r="BB19"/>
  <c r="BB15"/>
  <c r="BB85"/>
  <c r="BB88"/>
  <c r="BB93"/>
  <c r="BB96"/>
  <c r="BB101"/>
  <c r="AY182"/>
  <c r="BB120"/>
  <c r="BB124"/>
  <c r="BB128"/>
  <c r="BB132"/>
  <c r="BB136"/>
  <c r="BB140"/>
  <c r="AS162"/>
  <c r="AR161"/>
  <c r="AT161" s="1"/>
  <c r="AS180"/>
  <c r="AR179"/>
  <c r="AS176"/>
  <c r="AR175"/>
  <c r="AS172"/>
  <c r="AR171"/>
  <c r="AS168"/>
  <c r="Q68"/>
  <c r="AU104"/>
  <c r="AR68"/>
  <c r="AS165"/>
  <c r="AR164"/>
  <c r="AS161"/>
  <c r="AR160"/>
  <c r="AS179"/>
  <c r="AR178"/>
  <c r="AS175"/>
  <c r="AR174"/>
  <c r="X68"/>
  <c r="AU68"/>
  <c r="BF68" s="1"/>
  <c r="J68"/>
  <c r="BB68" s="1"/>
  <c r="AT31"/>
  <c r="AT27"/>
  <c r="AT23"/>
  <c r="AT19"/>
  <c r="AT15"/>
  <c r="AT11"/>
  <c r="AS166"/>
  <c r="AT166" s="1"/>
  <c r="BA159"/>
  <c r="BE159"/>
  <c r="BE160"/>
  <c r="BA160"/>
  <c r="BE178"/>
  <c r="BA178"/>
  <c r="BE174"/>
  <c r="BA174"/>
  <c r="BE170"/>
  <c r="BA170"/>
  <c r="BE166"/>
  <c r="BA166"/>
  <c r="AU161"/>
  <c r="BE161"/>
  <c r="BA161"/>
  <c r="BE179"/>
  <c r="BA179"/>
  <c r="BE175"/>
  <c r="BA175"/>
  <c r="BE171"/>
  <c r="BA171"/>
  <c r="BE167"/>
  <c r="BA167"/>
  <c r="BE162"/>
  <c r="BA162"/>
  <c r="BE180"/>
  <c r="BA180"/>
  <c r="BE176"/>
  <c r="BA176"/>
  <c r="BE172"/>
  <c r="BA172"/>
  <c r="BE168"/>
  <c r="BA168"/>
  <c r="BE164"/>
  <c r="BA164"/>
  <c r="AU163"/>
  <c r="BE163"/>
  <c r="BA163"/>
  <c r="AU181"/>
  <c r="BE181"/>
  <c r="BA181"/>
  <c r="AU177"/>
  <c r="BE177"/>
  <c r="BA177"/>
  <c r="AU173"/>
  <c r="BE173"/>
  <c r="BA173"/>
  <c r="AU169"/>
  <c r="BE169"/>
  <c r="BA169"/>
  <c r="AU165"/>
  <c r="BE165"/>
  <c r="BA165"/>
  <c r="AR165"/>
  <c r="AU162"/>
  <c r="AU179"/>
  <c r="AU175"/>
  <c r="AU171"/>
  <c r="AU167"/>
  <c r="AS163"/>
  <c r="AR162"/>
  <c r="AS181"/>
  <c r="AR180"/>
  <c r="AS177"/>
  <c r="AR176"/>
  <c r="AT176" s="1"/>
  <c r="AS173"/>
  <c r="AR172"/>
  <c r="AS169"/>
  <c r="AR168"/>
  <c r="AR167"/>
  <c r="AT167" s="1"/>
  <c r="AS164"/>
  <c r="AR163"/>
  <c r="AS160"/>
  <c r="AR181"/>
  <c r="AS178"/>
  <c r="AR177"/>
  <c r="AS174"/>
  <c r="AR173"/>
  <c r="AS170"/>
  <c r="AR169"/>
  <c r="AU141"/>
  <c r="BF141" s="1"/>
  <c r="AU159"/>
  <c r="AU160"/>
  <c r="AU178"/>
  <c r="AU174"/>
  <c r="AU170"/>
  <c r="AU180"/>
  <c r="AU176"/>
  <c r="AU172"/>
  <c r="AU168"/>
  <c r="AU164"/>
  <c r="F182"/>
  <c r="AU166"/>
  <c r="J181"/>
  <c r="AS68"/>
  <c r="H182"/>
  <c r="K182"/>
  <c r="BE104"/>
  <c r="J178"/>
  <c r="J174"/>
  <c r="J170"/>
  <c r="J166"/>
  <c r="J164"/>
  <c r="J180"/>
  <c r="J176"/>
  <c r="J172"/>
  <c r="J168"/>
  <c r="BE68"/>
  <c r="BE141"/>
  <c r="J169"/>
  <c r="J179"/>
  <c r="J173"/>
  <c r="J165"/>
  <c r="J160"/>
  <c r="AT118"/>
  <c r="AT119"/>
  <c r="J177"/>
  <c r="J175"/>
  <c r="J171"/>
  <c r="J167"/>
  <c r="Q141"/>
  <c r="BB141" s="1"/>
  <c r="X141"/>
  <c r="J162"/>
  <c r="J163"/>
  <c r="J161"/>
  <c r="I182"/>
  <c r="P182"/>
  <c r="N182"/>
  <c r="L182"/>
  <c r="G182"/>
  <c r="E182"/>
  <c r="O182"/>
  <c r="M182"/>
  <c r="AT25"/>
  <c r="D182"/>
  <c r="Q165"/>
  <c r="Q164"/>
  <c r="Q163"/>
  <c r="Q162"/>
  <c r="Q161"/>
  <c r="Q160"/>
  <c r="Q181"/>
  <c r="Q180"/>
  <c r="Q179"/>
  <c r="Q178"/>
  <c r="Q177"/>
  <c r="Q176"/>
  <c r="Q175"/>
  <c r="Q174"/>
  <c r="Q173"/>
  <c r="Q172"/>
  <c r="Q171"/>
  <c r="Q170"/>
  <c r="Q169"/>
  <c r="Q168"/>
  <c r="Q167"/>
  <c r="Q166"/>
  <c r="X165"/>
  <c r="X164"/>
  <c r="X163"/>
  <c r="X162"/>
  <c r="X161"/>
  <c r="X160"/>
  <c r="X181"/>
  <c r="X180"/>
  <c r="X179"/>
  <c r="X178"/>
  <c r="X177"/>
  <c r="X176"/>
  <c r="X175"/>
  <c r="X174"/>
  <c r="X173"/>
  <c r="X172"/>
  <c r="X171"/>
  <c r="X170"/>
  <c r="X169"/>
  <c r="X168"/>
  <c r="X167"/>
  <c r="X166"/>
  <c r="Y10"/>
  <c r="Y31"/>
  <c r="Y29"/>
  <c r="Y27"/>
  <c r="Y25"/>
  <c r="Y23"/>
  <c r="Y21"/>
  <c r="Y19"/>
  <c r="Y17"/>
  <c r="Y15"/>
  <c r="Y13"/>
  <c r="AT30"/>
  <c r="AT28"/>
  <c r="AT26"/>
  <c r="AT24"/>
  <c r="AT22"/>
  <c r="AT20"/>
  <c r="AT18"/>
  <c r="AT16"/>
  <c r="AT14"/>
  <c r="AT12"/>
  <c r="AT10"/>
  <c r="AT45"/>
  <c r="Y46"/>
  <c r="BD46" s="1"/>
  <c r="Y48"/>
  <c r="BD48" s="1"/>
  <c r="Y50"/>
  <c r="BD50" s="1"/>
  <c r="Y52"/>
  <c r="BD52" s="1"/>
  <c r="Y54"/>
  <c r="BD54" s="1"/>
  <c r="Y56"/>
  <c r="BD56" s="1"/>
  <c r="Y58"/>
  <c r="BD58" s="1"/>
  <c r="Y82"/>
  <c r="Y85"/>
  <c r="BD85" s="1"/>
  <c r="Y87"/>
  <c r="Y89"/>
  <c r="BD89" s="1"/>
  <c r="Y91"/>
  <c r="Y93"/>
  <c r="BD93" s="1"/>
  <c r="Y95"/>
  <c r="Y97"/>
  <c r="BD97" s="1"/>
  <c r="Y99"/>
  <c r="Y101"/>
  <c r="BD101" s="1"/>
  <c r="Y103"/>
  <c r="Y60"/>
  <c r="BD60" s="1"/>
  <c r="Y62"/>
  <c r="BD62" s="1"/>
  <c r="Y64"/>
  <c r="BD64" s="1"/>
  <c r="Y66"/>
  <c r="BD66" s="1"/>
  <c r="AT49"/>
  <c r="AT51"/>
  <c r="AT53"/>
  <c r="AT55"/>
  <c r="AT57"/>
  <c r="AT59"/>
  <c r="AT61"/>
  <c r="AT63"/>
  <c r="AT65"/>
  <c r="AT67"/>
  <c r="AT83"/>
  <c r="AT84"/>
  <c r="AT86"/>
  <c r="AT88"/>
  <c r="AT90"/>
  <c r="AT92"/>
  <c r="AT94"/>
  <c r="AT96"/>
  <c r="AT98"/>
  <c r="AT100"/>
  <c r="AT102"/>
  <c r="AT122"/>
  <c r="AT124"/>
  <c r="AT126"/>
  <c r="AT128"/>
  <c r="AT130"/>
  <c r="Y131"/>
  <c r="AT132"/>
  <c r="Y133"/>
  <c r="AT134"/>
  <c r="Y135"/>
  <c r="Y30"/>
  <c r="Y28"/>
  <c r="Y26"/>
  <c r="Y24"/>
  <c r="Y22"/>
  <c r="Y20"/>
  <c r="Y18"/>
  <c r="Y16"/>
  <c r="Y14"/>
  <c r="Y12"/>
  <c r="Y45"/>
  <c r="BD45" s="1"/>
  <c r="AT46"/>
  <c r="Y47"/>
  <c r="BD47" s="1"/>
  <c r="Y81"/>
  <c r="BD81" s="1"/>
  <c r="AT120"/>
  <c r="AT121"/>
  <c r="AT123"/>
  <c r="AT125"/>
  <c r="AT127"/>
  <c r="AT129"/>
  <c r="AT136"/>
  <c r="Y137"/>
  <c r="AT138"/>
  <c r="Y139"/>
  <c r="AT140"/>
  <c r="AT47"/>
  <c r="AT48"/>
  <c r="Y49"/>
  <c r="BD49" s="1"/>
  <c r="AT50"/>
  <c r="Y51"/>
  <c r="BD51" s="1"/>
  <c r="AT52"/>
  <c r="Y53"/>
  <c r="BD53" s="1"/>
  <c r="AT54"/>
  <c r="Y55"/>
  <c r="BD55" s="1"/>
  <c r="AT56"/>
  <c r="Y57"/>
  <c r="BD57" s="1"/>
  <c r="AT58"/>
  <c r="Y59"/>
  <c r="BD59" s="1"/>
  <c r="AT60"/>
  <c r="Y61"/>
  <c r="BD61" s="1"/>
  <c r="AT62"/>
  <c r="Y63"/>
  <c r="BD63" s="1"/>
  <c r="AT64"/>
  <c r="Y65"/>
  <c r="BD65" s="1"/>
  <c r="AT66"/>
  <c r="Y67"/>
  <c r="BD67" s="1"/>
  <c r="AT81"/>
  <c r="AT82"/>
  <c r="Y83"/>
  <c r="Y84"/>
  <c r="BD84" s="1"/>
  <c r="AT85"/>
  <c r="Y86"/>
  <c r="BD86" s="1"/>
  <c r="AT87"/>
  <c r="Y88"/>
  <c r="BD88" s="1"/>
  <c r="AT89"/>
  <c r="Y90"/>
  <c r="BD90" s="1"/>
  <c r="AT91"/>
  <c r="Y92"/>
  <c r="BD92" s="1"/>
  <c r="AT93"/>
  <c r="Y94"/>
  <c r="BD94" s="1"/>
  <c r="AT95"/>
  <c r="Y96"/>
  <c r="BD96" s="1"/>
  <c r="AT97"/>
  <c r="Y98"/>
  <c r="BD98" s="1"/>
  <c r="AT99"/>
  <c r="Y100"/>
  <c r="BD100" s="1"/>
  <c r="AT101"/>
  <c r="Y102"/>
  <c r="BD102" s="1"/>
  <c r="AT103"/>
  <c r="Q104"/>
  <c r="X104"/>
  <c r="AR104"/>
  <c r="Y119"/>
  <c r="BD119" s="1"/>
  <c r="Y121"/>
  <c r="Y122"/>
  <c r="BD122" s="1"/>
  <c r="Y123"/>
  <c r="Y124"/>
  <c r="BD124" s="1"/>
  <c r="Y125"/>
  <c r="Y126"/>
  <c r="BD126" s="1"/>
  <c r="Y127"/>
  <c r="Y128"/>
  <c r="BD128" s="1"/>
  <c r="Y129"/>
  <c r="Y130"/>
  <c r="BD130" s="1"/>
  <c r="AT131"/>
  <c r="Y132"/>
  <c r="BD132" s="1"/>
  <c r="AT133"/>
  <c r="Y134"/>
  <c r="BD134" s="1"/>
  <c r="AT135"/>
  <c r="Y136"/>
  <c r="BD136" s="1"/>
  <c r="AT137"/>
  <c r="Y138"/>
  <c r="BD138" s="1"/>
  <c r="AT139"/>
  <c r="Y140"/>
  <c r="BD140" s="1"/>
  <c r="AS141"/>
  <c r="AS104"/>
  <c r="AR141"/>
  <c r="Y118"/>
  <c r="BD118" s="1"/>
  <c r="Y120"/>
  <c r="BD120" s="1"/>
  <c r="J141"/>
  <c r="BG141"/>
  <c r="BA141"/>
  <c r="J104"/>
  <c r="BA104"/>
  <c r="BG68"/>
  <c r="BA68"/>
  <c r="J159"/>
  <c r="AV182"/>
  <c r="AQ182"/>
  <c r="AP182"/>
  <c r="AO182"/>
  <c r="AN182"/>
  <c r="AM182"/>
  <c r="AL182"/>
  <c r="AK182"/>
  <c r="AJ182"/>
  <c r="AI182"/>
  <c r="AH182"/>
  <c r="AG182"/>
  <c r="AF182"/>
  <c r="AE182"/>
  <c r="AD182"/>
  <c r="AC182"/>
  <c r="W182"/>
  <c r="V182"/>
  <c r="U182"/>
  <c r="T182"/>
  <c r="S182"/>
  <c r="R182"/>
  <c r="AS159"/>
  <c r="AR159"/>
  <c r="X159"/>
  <c r="Q159"/>
  <c r="AV32"/>
  <c r="BA9"/>
  <c r="D32"/>
  <c r="AS9"/>
  <c r="AR9"/>
  <c r="X9"/>
  <c r="Q9"/>
  <c r="J9"/>
  <c r="BB9" s="1"/>
  <c r="AQ32"/>
  <c r="AP32"/>
  <c r="AO32"/>
  <c r="AN32"/>
  <c r="AM32"/>
  <c r="AL32"/>
  <c r="AK32"/>
  <c r="AJ32"/>
  <c r="AI32"/>
  <c r="AH32"/>
  <c r="AG32"/>
  <c r="AF32"/>
  <c r="AE32"/>
  <c r="AD32"/>
  <c r="AC32"/>
  <c r="AB32"/>
  <c r="AB182" s="1"/>
  <c r="W32"/>
  <c r="V32"/>
  <c r="U32"/>
  <c r="T32"/>
  <c r="S32"/>
  <c r="R32"/>
  <c r="P32"/>
  <c r="O32"/>
  <c r="N32"/>
  <c r="M32"/>
  <c r="L32"/>
  <c r="K32"/>
  <c r="I32"/>
  <c r="G32"/>
  <c r="F32"/>
  <c r="BB177" l="1"/>
  <c r="BB176"/>
  <c r="BB179"/>
  <c r="AT170"/>
  <c r="BB164"/>
  <c r="BG182"/>
  <c r="AT172"/>
  <c r="AT180"/>
  <c r="AZ182"/>
  <c r="BB180"/>
  <c r="BB167"/>
  <c r="BB161"/>
  <c r="BB165"/>
  <c r="BB170"/>
  <c r="BB175"/>
  <c r="BB160"/>
  <c r="BB169"/>
  <c r="BB172"/>
  <c r="BB166"/>
  <c r="BB181"/>
  <c r="BB162"/>
  <c r="BB171"/>
  <c r="BB168"/>
  <c r="BB178"/>
  <c r="BB159"/>
  <c r="BF164"/>
  <c r="BC164"/>
  <c r="BF180"/>
  <c r="BC180"/>
  <c r="BF160"/>
  <c r="BC160"/>
  <c r="BF179"/>
  <c r="BC179"/>
  <c r="BF169"/>
  <c r="BC169"/>
  <c r="BF163"/>
  <c r="BC163"/>
  <c r="BF176"/>
  <c r="BC176"/>
  <c r="BF178"/>
  <c r="BC178"/>
  <c r="BF175"/>
  <c r="BC175"/>
  <c r="BF173"/>
  <c r="BC173"/>
  <c r="BF161"/>
  <c r="BC161"/>
  <c r="BF104"/>
  <c r="BC104"/>
  <c r="BB173"/>
  <c r="BB163"/>
  <c r="BF166"/>
  <c r="BC166"/>
  <c r="BF172"/>
  <c r="BC172"/>
  <c r="BF174"/>
  <c r="BC174"/>
  <c r="BF171"/>
  <c r="BC171"/>
  <c r="BF177"/>
  <c r="BC177"/>
  <c r="BF168"/>
  <c r="BC168"/>
  <c r="BF170"/>
  <c r="BC170"/>
  <c r="BF159"/>
  <c r="BC159"/>
  <c r="BF167"/>
  <c r="BC167"/>
  <c r="BF162"/>
  <c r="BC162"/>
  <c r="BF165"/>
  <c r="BC165"/>
  <c r="BF181"/>
  <c r="BC181"/>
  <c r="BB174"/>
  <c r="BD18"/>
  <c r="BD26"/>
  <c r="BD13"/>
  <c r="BD21"/>
  <c r="BD29"/>
  <c r="BD12"/>
  <c r="BD28"/>
  <c r="BD15"/>
  <c r="BD31"/>
  <c r="Y141"/>
  <c r="BD141" s="1"/>
  <c r="BD14"/>
  <c r="BD22"/>
  <c r="BD30"/>
  <c r="BD17"/>
  <c r="BD25"/>
  <c r="BD10"/>
  <c r="BE32"/>
  <c r="BD20"/>
  <c r="BD23"/>
  <c r="BD16"/>
  <c r="BD24"/>
  <c r="BD19"/>
  <c r="BD27"/>
  <c r="D188"/>
  <c r="AT168"/>
  <c r="AT162"/>
  <c r="BB104"/>
  <c r="BD11"/>
  <c r="AT179"/>
  <c r="AT175"/>
  <c r="AT178"/>
  <c r="AT164"/>
  <c r="AT181"/>
  <c r="AT165"/>
  <c r="AT174"/>
  <c r="AT160"/>
  <c r="AT173"/>
  <c r="AT169"/>
  <c r="AT177"/>
  <c r="AT163"/>
  <c r="BE182"/>
  <c r="BA182"/>
  <c r="AT141"/>
  <c r="AR182"/>
  <c r="AS182"/>
  <c r="AU182"/>
  <c r="Y68"/>
  <c r="BD68" s="1"/>
  <c r="AT68"/>
  <c r="Y181"/>
  <c r="BD129"/>
  <c r="BD127"/>
  <c r="BD125"/>
  <c r="BD123"/>
  <c r="BD121"/>
  <c r="BD139"/>
  <c r="BD137"/>
  <c r="BD135"/>
  <c r="BD133"/>
  <c r="BD131"/>
  <c r="BD103"/>
  <c r="BD99"/>
  <c r="BD95"/>
  <c r="BD91"/>
  <c r="BD87"/>
  <c r="BD82"/>
  <c r="Y163"/>
  <c r="Y167"/>
  <c r="Y175"/>
  <c r="Y165"/>
  <c r="Y179"/>
  <c r="Y168"/>
  <c r="Y172"/>
  <c r="Y180"/>
  <c r="Y164"/>
  <c r="Y166"/>
  <c r="Y170"/>
  <c r="Y174"/>
  <c r="Y178"/>
  <c r="BD83"/>
  <c r="Y161"/>
  <c r="Y162"/>
  <c r="Y171"/>
  <c r="Y177"/>
  <c r="Y160"/>
  <c r="Y173"/>
  <c r="Y169"/>
  <c r="Y176"/>
  <c r="Y104"/>
  <c r="BD104" s="1"/>
  <c r="X182"/>
  <c r="AT104"/>
  <c r="Q32"/>
  <c r="AS32"/>
  <c r="X32"/>
  <c r="AR32"/>
  <c r="AT9"/>
  <c r="Q182"/>
  <c r="BG9"/>
  <c r="Y159"/>
  <c r="AT159"/>
  <c r="J182"/>
  <c r="BB182" s="1"/>
  <c r="E32"/>
  <c r="Y9"/>
  <c r="H32"/>
  <c r="BF182" l="1"/>
  <c r="BC182"/>
  <c r="AU32"/>
  <c r="BF32" s="1"/>
  <c r="BD9"/>
  <c r="AT182"/>
  <c r="BD181"/>
  <c r="BD180"/>
  <c r="BD179"/>
  <c r="BD178"/>
  <c r="BD177"/>
  <c r="BD176"/>
  <c r="BD175"/>
  <c r="BD173"/>
  <c r="BD172"/>
  <c r="BD171"/>
  <c r="BD170"/>
  <c r="BD169"/>
  <c r="BD168"/>
  <c r="BD167"/>
  <c r="BD166"/>
  <c r="BD165"/>
  <c r="BD163"/>
  <c r="BD162"/>
  <c r="BD161"/>
  <c r="BD159"/>
  <c r="BD174"/>
  <c r="BD164"/>
  <c r="BD160"/>
  <c r="BA32"/>
  <c r="J32"/>
  <c r="BG32"/>
  <c r="AT32"/>
  <c r="Y182"/>
  <c r="Y185" l="1"/>
  <c r="Y186" s="1"/>
  <c r="Y32"/>
  <c r="BB32"/>
  <c r="BD182"/>
  <c r="BD32" l="1"/>
</calcChain>
</file>

<file path=xl/sharedStrings.xml><?xml version="1.0" encoding="utf-8"?>
<sst xmlns="http://schemas.openxmlformats.org/spreadsheetml/2006/main" count="668" uniqueCount="93">
  <si>
    <t>BLOCK 1</t>
  </si>
  <si>
    <t xml:space="preserve">District </t>
  </si>
  <si>
    <t>DOTS Popn.</t>
  </si>
  <si>
    <t>♂</t>
  </si>
  <si>
    <t>♀</t>
  </si>
  <si>
    <t>Total</t>
  </si>
  <si>
    <t>BLOCK 2</t>
  </si>
  <si>
    <t xml:space="preserve">DISTRICT </t>
  </si>
  <si>
    <t>0-4</t>
  </si>
  <si>
    <t>5--14</t>
  </si>
  <si>
    <t>15-24</t>
  </si>
  <si>
    <t>25-34</t>
  </si>
  <si>
    <t>35-44</t>
  </si>
  <si>
    <t>45-54</t>
  </si>
  <si>
    <t>55-64</t>
  </si>
  <si>
    <t>65 OR &gt;</t>
  </si>
  <si>
    <t xml:space="preserve">GRAND </t>
  </si>
  <si>
    <t>TOTAL</t>
  </si>
  <si>
    <t>BLOCK 3</t>
  </si>
  <si>
    <t>BLOCK 4</t>
  </si>
  <si>
    <t xml:space="preserve">Laboratory diagnostic activity                          </t>
  </si>
  <si>
    <t xml:space="preserve">Pulmonary </t>
  </si>
  <si>
    <t>Extrapulmonary</t>
  </si>
  <si>
    <t>Bacteriologically confirmed AND/OR clinically diagnosed</t>
  </si>
  <si>
    <t>Bacterolgical positive (B+ve)</t>
  </si>
  <si>
    <t>GRAND TOTAL</t>
  </si>
  <si>
    <t>CODES</t>
  </si>
  <si>
    <t>%AGE</t>
  </si>
  <si>
    <t>CDR B+</t>
  </si>
  <si>
    <t>Clinically diagnosed (B-ve)</t>
  </si>
  <si>
    <t>CNR B+ve</t>
  </si>
  <si>
    <t>DISTRICT</t>
  </si>
  <si>
    <t>DOTS POPULATION</t>
  </si>
  <si>
    <t>CODE</t>
  </si>
  <si>
    <t>PULMONARY</t>
  </si>
  <si>
    <t>BACTERIOLOGICALLY POSITIVE (B+ve)</t>
  </si>
  <si>
    <t>EXTRA-PULMONARY</t>
  </si>
  <si>
    <t>BACTRIOLOGICALLY CONFIRMED AND/OR  CLINICALLY DIAGNOSED</t>
  </si>
  <si>
    <t>RELAPSE                                     (R)</t>
  </si>
  <si>
    <t>NEW                          (N)</t>
  </si>
  <si>
    <t>TREATMENT AFTER FAILURE (TAF)</t>
  </si>
  <si>
    <t>LOST TO FOLLOW UP (TAD)</t>
  </si>
  <si>
    <t>OTHERS B+</t>
  </si>
  <si>
    <t>PREVIOUSLY TREATED WITH UNKNOWN HISTORY</t>
  </si>
  <si>
    <t>PREVIOUSLY TREATED (EXCLUDING RELAPSE)</t>
  </si>
  <si>
    <t>CLINICALLY DIAGNOSED (B-ve)</t>
  </si>
  <si>
    <t>TB CASES ALL FORMS (NEW AND RELAPSE / B+ AND B-ve)</t>
  </si>
  <si>
    <t>LABORATORY DIAGOSTIC ACTIVITY</t>
  </si>
  <si>
    <t>PRESUMPTIVE TB CASES UNDERGOING BACTERIOLOGICAL EXAMINATIN</t>
  </si>
  <si>
    <t>PRESEUMPTIVE TB CASES WITH POSITIVE BACTERIOLOGICAL RESULT</t>
  </si>
  <si>
    <t>HH CONTACT MANAGEMENT</t>
  </si>
  <si>
    <t>CDR ALL FORMS</t>
  </si>
  <si>
    <t>CNR ALL FORMS</t>
  </si>
  <si>
    <t>SUSPECT POSITIVITY RATE</t>
  </si>
  <si>
    <t>PROP B+</t>
  </si>
  <si>
    <t xml:space="preserve">                                                                         Bacteriologically confirmed or clinically diagnosed </t>
  </si>
  <si>
    <t xml:space="preserve">OTHERS </t>
  </si>
  <si>
    <t>SINDH</t>
  </si>
  <si>
    <t>Badin</t>
  </si>
  <si>
    <t>Dadu</t>
  </si>
  <si>
    <t>Ghotki</t>
  </si>
  <si>
    <t>Hyderabad</t>
  </si>
  <si>
    <t>Jacobabad</t>
  </si>
  <si>
    <t>JAMSHORO</t>
  </si>
  <si>
    <t xml:space="preserve">Karachi ( 18 Towns ) </t>
  </si>
  <si>
    <t>KASHMOOR</t>
  </si>
  <si>
    <t>Kharipur</t>
  </si>
  <si>
    <t>Larkana</t>
  </si>
  <si>
    <t>MATIARI</t>
  </si>
  <si>
    <t>Mirpur Khas</t>
  </si>
  <si>
    <t>Naushahro Feroze</t>
  </si>
  <si>
    <t>Nawabshah</t>
  </si>
  <si>
    <t>Sanghar</t>
  </si>
  <si>
    <t>QAMBER SHAHDAD KOT</t>
  </si>
  <si>
    <t>Shikarpur</t>
  </si>
  <si>
    <t>Sukkar</t>
  </si>
  <si>
    <t>TMK</t>
  </si>
  <si>
    <t>TAY</t>
  </si>
  <si>
    <t>Tharparkar</t>
  </si>
  <si>
    <t>Thatta</t>
  </si>
  <si>
    <t>Umerkot</t>
  </si>
  <si>
    <t>TMK TANDO MUHMAAD KHAN</t>
  </si>
  <si>
    <t>TAY TANDO ALLAH YAR</t>
  </si>
  <si>
    <t>TOTAL HH CONTACTS</t>
  </si>
  <si>
    <t xml:space="preserve">HH CONTACTS SCREENED </t>
  </si>
  <si>
    <t>TB CASE DETECTED</t>
  </si>
  <si>
    <t>N+R</t>
  </si>
  <si>
    <t>TB07-Q1 - 2015</t>
  </si>
  <si>
    <t>TB07-Q2 - 2015</t>
  </si>
  <si>
    <t>TB07-Q3 - 2015</t>
  </si>
  <si>
    <t>TB07-Q4 - 2015</t>
  </si>
  <si>
    <t>TB-07 CONSOLIDATED 2015</t>
  </si>
  <si>
    <t>PREVIOUSLY TREATED CASES</t>
  </si>
</sst>
</file>

<file path=xl/styles.xml><?xml version="1.0" encoding="utf-8"?>
<styleSheet xmlns="http://schemas.openxmlformats.org/spreadsheetml/2006/main">
  <numFmts count="1">
    <numFmt numFmtId="164" formatCode="0.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color rgb="FF000000"/>
      <name val="Arial,Bold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36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469">
    <xf numFmtId="0" fontId="0" fillId="0" borderId="0" xfId="0"/>
    <xf numFmtId="0" fontId="3" fillId="0" borderId="1" xfId="1" applyFont="1" applyFill="1" applyBorder="1" applyAlignment="1" applyProtection="1">
      <alignment horizontal="center" vertical="center"/>
    </xf>
    <xf numFmtId="0" fontId="3" fillId="0" borderId="3" xfId="1" applyFont="1" applyFill="1" applyBorder="1" applyAlignment="1" applyProtection="1">
      <alignment horizontal="center" vertical="center"/>
    </xf>
    <xf numFmtId="0" fontId="4" fillId="0" borderId="6" xfId="1" applyFont="1" applyFill="1" applyBorder="1" applyAlignment="1" applyProtection="1">
      <alignment horizontal="center" vertical="center"/>
      <protection locked="0"/>
    </xf>
    <xf numFmtId="0" fontId="6" fillId="0" borderId="1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11" fillId="0" borderId="1" xfId="1" applyFont="1" applyFill="1" applyBorder="1" applyAlignment="1" applyProtection="1">
      <alignment horizontal="center" vertical="center"/>
    </xf>
    <xf numFmtId="0" fontId="11" fillId="0" borderId="1" xfId="1" applyFont="1" applyFill="1" applyBorder="1" applyAlignment="1">
      <alignment horizontal="center" vertical="center" wrapText="1"/>
    </xf>
    <xf numFmtId="1" fontId="11" fillId="3" borderId="1" xfId="1" applyNumberFormat="1" applyFont="1" applyFill="1" applyBorder="1" applyAlignment="1" applyProtection="1">
      <alignment horizontal="center" vertical="center" wrapText="1"/>
    </xf>
    <xf numFmtId="164" fontId="11" fillId="3" borderId="1" xfId="1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left" vertical="center"/>
      <protection locked="0"/>
    </xf>
    <xf numFmtId="3" fontId="0" fillId="0" borderId="1" xfId="0" applyNumberFormat="1" applyFill="1" applyBorder="1" applyAlignment="1">
      <alignment horizontal="center"/>
    </xf>
    <xf numFmtId="0" fontId="11" fillId="0" borderId="3" xfId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left" vertical="center" wrapText="1"/>
      <protection locked="0"/>
    </xf>
    <xf numFmtId="2" fontId="11" fillId="3" borderId="1" xfId="1" applyNumberFormat="1" applyFont="1" applyFill="1" applyBorder="1" applyAlignment="1" applyProtection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0" fontId="13" fillId="0" borderId="43" xfId="1" applyFont="1" applyFill="1" applyBorder="1" applyAlignment="1">
      <alignment horizontal="center" vertical="center" wrapText="1"/>
    </xf>
    <xf numFmtId="0" fontId="13" fillId="0" borderId="44" xfId="1" applyFont="1" applyFill="1" applyBorder="1" applyAlignment="1">
      <alignment horizontal="center" vertical="center" wrapText="1"/>
    </xf>
    <xf numFmtId="1" fontId="11" fillId="3" borderId="16" xfId="1" applyNumberFormat="1" applyFont="1" applyFill="1" applyBorder="1" applyAlignment="1" applyProtection="1">
      <alignment horizontal="center" vertical="center" wrapText="1"/>
    </xf>
    <xf numFmtId="1" fontId="15" fillId="3" borderId="20" xfId="0" applyNumberFormat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 wrapText="1"/>
    </xf>
    <xf numFmtId="0" fontId="11" fillId="0" borderId="16" xfId="1" applyFont="1" applyFill="1" applyBorder="1" applyAlignment="1">
      <alignment horizontal="center" vertical="center" wrapText="1"/>
    </xf>
    <xf numFmtId="3" fontId="0" fillId="0" borderId="16" xfId="0" applyNumberFormat="1" applyFill="1" applyBorder="1" applyAlignment="1">
      <alignment horizontal="center"/>
    </xf>
    <xf numFmtId="0" fontId="0" fillId="0" borderId="0" xfId="0" applyFill="1"/>
    <xf numFmtId="0" fontId="8" fillId="0" borderId="20" xfId="1" applyFont="1" applyFill="1" applyBorder="1" applyAlignment="1" applyProtection="1">
      <alignment horizontal="center" vertical="center"/>
    </xf>
    <xf numFmtId="0" fontId="7" fillId="0" borderId="6" xfId="1" applyFont="1" applyFill="1" applyBorder="1" applyAlignment="1" applyProtection="1">
      <alignment horizontal="center" vertical="center"/>
      <protection locked="0"/>
    </xf>
    <xf numFmtId="0" fontId="12" fillId="4" borderId="1" xfId="1" applyFont="1" applyFill="1" applyBorder="1" applyAlignment="1" applyProtection="1">
      <alignment horizontal="center" vertical="center" wrapText="1"/>
    </xf>
    <xf numFmtId="0" fontId="11" fillId="0" borderId="16" xfId="1" applyFont="1" applyFill="1" applyBorder="1" applyAlignment="1" applyProtection="1">
      <alignment horizontal="center" vertical="center"/>
    </xf>
    <xf numFmtId="0" fontId="12" fillId="5" borderId="1" xfId="1" applyFont="1" applyFill="1" applyBorder="1" applyAlignment="1" applyProtection="1">
      <alignment horizontal="center" vertical="center" wrapText="1"/>
    </xf>
    <xf numFmtId="3" fontId="0" fillId="0" borderId="3" xfId="0" applyNumberFormat="1" applyFill="1" applyBorder="1" applyAlignment="1">
      <alignment horizontal="center"/>
    </xf>
    <xf numFmtId="0" fontId="11" fillId="6" borderId="1" xfId="1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left" vertical="center"/>
      <protection locked="0"/>
    </xf>
    <xf numFmtId="0" fontId="20" fillId="0" borderId="2" xfId="0" applyFont="1" applyFill="1" applyBorder="1" applyAlignment="1" applyProtection="1">
      <alignment horizontal="left" vertical="center" wrapText="1"/>
      <protection locked="0"/>
    </xf>
    <xf numFmtId="0" fontId="11" fillId="6" borderId="16" xfId="1" applyFont="1" applyFill="1" applyBorder="1" applyAlignment="1" applyProtection="1">
      <alignment horizontal="center" vertical="center"/>
    </xf>
    <xf numFmtId="0" fontId="11" fillId="6" borderId="20" xfId="1" applyFont="1" applyFill="1" applyBorder="1" applyAlignment="1" applyProtection="1">
      <alignment horizontal="center" vertical="center"/>
    </xf>
    <xf numFmtId="0" fontId="11" fillId="0" borderId="20" xfId="1" applyFont="1" applyFill="1" applyBorder="1" applyAlignment="1" applyProtection="1">
      <alignment horizontal="center" vertical="center"/>
    </xf>
    <xf numFmtId="0" fontId="8" fillId="6" borderId="1" xfId="1" applyFont="1" applyFill="1" applyBorder="1" applyAlignment="1" applyProtection="1">
      <alignment horizontal="center" vertical="center"/>
    </xf>
    <xf numFmtId="0" fontId="8" fillId="6" borderId="16" xfId="1" applyFont="1" applyFill="1" applyBorder="1" applyAlignment="1" applyProtection="1">
      <alignment horizontal="center" vertical="center"/>
    </xf>
    <xf numFmtId="0" fontId="7" fillId="6" borderId="20" xfId="1" applyFont="1" applyFill="1" applyBorder="1" applyAlignment="1" applyProtection="1">
      <alignment horizontal="center" vertical="center"/>
    </xf>
    <xf numFmtId="0" fontId="3" fillId="0" borderId="16" xfId="1" applyFont="1" applyFill="1" applyBorder="1" applyAlignment="1" applyProtection="1">
      <alignment horizontal="center" vertical="center"/>
    </xf>
    <xf numFmtId="0" fontId="3" fillId="0" borderId="55" xfId="1" applyFont="1" applyFill="1" applyBorder="1" applyAlignment="1" applyProtection="1">
      <alignment horizontal="center" vertical="center"/>
    </xf>
    <xf numFmtId="0" fontId="11" fillId="7" borderId="2" xfId="1" applyFont="1" applyFill="1" applyBorder="1" applyAlignment="1" applyProtection="1">
      <alignment horizontal="center" vertical="center" wrapText="1"/>
      <protection locked="0"/>
    </xf>
    <xf numFmtId="0" fontId="11" fillId="7" borderId="16" xfId="1" applyFont="1" applyFill="1" applyBorder="1" applyAlignment="1" applyProtection="1">
      <alignment horizontal="center" vertical="center" wrapText="1"/>
      <protection locked="0"/>
    </xf>
    <xf numFmtId="0" fontId="11" fillId="7" borderId="1" xfId="1" applyFont="1" applyFill="1" applyBorder="1" applyAlignment="1" applyProtection="1">
      <alignment horizontal="center" vertical="center" wrapText="1"/>
      <protection locked="0"/>
    </xf>
    <xf numFmtId="0" fontId="16" fillId="7" borderId="16" xfId="0" applyFont="1" applyFill="1" applyBorder="1" applyAlignment="1">
      <alignment horizontal="center" vertical="center" wrapText="1"/>
    </xf>
    <xf numFmtId="0" fontId="11" fillId="7" borderId="20" xfId="1" applyFont="1" applyFill="1" applyBorder="1" applyAlignment="1" applyProtection="1">
      <alignment horizontal="center" vertical="center" wrapText="1"/>
      <protection locked="0"/>
    </xf>
    <xf numFmtId="0" fontId="3" fillId="0" borderId="16" xfId="1" applyFont="1" applyFill="1" applyBorder="1" applyAlignment="1">
      <alignment horizontal="center" vertical="center" wrapText="1"/>
    </xf>
    <xf numFmtId="0" fontId="11" fillId="0" borderId="20" xfId="1" applyFont="1" applyFill="1" applyBorder="1" applyAlignment="1">
      <alignment horizontal="center" vertical="center" wrapText="1"/>
    </xf>
    <xf numFmtId="0" fontId="2" fillId="7" borderId="27" xfId="1" applyFont="1" applyFill="1" applyBorder="1" applyAlignment="1" applyProtection="1">
      <alignment horizontal="center" vertical="center" wrapText="1"/>
      <protection locked="0"/>
    </xf>
    <xf numFmtId="0" fontId="2" fillId="7" borderId="35" xfId="1" applyFont="1" applyFill="1" applyBorder="1" applyAlignment="1" applyProtection="1">
      <alignment horizontal="center" vertical="center" wrapText="1"/>
      <protection locked="0"/>
    </xf>
    <xf numFmtId="0" fontId="6" fillId="0" borderId="20" xfId="1" applyFont="1" applyFill="1" applyBorder="1" applyAlignment="1">
      <alignment horizontal="center" vertical="center" wrapText="1"/>
    </xf>
    <xf numFmtId="0" fontId="6" fillId="0" borderId="45" xfId="1" applyFont="1" applyFill="1" applyBorder="1" applyAlignment="1">
      <alignment horizontal="center" vertical="center" wrapText="1"/>
    </xf>
    <xf numFmtId="0" fontId="13" fillId="0" borderId="47" xfId="1" applyFont="1" applyFill="1" applyBorder="1" applyAlignment="1">
      <alignment horizontal="center" vertical="center" wrapText="1"/>
    </xf>
    <xf numFmtId="0" fontId="22" fillId="0" borderId="1" xfId="1" applyFont="1" applyFill="1" applyBorder="1" applyAlignment="1" applyProtection="1">
      <alignment horizontal="center" vertical="center"/>
    </xf>
    <xf numFmtId="0" fontId="22" fillId="0" borderId="1" xfId="1" applyFont="1" applyFill="1" applyBorder="1" applyAlignment="1">
      <alignment horizontal="center" vertical="center" wrapText="1"/>
    </xf>
    <xf numFmtId="0" fontId="22" fillId="0" borderId="16" xfId="1" applyFont="1" applyFill="1" applyBorder="1" applyAlignment="1" applyProtection="1">
      <alignment horizontal="center" vertical="center"/>
    </xf>
    <xf numFmtId="0" fontId="22" fillId="0" borderId="16" xfId="1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0" fontId="22" fillId="0" borderId="2" xfId="1" applyFont="1" applyFill="1" applyBorder="1" applyAlignment="1">
      <alignment horizontal="center" vertical="center" wrapText="1"/>
    </xf>
    <xf numFmtId="3" fontId="0" fillId="0" borderId="4" xfId="0" applyNumberFormat="1" applyFill="1" applyBorder="1" applyAlignment="1">
      <alignment horizontal="center"/>
    </xf>
    <xf numFmtId="0" fontId="11" fillId="0" borderId="4" xfId="0" applyFont="1" applyFill="1" applyBorder="1" applyAlignment="1" applyProtection="1">
      <alignment horizontal="left" vertical="center"/>
      <protection locked="0"/>
    </xf>
    <xf numFmtId="0" fontId="22" fillId="0" borderId="38" xfId="1" applyFont="1" applyFill="1" applyBorder="1" applyAlignment="1" applyProtection="1">
      <alignment horizontal="center" vertical="center"/>
    </xf>
    <xf numFmtId="0" fontId="22" fillId="0" borderId="4" xfId="1" applyFont="1" applyFill="1" applyBorder="1" applyAlignment="1" applyProtection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11" fillId="0" borderId="57" xfId="1" applyFont="1" applyFill="1" applyBorder="1" applyAlignment="1" applyProtection="1">
      <alignment horizontal="center" vertical="center"/>
    </xf>
    <xf numFmtId="0" fontId="11" fillId="0" borderId="38" xfId="1" applyFont="1" applyFill="1" applyBorder="1" applyAlignment="1" applyProtection="1">
      <alignment horizontal="center" vertical="center"/>
    </xf>
    <xf numFmtId="3" fontId="0" fillId="0" borderId="38" xfId="0" applyNumberFormat="1" applyFill="1" applyBorder="1" applyAlignment="1">
      <alignment horizontal="center"/>
    </xf>
    <xf numFmtId="0" fontId="11" fillId="0" borderId="10" xfId="0" applyFont="1" applyFill="1" applyBorder="1" applyAlignment="1" applyProtection="1">
      <alignment horizontal="left" vertical="center"/>
      <protection locked="0"/>
    </xf>
    <xf numFmtId="0" fontId="11" fillId="0" borderId="4" xfId="1" applyFont="1" applyFill="1" applyBorder="1" applyAlignment="1" applyProtection="1">
      <alignment horizontal="center" vertical="center"/>
    </xf>
    <xf numFmtId="0" fontId="11" fillId="0" borderId="45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 wrapText="1"/>
    </xf>
    <xf numFmtId="0" fontId="11" fillId="0" borderId="10" xfId="1" applyFont="1" applyFill="1" applyBorder="1" applyAlignment="1">
      <alignment horizontal="center" vertical="center" wrapText="1"/>
    </xf>
    <xf numFmtId="0" fontId="11" fillId="0" borderId="38" xfId="1" applyFont="1" applyFill="1" applyBorder="1" applyAlignment="1">
      <alignment horizontal="center" vertical="center" wrapText="1"/>
    </xf>
    <xf numFmtId="0" fontId="11" fillId="0" borderId="4" xfId="1" applyFont="1" applyFill="1" applyBorder="1" applyAlignment="1">
      <alignment horizontal="center" vertical="center" wrapText="1"/>
    </xf>
    <xf numFmtId="1" fontId="11" fillId="3" borderId="38" xfId="1" applyNumberFormat="1" applyFont="1" applyFill="1" applyBorder="1" applyAlignment="1" applyProtection="1">
      <alignment horizontal="center" vertical="center" wrapText="1"/>
    </xf>
    <xf numFmtId="1" fontId="11" fillId="3" borderId="4" xfId="1" applyNumberFormat="1" applyFont="1" applyFill="1" applyBorder="1" applyAlignment="1" applyProtection="1">
      <alignment horizontal="center" vertical="center" wrapText="1"/>
    </xf>
    <xf numFmtId="164" fontId="11" fillId="3" borderId="4" xfId="1" applyNumberFormat="1" applyFont="1" applyFill="1" applyBorder="1" applyAlignment="1" applyProtection="1">
      <alignment horizontal="center" vertical="center" wrapText="1"/>
    </xf>
    <xf numFmtId="2" fontId="11" fillId="3" borderId="4" xfId="1" applyNumberFormat="1" applyFont="1" applyFill="1" applyBorder="1" applyAlignment="1" applyProtection="1">
      <alignment horizontal="center" vertical="center" wrapText="1"/>
    </xf>
    <xf numFmtId="1" fontId="15" fillId="3" borderId="45" xfId="0" applyNumberFormat="1" applyFont="1" applyFill="1" applyBorder="1" applyAlignment="1">
      <alignment horizontal="center" vertical="center"/>
    </xf>
    <xf numFmtId="0" fontId="12" fillId="0" borderId="58" xfId="1" applyFont="1" applyFill="1" applyBorder="1" applyAlignment="1" applyProtection="1">
      <alignment horizontal="center" vertical="center"/>
      <protection locked="0"/>
    </xf>
    <xf numFmtId="0" fontId="12" fillId="0" borderId="47" xfId="1" applyFont="1" applyFill="1" applyBorder="1" applyAlignment="1" applyProtection="1">
      <alignment horizontal="center" vertical="center"/>
      <protection locked="0"/>
    </xf>
    <xf numFmtId="1" fontId="15" fillId="3" borderId="47" xfId="0" applyNumberFormat="1" applyFont="1" applyFill="1" applyBorder="1" applyAlignment="1">
      <alignment horizontal="center" vertical="center"/>
    </xf>
    <xf numFmtId="0" fontId="12" fillId="0" borderId="46" xfId="1" applyFont="1" applyFill="1" applyBorder="1" applyAlignment="1">
      <alignment horizontal="center" vertical="center" wrapText="1"/>
    </xf>
    <xf numFmtId="0" fontId="12" fillId="0" borderId="44" xfId="1" applyFont="1" applyFill="1" applyBorder="1" applyAlignment="1">
      <alignment horizontal="center" vertical="center" wrapText="1"/>
    </xf>
    <xf numFmtId="0" fontId="12" fillId="0" borderId="47" xfId="1" applyFont="1" applyFill="1" applyBorder="1" applyAlignment="1">
      <alignment horizontal="center" vertical="center" wrapText="1"/>
    </xf>
    <xf numFmtId="1" fontId="12" fillId="3" borderId="43" xfId="1" applyNumberFormat="1" applyFont="1" applyFill="1" applyBorder="1" applyAlignment="1" applyProtection="1">
      <alignment horizontal="center" vertical="center" wrapText="1"/>
    </xf>
    <xf numFmtId="0" fontId="3" fillId="0" borderId="57" xfId="1" applyFont="1" applyFill="1" applyBorder="1" applyAlignment="1" applyProtection="1">
      <alignment horizontal="center" vertical="center"/>
    </xf>
    <xf numFmtId="0" fontId="3" fillId="0" borderId="4" xfId="1" applyFont="1" applyFill="1" applyBorder="1" applyAlignment="1" applyProtection="1">
      <alignment horizontal="center" vertical="center"/>
    </xf>
    <xf numFmtId="3" fontId="0" fillId="0" borderId="57" xfId="0" applyNumberFormat="1" applyFill="1" applyBorder="1" applyAlignment="1">
      <alignment horizontal="center"/>
    </xf>
    <xf numFmtId="0" fontId="4" fillId="0" borderId="58" xfId="1" applyFont="1" applyFill="1" applyBorder="1" applyAlignment="1" applyProtection="1">
      <alignment horizontal="center" vertical="center"/>
    </xf>
    <xf numFmtId="0" fontId="4" fillId="0" borderId="44" xfId="1" applyFont="1" applyFill="1" applyBorder="1" applyAlignment="1" applyProtection="1">
      <alignment horizontal="center" vertical="center"/>
    </xf>
    <xf numFmtId="0" fontId="11" fillId="0" borderId="29" xfId="1" applyFont="1" applyFill="1" applyBorder="1" applyAlignment="1" applyProtection="1">
      <alignment horizontal="center" vertical="center"/>
    </xf>
    <xf numFmtId="0" fontId="12" fillId="0" borderId="44" xfId="1" applyFont="1" applyFill="1" applyBorder="1" applyAlignment="1" applyProtection="1">
      <alignment horizontal="center" vertical="center"/>
      <protection locked="0"/>
    </xf>
    <xf numFmtId="0" fontId="12" fillId="0" borderId="43" xfId="1" applyFont="1" applyFill="1" applyBorder="1" applyAlignment="1" applyProtection="1">
      <alignment horizontal="center" vertical="center"/>
      <protection locked="0"/>
    </xf>
    <xf numFmtId="0" fontId="11" fillId="0" borderId="45" xfId="1" applyFont="1" applyFill="1" applyBorder="1" applyAlignment="1">
      <alignment horizontal="center" vertical="center" wrapText="1"/>
    </xf>
    <xf numFmtId="3" fontId="15" fillId="0" borderId="46" xfId="0" applyNumberFormat="1" applyFont="1" applyFill="1" applyBorder="1" applyAlignment="1">
      <alignment horizontal="center" vertical="center"/>
    </xf>
    <xf numFmtId="0" fontId="12" fillId="6" borderId="32" xfId="1" applyFont="1" applyFill="1" applyBorder="1" applyAlignment="1" applyProtection="1">
      <alignment horizontal="center" vertical="center"/>
    </xf>
    <xf numFmtId="0" fontId="12" fillId="6" borderId="50" xfId="1" applyFont="1" applyFill="1" applyBorder="1" applyAlignment="1" applyProtection="1">
      <alignment horizontal="center" vertical="center"/>
    </xf>
    <xf numFmtId="0" fontId="7" fillId="6" borderId="14" xfId="1" applyFont="1" applyFill="1" applyBorder="1" applyAlignment="1" applyProtection="1">
      <alignment horizontal="center" vertical="center"/>
    </xf>
    <xf numFmtId="0" fontId="12" fillId="8" borderId="6" xfId="1" applyFont="1" applyFill="1" applyBorder="1" applyAlignment="1" applyProtection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3" fontId="0" fillId="0" borderId="16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3" fontId="0" fillId="0" borderId="4" xfId="0" applyNumberFormat="1" applyFill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center" vertical="center"/>
    </xf>
    <xf numFmtId="3" fontId="0" fillId="0" borderId="38" xfId="0" applyNumberFormat="1" applyFill="1" applyBorder="1" applyAlignment="1">
      <alignment horizontal="center" vertical="center"/>
    </xf>
    <xf numFmtId="0" fontId="12" fillId="0" borderId="6" xfId="1" applyFont="1" applyFill="1" applyBorder="1" applyAlignment="1" applyProtection="1">
      <alignment horizontal="center" vertical="center"/>
      <protection locked="0"/>
    </xf>
    <xf numFmtId="0" fontId="12" fillId="0" borderId="6" xfId="1" applyFont="1" applyFill="1" applyBorder="1" applyAlignment="1">
      <alignment horizontal="center" vertical="center" wrapText="1"/>
    </xf>
    <xf numFmtId="1" fontId="12" fillId="3" borderId="6" xfId="1" applyNumberFormat="1" applyFont="1" applyFill="1" applyBorder="1" applyAlignment="1" applyProtection="1">
      <alignment horizontal="center" vertical="center" wrapText="1"/>
    </xf>
    <xf numFmtId="164" fontId="12" fillId="3" borderId="6" xfId="1" applyNumberFormat="1" applyFont="1" applyFill="1" applyBorder="1" applyAlignment="1" applyProtection="1">
      <alignment horizontal="center" vertical="center" wrapText="1"/>
    </xf>
    <xf numFmtId="2" fontId="12" fillId="3" borderId="6" xfId="1" applyNumberFormat="1" applyFont="1" applyFill="1" applyBorder="1" applyAlignment="1" applyProtection="1">
      <alignment horizontal="center" vertical="center" wrapText="1"/>
    </xf>
    <xf numFmtId="1" fontId="15" fillId="3" borderId="6" xfId="0" applyNumberFormat="1" applyFont="1" applyFill="1" applyBorder="1" applyAlignment="1">
      <alignment horizontal="center" vertical="center"/>
    </xf>
    <xf numFmtId="0" fontId="12" fillId="0" borderId="44" xfId="1" applyFont="1" applyFill="1" applyBorder="1" applyAlignment="1" applyProtection="1">
      <alignment horizontal="center" vertical="center"/>
      <protection locked="0"/>
    </xf>
    <xf numFmtId="0" fontId="12" fillId="0" borderId="43" xfId="1" applyFont="1" applyFill="1" applyBorder="1" applyAlignment="1" applyProtection="1">
      <alignment horizontal="center" vertical="center"/>
      <protection locked="0"/>
    </xf>
    <xf numFmtId="0" fontId="12" fillId="0" borderId="40" xfId="1" applyFont="1" applyFill="1" applyBorder="1" applyAlignment="1" applyProtection="1">
      <alignment horizontal="center" vertical="center"/>
    </xf>
    <xf numFmtId="0" fontId="13" fillId="0" borderId="14" xfId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2" fillId="0" borderId="16" xfId="1" applyFont="1" applyFill="1" applyBorder="1" applyAlignment="1" applyProtection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2" fillId="0" borderId="6" xfId="1" applyFont="1" applyFill="1" applyBorder="1" applyAlignment="1" applyProtection="1">
      <alignment horizontal="center" vertical="center"/>
      <protection locked="0"/>
    </xf>
    <xf numFmtId="0" fontId="12" fillId="4" borderId="1" xfId="1" applyFont="1" applyFill="1" applyBorder="1" applyAlignment="1" applyProtection="1">
      <alignment horizontal="center" vertical="center" wrapText="1"/>
    </xf>
    <xf numFmtId="0" fontId="12" fillId="5" borderId="1" xfId="1" applyFont="1" applyFill="1" applyBorder="1" applyAlignment="1" applyProtection="1">
      <alignment horizontal="center" vertical="center" wrapText="1"/>
    </xf>
    <xf numFmtId="0" fontId="12" fillId="0" borderId="2" xfId="1" applyFont="1" applyFill="1" applyBorder="1" applyAlignment="1" applyProtection="1">
      <alignment horizontal="center" vertical="center"/>
    </xf>
    <xf numFmtId="0" fontId="12" fillId="0" borderId="44" xfId="1" applyFont="1" applyFill="1" applyBorder="1" applyAlignment="1" applyProtection="1">
      <alignment horizontal="center" vertical="center"/>
      <protection locked="0"/>
    </xf>
    <xf numFmtId="0" fontId="12" fillId="0" borderId="43" xfId="1" applyFont="1" applyFill="1" applyBorder="1" applyAlignment="1" applyProtection="1">
      <alignment horizontal="center" vertical="center"/>
      <protection locked="0"/>
    </xf>
    <xf numFmtId="0" fontId="12" fillId="0" borderId="46" xfId="1" applyFont="1" applyFill="1" applyBorder="1" applyAlignment="1" applyProtection="1">
      <alignment horizontal="center" vertical="center"/>
      <protection locked="0"/>
    </xf>
    <xf numFmtId="0" fontId="4" fillId="0" borderId="7" xfId="1" applyFont="1" applyFill="1" applyBorder="1" applyAlignment="1" applyProtection="1">
      <alignment horizontal="center" vertical="center"/>
      <protection locked="0"/>
    </xf>
    <xf numFmtId="0" fontId="22" fillId="0" borderId="0" xfId="0" applyFont="1" applyFill="1"/>
    <xf numFmtId="0" fontId="12" fillId="0" borderId="52" xfId="0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0" fontId="12" fillId="0" borderId="5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47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/>
    </xf>
    <xf numFmtId="0" fontId="12" fillId="0" borderId="41" xfId="0" applyFont="1" applyFill="1" applyBorder="1" applyAlignment="1">
      <alignment horizontal="center"/>
    </xf>
    <xf numFmtId="0" fontId="12" fillId="0" borderId="50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/>
    </xf>
    <xf numFmtId="0" fontId="12" fillId="0" borderId="56" xfId="0" applyFont="1" applyFill="1" applyBorder="1" applyAlignment="1">
      <alignment horizontal="center"/>
    </xf>
    <xf numFmtId="0" fontId="23" fillId="0" borderId="51" xfId="0" applyFont="1" applyFill="1" applyBorder="1" applyAlignment="1">
      <alignment horizontal="center"/>
    </xf>
    <xf numFmtId="0" fontId="23" fillId="0" borderId="52" xfId="0" applyFont="1" applyFill="1" applyBorder="1" applyAlignment="1">
      <alignment horizontal="center"/>
    </xf>
    <xf numFmtId="0" fontId="23" fillId="0" borderId="39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 vertical="center"/>
    </xf>
    <xf numFmtId="0" fontId="12" fillId="0" borderId="50" xfId="1" applyFont="1" applyFill="1" applyBorder="1" applyAlignment="1" applyProtection="1">
      <alignment horizontal="center" vertical="center"/>
    </xf>
    <xf numFmtId="0" fontId="12" fillId="0" borderId="38" xfId="1" applyFont="1" applyFill="1" applyBorder="1" applyAlignment="1" applyProtection="1">
      <alignment horizontal="center" vertical="center"/>
    </xf>
    <xf numFmtId="0" fontId="12" fillId="0" borderId="58" xfId="1" applyFont="1" applyFill="1" applyBorder="1" applyAlignment="1" applyProtection="1">
      <alignment horizontal="center" vertical="center"/>
    </xf>
    <xf numFmtId="0" fontId="12" fillId="0" borderId="44" xfId="1" applyFont="1" applyFill="1" applyBorder="1" applyAlignment="1" applyProtection="1">
      <alignment horizontal="center" vertical="center"/>
    </xf>
    <xf numFmtId="0" fontId="12" fillId="0" borderId="43" xfId="1" applyFont="1" applyFill="1" applyBorder="1" applyAlignment="1" applyProtection="1">
      <alignment horizontal="center" vertical="center"/>
    </xf>
    <xf numFmtId="0" fontId="12" fillId="0" borderId="8" xfId="1" applyFont="1" applyFill="1" applyBorder="1" applyAlignment="1" applyProtection="1">
      <alignment horizontal="center" vertical="center"/>
    </xf>
    <xf numFmtId="0" fontId="12" fillId="0" borderId="6" xfId="1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left" vertical="center"/>
    </xf>
    <xf numFmtId="0" fontId="8" fillId="0" borderId="16" xfId="1" applyFont="1" applyFill="1" applyBorder="1" applyAlignment="1" applyProtection="1">
      <alignment horizontal="center" vertical="center"/>
    </xf>
    <xf numFmtId="0" fontId="8" fillId="0" borderId="1" xfId="1" applyFont="1" applyFill="1" applyBorder="1" applyAlignment="1" applyProtection="1">
      <alignment horizontal="center" vertical="center"/>
    </xf>
    <xf numFmtId="0" fontId="12" fillId="0" borderId="54" xfId="0" applyFont="1" applyFill="1" applyBorder="1" applyAlignment="1">
      <alignment horizontal="center" vertical="center"/>
    </xf>
    <xf numFmtId="0" fontId="12" fillId="0" borderId="6" xfId="1" applyFont="1" applyFill="1" applyBorder="1" applyAlignment="1" applyProtection="1">
      <alignment horizontal="center" vertical="center"/>
      <protection locked="0"/>
    </xf>
    <xf numFmtId="0" fontId="11" fillId="0" borderId="50" xfId="1" applyFont="1" applyFill="1" applyBorder="1" applyAlignment="1" applyProtection="1">
      <alignment horizontal="center" vertical="center"/>
    </xf>
    <xf numFmtId="0" fontId="11" fillId="0" borderId="40" xfId="1" applyFont="1" applyFill="1" applyBorder="1" applyAlignment="1" applyProtection="1">
      <alignment horizontal="center" vertical="center"/>
    </xf>
    <xf numFmtId="0" fontId="11" fillId="0" borderId="48" xfId="1" applyFont="1" applyFill="1" applyBorder="1" applyAlignment="1" applyProtection="1">
      <alignment horizontal="center" vertical="center"/>
    </xf>
    <xf numFmtId="0" fontId="11" fillId="0" borderId="61" xfId="1" applyFont="1" applyFill="1" applyBorder="1" applyAlignment="1" applyProtection="1">
      <alignment horizontal="center" vertical="center"/>
    </xf>
    <xf numFmtId="0" fontId="11" fillId="0" borderId="59" xfId="1" applyFont="1" applyFill="1" applyBorder="1" applyAlignment="1" applyProtection="1">
      <alignment horizontal="center" vertical="center"/>
    </xf>
    <xf numFmtId="0" fontId="14" fillId="5" borderId="2" xfId="0" applyFont="1" applyFill="1" applyBorder="1" applyAlignment="1">
      <alignment horizontal="center" vertical="center" wrapText="1"/>
    </xf>
    <xf numFmtId="0" fontId="22" fillId="0" borderId="2" xfId="1" applyFont="1" applyFill="1" applyBorder="1" applyAlignment="1" applyProtection="1">
      <alignment horizontal="center" vertical="center"/>
    </xf>
    <xf numFmtId="0" fontId="11" fillId="6" borderId="2" xfId="1" applyFont="1" applyFill="1" applyBorder="1" applyAlignment="1" applyProtection="1">
      <alignment horizontal="center" vertical="center"/>
    </xf>
    <xf numFmtId="0" fontId="12" fillId="0" borderId="10" xfId="1" applyFont="1" applyFill="1" applyBorder="1" applyAlignment="1" applyProtection="1">
      <alignment horizontal="center" vertical="center"/>
    </xf>
    <xf numFmtId="0" fontId="12" fillId="0" borderId="46" xfId="1" applyFont="1" applyFill="1" applyBorder="1" applyAlignment="1" applyProtection="1">
      <alignment horizontal="center" vertical="center"/>
    </xf>
    <xf numFmtId="0" fontId="12" fillId="6" borderId="51" xfId="1" applyFont="1" applyFill="1" applyBorder="1" applyAlignment="1" applyProtection="1">
      <alignment horizontal="center" vertical="center"/>
    </xf>
    <xf numFmtId="0" fontId="12" fillId="0" borderId="53" xfId="1" applyFont="1" applyFill="1" applyBorder="1" applyAlignment="1" applyProtection="1">
      <alignment horizontal="center" vertical="center"/>
    </xf>
    <xf numFmtId="0" fontId="12" fillId="0" borderId="56" xfId="1" applyFont="1" applyFill="1" applyBorder="1" applyAlignment="1" applyProtection="1">
      <alignment horizontal="center" vertical="center"/>
    </xf>
    <xf numFmtId="0" fontId="12" fillId="0" borderId="22" xfId="0" applyFont="1" applyFill="1" applyBorder="1" applyAlignment="1">
      <alignment horizontal="center"/>
    </xf>
    <xf numFmtId="0" fontId="12" fillId="0" borderId="54" xfId="1" applyFont="1" applyFill="1" applyBorder="1" applyAlignment="1" applyProtection="1">
      <alignment horizontal="center" vertical="center"/>
    </xf>
    <xf numFmtId="0" fontId="12" fillId="6" borderId="14" xfId="1" applyFont="1" applyFill="1" applyBorder="1" applyAlignment="1" applyProtection="1">
      <alignment horizontal="center" vertical="center"/>
    </xf>
    <xf numFmtId="1" fontId="11" fillId="3" borderId="6" xfId="1" applyNumberFormat="1" applyFont="1" applyFill="1" applyBorder="1" applyAlignment="1" applyProtection="1">
      <alignment horizontal="center" vertical="center" wrapText="1"/>
    </xf>
    <xf numFmtId="164" fontId="11" fillId="3" borderId="6" xfId="1" applyNumberFormat="1" applyFont="1" applyFill="1" applyBorder="1" applyAlignment="1" applyProtection="1">
      <alignment horizontal="center" vertical="center" wrapText="1"/>
    </xf>
    <xf numFmtId="2" fontId="11" fillId="3" borderId="6" xfId="1" applyNumberFormat="1" applyFont="1" applyFill="1" applyBorder="1" applyAlignment="1" applyProtection="1">
      <alignment horizontal="center" vertical="center" wrapText="1"/>
    </xf>
    <xf numFmtId="0" fontId="12" fillId="0" borderId="7" xfId="1" applyFont="1" applyFill="1" applyBorder="1" applyAlignment="1" applyProtection="1">
      <alignment horizontal="center" vertical="center"/>
      <protection locked="0"/>
    </xf>
    <xf numFmtId="3" fontId="10" fillId="0" borderId="7" xfId="0" applyNumberFormat="1" applyFont="1" applyFill="1" applyBorder="1" applyAlignment="1">
      <alignment horizontal="center"/>
    </xf>
    <xf numFmtId="0" fontId="3" fillId="0" borderId="38" xfId="1" applyFont="1" applyFill="1" applyBorder="1" applyAlignment="1" applyProtection="1">
      <alignment horizontal="center" vertical="center"/>
    </xf>
    <xf numFmtId="0" fontId="4" fillId="0" borderId="43" xfId="1" applyFont="1" applyFill="1" applyBorder="1" applyAlignment="1" applyProtection="1">
      <alignment horizontal="center" vertical="center"/>
    </xf>
    <xf numFmtId="0" fontId="3" fillId="0" borderId="50" xfId="1" applyFont="1" applyFill="1" applyBorder="1" applyAlignment="1" applyProtection="1">
      <alignment horizontal="center" vertical="center"/>
    </xf>
    <xf numFmtId="0" fontId="3" fillId="0" borderId="40" xfId="1" applyFont="1" applyFill="1" applyBorder="1" applyAlignment="1" applyProtection="1">
      <alignment horizontal="center" vertical="center"/>
    </xf>
    <xf numFmtId="0" fontId="4" fillId="0" borderId="8" xfId="1" applyFont="1" applyFill="1" applyBorder="1" applyAlignment="1" applyProtection="1">
      <alignment horizontal="center" vertical="center"/>
    </xf>
    <xf numFmtId="0" fontId="13" fillId="0" borderId="53" xfId="0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center" vertical="center"/>
    </xf>
    <xf numFmtId="0" fontId="3" fillId="0" borderId="2" xfId="1" applyFont="1" applyFill="1" applyBorder="1" applyAlignment="1" applyProtection="1">
      <alignment horizontal="center" vertical="center"/>
    </xf>
    <xf numFmtId="0" fontId="3" fillId="0" borderId="10" xfId="1" applyFont="1" applyFill="1" applyBorder="1" applyAlignment="1" applyProtection="1">
      <alignment horizontal="center" vertical="center"/>
    </xf>
    <xf numFmtId="0" fontId="4" fillId="0" borderId="46" xfId="1" applyFont="1" applyFill="1" applyBorder="1" applyAlignment="1" applyProtection="1">
      <alignment horizontal="center" vertical="center"/>
    </xf>
    <xf numFmtId="0" fontId="4" fillId="0" borderId="9" xfId="1" applyFont="1" applyFill="1" applyBorder="1" applyAlignment="1" applyProtection="1">
      <alignment horizontal="center" vertical="center"/>
      <protection locked="0"/>
    </xf>
    <xf numFmtId="0" fontId="13" fillId="0" borderId="53" xfId="0" applyFont="1" applyFill="1" applyBorder="1" applyAlignment="1">
      <alignment horizontal="center"/>
    </xf>
    <xf numFmtId="0" fontId="13" fillId="0" borderId="56" xfId="0" applyFont="1" applyFill="1" applyBorder="1" applyAlignment="1">
      <alignment horizontal="center"/>
    </xf>
    <xf numFmtId="0" fontId="8" fillId="6" borderId="38" xfId="1" applyFont="1" applyFill="1" applyBorder="1" applyAlignment="1" applyProtection="1">
      <alignment horizontal="center" vertical="center"/>
    </xf>
    <xf numFmtId="0" fontId="8" fillId="6" borderId="4" xfId="1" applyFont="1" applyFill="1" applyBorder="1" applyAlignment="1" applyProtection="1">
      <alignment horizontal="center" vertical="center"/>
    </xf>
    <xf numFmtId="0" fontId="8" fillId="6" borderId="45" xfId="1" applyFont="1" applyFill="1" applyBorder="1" applyAlignment="1" applyProtection="1">
      <alignment horizontal="center" vertical="center"/>
    </xf>
    <xf numFmtId="0" fontId="4" fillId="0" borderId="36" xfId="1" applyFont="1" applyFill="1" applyBorder="1" applyAlignment="1" applyProtection="1">
      <alignment horizontal="center" vertical="center"/>
      <protection locked="0"/>
    </xf>
    <xf numFmtId="0" fontId="3" fillId="0" borderId="18" xfId="1" applyFont="1" applyFill="1" applyBorder="1" applyAlignment="1" applyProtection="1">
      <alignment horizontal="center" vertical="center"/>
    </xf>
    <xf numFmtId="0" fontId="3" fillId="0" borderId="37" xfId="1" applyFont="1" applyFill="1" applyBorder="1" applyAlignment="1" applyProtection="1">
      <alignment horizontal="center" vertical="center"/>
    </xf>
    <xf numFmtId="0" fontId="3" fillId="0" borderId="33" xfId="1" applyFont="1" applyFill="1" applyBorder="1" applyAlignment="1" applyProtection="1">
      <alignment horizontal="center" vertical="center"/>
    </xf>
    <xf numFmtId="0" fontId="3" fillId="0" borderId="48" xfId="1" applyFont="1" applyFill="1" applyBorder="1" applyAlignment="1" applyProtection="1">
      <alignment horizontal="center" vertical="center"/>
    </xf>
    <xf numFmtId="0" fontId="3" fillId="0" borderId="61" xfId="1" applyFont="1" applyFill="1" applyBorder="1" applyAlignment="1" applyProtection="1">
      <alignment horizontal="center" vertical="center"/>
    </xf>
    <xf numFmtId="0" fontId="3" fillId="0" borderId="62" xfId="1" applyFont="1" applyFill="1" applyBorder="1" applyAlignment="1" applyProtection="1">
      <alignment horizontal="center" vertical="center"/>
    </xf>
    <xf numFmtId="0" fontId="11" fillId="6" borderId="38" xfId="1" applyFont="1" applyFill="1" applyBorder="1" applyAlignment="1" applyProtection="1">
      <alignment horizontal="center" vertical="center"/>
    </xf>
    <xf numFmtId="0" fontId="11" fillId="6" borderId="4" xfId="1" applyFont="1" applyFill="1" applyBorder="1" applyAlignment="1" applyProtection="1">
      <alignment horizontal="center" vertical="center"/>
    </xf>
    <xf numFmtId="0" fontId="11" fillId="6" borderId="45" xfId="1" applyFont="1" applyFill="1" applyBorder="1" applyAlignment="1" applyProtection="1">
      <alignment horizontal="center" vertical="center"/>
    </xf>
    <xf numFmtId="0" fontId="11" fillId="0" borderId="18" xfId="1" applyFont="1" applyFill="1" applyBorder="1" applyAlignment="1" applyProtection="1">
      <alignment horizontal="center" vertical="center"/>
    </xf>
    <xf numFmtId="0" fontId="11" fillId="0" borderId="19" xfId="1" applyFont="1" applyFill="1" applyBorder="1" applyAlignment="1" applyProtection="1">
      <alignment horizontal="center" vertical="center"/>
    </xf>
    <xf numFmtId="0" fontId="11" fillId="0" borderId="23" xfId="1" applyFont="1" applyFill="1" applyBorder="1" applyAlignment="1" applyProtection="1">
      <alignment horizontal="center" vertical="center"/>
    </xf>
    <xf numFmtId="0" fontId="11" fillId="0" borderId="21" xfId="1" applyFont="1" applyFill="1" applyBorder="1" applyAlignment="1" applyProtection="1">
      <alignment horizontal="center" vertical="center"/>
    </xf>
    <xf numFmtId="0" fontId="11" fillId="0" borderId="22" xfId="1" applyFont="1" applyFill="1" applyBorder="1" applyAlignment="1" applyProtection="1">
      <alignment horizontal="center" vertical="center"/>
    </xf>
    <xf numFmtId="0" fontId="3" fillId="0" borderId="6" xfId="1" applyFont="1" applyFill="1" applyBorder="1" applyAlignment="1" applyProtection="1">
      <alignment horizontal="center" vertical="center"/>
    </xf>
    <xf numFmtId="0" fontId="7" fillId="6" borderId="30" xfId="1" applyFont="1" applyFill="1" applyBorder="1" applyAlignment="1" applyProtection="1">
      <alignment horizontal="center" vertical="center"/>
    </xf>
    <xf numFmtId="0" fontId="8" fillId="0" borderId="53" xfId="1" applyFont="1" applyFill="1" applyBorder="1" applyAlignment="1" applyProtection="1">
      <alignment horizontal="center" vertical="center"/>
    </xf>
    <xf numFmtId="0" fontId="8" fillId="0" borderId="56" xfId="1" applyFont="1" applyFill="1" applyBorder="1" applyAlignment="1" applyProtection="1">
      <alignment horizontal="center" vertical="center"/>
    </xf>
    <xf numFmtId="0" fontId="8" fillId="0" borderId="36" xfId="1" applyFont="1" applyFill="1" applyBorder="1" applyAlignment="1" applyProtection="1">
      <alignment horizontal="center" vertical="center"/>
    </xf>
    <xf numFmtId="0" fontId="8" fillId="0" borderId="48" xfId="1" applyFont="1" applyFill="1" applyBorder="1" applyAlignment="1" applyProtection="1">
      <alignment horizontal="center" vertical="center"/>
    </xf>
    <xf numFmtId="0" fontId="8" fillId="0" borderId="21" xfId="1" applyFont="1" applyFill="1" applyBorder="1" applyAlignment="1" applyProtection="1">
      <alignment horizontal="center" vertical="center"/>
    </xf>
    <xf numFmtId="0" fontId="8" fillId="0" borderId="22" xfId="1" applyFont="1" applyFill="1" applyBorder="1" applyAlignment="1" applyProtection="1">
      <alignment horizontal="center" vertical="center"/>
    </xf>
    <xf numFmtId="0" fontId="12" fillId="0" borderId="16" xfId="1" applyFont="1" applyFill="1" applyBorder="1" applyAlignment="1" applyProtection="1">
      <alignment horizontal="center" vertical="center"/>
    </xf>
    <xf numFmtId="0" fontId="12" fillId="0" borderId="2" xfId="1" applyFont="1" applyFill="1" applyBorder="1" applyAlignment="1" applyProtection="1">
      <alignment horizontal="center" vertical="center"/>
    </xf>
    <xf numFmtId="0" fontId="3" fillId="0" borderId="63" xfId="1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0" fontId="11" fillId="7" borderId="46" xfId="1" applyFont="1" applyFill="1" applyBorder="1" applyAlignment="1" applyProtection="1">
      <alignment horizontal="center" vertical="center" wrapText="1"/>
      <protection locked="0"/>
    </xf>
    <xf numFmtId="0" fontId="11" fillId="7" borderId="43" xfId="1" applyFont="1" applyFill="1" applyBorder="1" applyAlignment="1" applyProtection="1">
      <alignment horizontal="center" vertical="center" wrapText="1"/>
      <protection locked="0"/>
    </xf>
    <xf numFmtId="0" fontId="11" fillId="7" borderId="44" xfId="1" applyFont="1" applyFill="1" applyBorder="1" applyAlignment="1" applyProtection="1">
      <alignment horizontal="center" vertical="center" wrapText="1"/>
      <protection locked="0"/>
    </xf>
    <xf numFmtId="0" fontId="11" fillId="7" borderId="47" xfId="1" applyFont="1" applyFill="1" applyBorder="1" applyAlignment="1" applyProtection="1">
      <alignment horizontal="center" vertical="center" wrapText="1"/>
      <protection locked="0"/>
    </xf>
    <xf numFmtId="0" fontId="12" fillId="0" borderId="8" xfId="1" applyFont="1" applyFill="1" applyBorder="1" applyAlignment="1">
      <alignment horizontal="center" vertical="center" wrapText="1"/>
    </xf>
    <xf numFmtId="0" fontId="24" fillId="0" borderId="50" xfId="1" applyFont="1" applyFill="1" applyBorder="1" applyAlignment="1" applyProtection="1">
      <alignment horizontal="center" vertical="center"/>
    </xf>
    <xf numFmtId="0" fontId="24" fillId="0" borderId="40" xfId="1" applyFont="1" applyFill="1" applyBorder="1" applyAlignment="1" applyProtection="1">
      <alignment horizontal="center" vertical="center"/>
    </xf>
    <xf numFmtId="0" fontId="12" fillId="0" borderId="50" xfId="0" applyFont="1" applyFill="1" applyBorder="1" applyAlignment="1">
      <alignment horizontal="center" vertical="center"/>
    </xf>
    <xf numFmtId="0" fontId="12" fillId="0" borderId="40" xfId="0" applyFont="1" applyFill="1" applyBorder="1" applyAlignment="1">
      <alignment horizontal="center" vertical="center"/>
    </xf>
    <xf numFmtId="0" fontId="12" fillId="0" borderId="16" xfId="1" applyFont="1" applyFill="1" applyBorder="1" applyAlignment="1" applyProtection="1">
      <alignment horizontal="center" vertical="center"/>
    </xf>
    <xf numFmtId="0" fontId="12" fillId="0" borderId="2" xfId="1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left" vertical="center"/>
      <protection locked="0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25" fillId="0" borderId="53" xfId="0" applyFont="1" applyFill="1" applyBorder="1" applyAlignment="1">
      <alignment horizontal="center"/>
    </xf>
    <xf numFmtId="0" fontId="25" fillId="0" borderId="56" xfId="0" applyFont="1" applyFill="1" applyBorder="1" applyAlignment="1">
      <alignment horizontal="center"/>
    </xf>
    <xf numFmtId="0" fontId="25" fillId="0" borderId="6" xfId="0" applyFont="1" applyFill="1" applyBorder="1" applyAlignment="1">
      <alignment horizontal="center" vertical="center"/>
    </xf>
    <xf numFmtId="1" fontId="13" fillId="10" borderId="16" xfId="1" applyNumberFormat="1" applyFont="1" applyFill="1" applyBorder="1" applyAlignment="1" applyProtection="1">
      <alignment horizontal="center" vertical="center" wrapText="1"/>
    </xf>
    <xf numFmtId="1" fontId="13" fillId="10" borderId="1" xfId="1" applyNumberFormat="1" applyFont="1" applyFill="1" applyBorder="1" applyAlignment="1" applyProtection="1">
      <alignment horizontal="center" vertical="center" wrapText="1"/>
    </xf>
    <xf numFmtId="1" fontId="9" fillId="10" borderId="20" xfId="0" applyNumberFormat="1" applyFont="1" applyFill="1" applyBorder="1" applyAlignment="1">
      <alignment horizontal="center" vertical="center"/>
    </xf>
    <xf numFmtId="1" fontId="13" fillId="10" borderId="38" xfId="1" applyNumberFormat="1" applyFont="1" applyFill="1" applyBorder="1" applyAlignment="1" applyProtection="1">
      <alignment horizontal="center" vertical="center" wrapText="1"/>
    </xf>
    <xf numFmtId="1" fontId="13" fillId="10" borderId="4" xfId="1" applyNumberFormat="1" applyFont="1" applyFill="1" applyBorder="1" applyAlignment="1" applyProtection="1">
      <alignment horizontal="center" vertical="center" wrapText="1"/>
    </xf>
    <xf numFmtId="1" fontId="9" fillId="10" borderId="45" xfId="0" applyNumberFormat="1" applyFont="1" applyFill="1" applyBorder="1" applyAlignment="1">
      <alignment horizontal="center" vertical="center"/>
    </xf>
    <xf numFmtId="1" fontId="13" fillId="10" borderId="43" xfId="1" applyNumberFormat="1" applyFont="1" applyFill="1" applyBorder="1" applyAlignment="1" applyProtection="1">
      <alignment horizontal="center" vertical="center" wrapText="1"/>
    </xf>
    <xf numFmtId="1" fontId="13" fillId="10" borderId="44" xfId="1" applyNumberFormat="1" applyFont="1" applyFill="1" applyBorder="1" applyAlignment="1" applyProtection="1">
      <alignment horizontal="center" vertical="center" wrapText="1"/>
    </xf>
    <xf numFmtId="1" fontId="9" fillId="10" borderId="47" xfId="0" applyNumberFormat="1" applyFont="1" applyFill="1" applyBorder="1" applyAlignment="1">
      <alignment horizontal="center" vertical="center"/>
    </xf>
    <xf numFmtId="1" fontId="12" fillId="0" borderId="43" xfId="1" applyNumberFormat="1" applyFont="1" applyFill="1" applyBorder="1" applyAlignment="1">
      <alignment horizontal="center" vertical="center" wrapText="1"/>
    </xf>
    <xf numFmtId="0" fontId="26" fillId="0" borderId="53" xfId="1" applyFont="1" applyFill="1" applyBorder="1" applyAlignment="1" applyProtection="1">
      <alignment horizontal="center" vertical="center"/>
    </xf>
    <xf numFmtId="0" fontId="26" fillId="0" borderId="54" xfId="1" applyFont="1" applyFill="1" applyBorder="1" applyAlignment="1" applyProtection="1">
      <alignment horizontal="center" vertical="center"/>
    </xf>
    <xf numFmtId="0" fontId="26" fillId="0" borderId="47" xfId="1" applyFont="1" applyFill="1" applyBorder="1" applyAlignment="1" applyProtection="1">
      <alignment horizontal="center" vertical="center"/>
    </xf>
    <xf numFmtId="0" fontId="27" fillId="0" borderId="16" xfId="1" applyFont="1" applyFill="1" applyBorder="1" applyAlignment="1">
      <alignment horizontal="center" vertical="center" wrapText="1"/>
    </xf>
    <xf numFmtId="0" fontId="27" fillId="0" borderId="38" xfId="1" applyFont="1" applyFill="1" applyBorder="1" applyAlignment="1">
      <alignment horizontal="center" vertical="center" wrapText="1"/>
    </xf>
    <xf numFmtId="0" fontId="27" fillId="0" borderId="2" xfId="1" applyFont="1" applyFill="1" applyBorder="1" applyAlignment="1">
      <alignment horizontal="center" vertical="center" wrapText="1"/>
    </xf>
    <xf numFmtId="0" fontId="27" fillId="0" borderId="1" xfId="1" applyFont="1" applyFill="1" applyBorder="1" applyAlignment="1">
      <alignment horizontal="center" vertical="center" wrapText="1"/>
    </xf>
    <xf numFmtId="0" fontId="27" fillId="0" borderId="20" xfId="1" applyFont="1" applyFill="1" applyBorder="1" applyAlignment="1">
      <alignment horizontal="center" vertical="center" wrapText="1"/>
    </xf>
    <xf numFmtId="1" fontId="27" fillId="0" borderId="16" xfId="1" applyNumberFormat="1" applyFont="1" applyFill="1" applyBorder="1" applyAlignment="1">
      <alignment horizontal="center" vertical="center" wrapText="1"/>
    </xf>
    <xf numFmtId="0" fontId="27" fillId="0" borderId="10" xfId="1" applyFont="1" applyFill="1" applyBorder="1" applyAlignment="1">
      <alignment horizontal="center" vertical="center" wrapText="1"/>
    </xf>
    <xf numFmtId="0" fontId="27" fillId="0" borderId="4" xfId="1" applyFont="1" applyFill="1" applyBorder="1" applyAlignment="1">
      <alignment horizontal="center" vertical="center" wrapText="1"/>
    </xf>
    <xf numFmtId="0" fontId="27" fillId="0" borderId="45" xfId="1" applyFont="1" applyFill="1" applyBorder="1" applyAlignment="1">
      <alignment horizontal="center" vertical="center" wrapText="1"/>
    </xf>
    <xf numFmtId="0" fontId="3" fillId="0" borderId="64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1" fontId="12" fillId="10" borderId="1" xfId="1" applyNumberFormat="1" applyFont="1" applyFill="1" applyBorder="1" applyAlignment="1" applyProtection="1">
      <alignment horizontal="center" vertical="center" wrapText="1"/>
    </xf>
    <xf numFmtId="1" fontId="6" fillId="0" borderId="1" xfId="1" applyNumberFormat="1" applyFont="1" applyFill="1" applyBorder="1" applyAlignment="1">
      <alignment horizontal="center" vertical="center" wrapText="1"/>
    </xf>
    <xf numFmtId="1" fontId="4" fillId="11" borderId="16" xfId="1" applyNumberFormat="1" applyFont="1" applyFill="1" applyBorder="1" applyAlignment="1" applyProtection="1">
      <alignment horizontal="center" vertical="center" wrapText="1"/>
    </xf>
    <xf numFmtId="1" fontId="4" fillId="11" borderId="1" xfId="1" applyNumberFormat="1" applyFont="1" applyFill="1" applyBorder="1" applyAlignment="1" applyProtection="1">
      <alignment horizontal="center" vertical="center" wrapText="1"/>
    </xf>
    <xf numFmtId="1" fontId="4" fillId="11" borderId="2" xfId="1" applyNumberFormat="1" applyFont="1" applyFill="1" applyBorder="1" applyAlignment="1" applyProtection="1">
      <alignment horizontal="center" vertical="center" wrapText="1"/>
    </xf>
    <xf numFmtId="1" fontId="1" fillId="11" borderId="20" xfId="0" applyNumberFormat="1" applyFont="1" applyFill="1" applyBorder="1" applyAlignment="1">
      <alignment horizontal="center" vertical="center"/>
    </xf>
    <xf numFmtId="1" fontId="4" fillId="11" borderId="4" xfId="1" applyNumberFormat="1" applyFont="1" applyFill="1" applyBorder="1" applyAlignment="1" applyProtection="1">
      <alignment horizontal="center" vertical="center" wrapText="1"/>
    </xf>
    <xf numFmtId="1" fontId="1" fillId="11" borderId="45" xfId="0" applyNumberFormat="1" applyFont="1" applyFill="1" applyBorder="1" applyAlignment="1">
      <alignment horizontal="center" vertical="center"/>
    </xf>
    <xf numFmtId="1" fontId="13" fillId="11" borderId="44" xfId="1" applyNumberFormat="1" applyFont="1" applyFill="1" applyBorder="1" applyAlignment="1" applyProtection="1">
      <alignment horizontal="center" vertical="center" wrapText="1"/>
    </xf>
    <xf numFmtId="1" fontId="9" fillId="11" borderId="47" xfId="0" applyNumberFormat="1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7" fillId="7" borderId="34" xfId="1" applyFont="1" applyFill="1" applyBorder="1" applyAlignment="1" applyProtection="1">
      <alignment horizontal="center" vertical="center" wrapText="1"/>
      <protection locked="0"/>
    </xf>
    <xf numFmtId="0" fontId="7" fillId="7" borderId="32" xfId="1" applyFont="1" applyFill="1" applyBorder="1" applyAlignment="1" applyProtection="1">
      <alignment horizontal="center" vertical="center" wrapText="1"/>
      <protection locked="0"/>
    </xf>
    <xf numFmtId="0" fontId="7" fillId="7" borderId="33" xfId="1" applyFont="1" applyFill="1" applyBorder="1" applyAlignment="1" applyProtection="1">
      <alignment horizontal="center" vertical="center" wrapText="1"/>
      <protection locked="0"/>
    </xf>
    <xf numFmtId="0" fontId="12" fillId="2" borderId="18" xfId="1" applyFont="1" applyFill="1" applyBorder="1" applyAlignment="1" applyProtection="1">
      <alignment horizontal="center" vertical="center" wrapText="1"/>
    </xf>
    <xf numFmtId="0" fontId="12" fillId="2" borderId="16" xfId="1" applyFont="1" applyFill="1" applyBorder="1" applyAlignment="1" applyProtection="1">
      <alignment horizontal="center" vertical="center" wrapText="1"/>
    </xf>
    <xf numFmtId="0" fontId="14" fillId="5" borderId="18" xfId="0" applyFont="1" applyFill="1" applyBorder="1" applyAlignment="1">
      <alignment horizontal="center" vertical="center" wrapText="1"/>
    </xf>
    <xf numFmtId="0" fontId="14" fillId="5" borderId="19" xfId="0" applyFont="1" applyFill="1" applyBorder="1" applyAlignment="1">
      <alignment horizontal="center" vertical="center" wrapText="1"/>
    </xf>
    <xf numFmtId="0" fontId="14" fillId="5" borderId="23" xfId="0" applyFont="1" applyFill="1" applyBorder="1" applyAlignment="1">
      <alignment horizontal="center" vertical="center" wrapText="1"/>
    </xf>
    <xf numFmtId="0" fontId="19" fillId="0" borderId="0" xfId="1" applyFont="1" applyFill="1" applyBorder="1" applyAlignment="1" applyProtection="1">
      <alignment horizontal="center" vertical="center"/>
      <protection locked="0"/>
    </xf>
    <xf numFmtId="0" fontId="12" fillId="7" borderId="18" xfId="1" applyFont="1" applyFill="1" applyBorder="1" applyAlignment="1" applyProtection="1">
      <alignment horizontal="center" vertical="center" wrapText="1"/>
      <protection locked="0"/>
    </xf>
    <xf numFmtId="0" fontId="12" fillId="7" borderId="19" xfId="1" applyFont="1" applyFill="1" applyBorder="1" applyAlignment="1" applyProtection="1">
      <alignment horizontal="center" vertical="center" wrapText="1"/>
      <protection locked="0"/>
    </xf>
    <xf numFmtId="0" fontId="12" fillId="7" borderId="23" xfId="1" applyFont="1" applyFill="1" applyBorder="1" applyAlignment="1" applyProtection="1">
      <alignment horizontal="center" vertical="center" wrapText="1"/>
      <protection locked="0"/>
    </xf>
    <xf numFmtId="0" fontId="12" fillId="0" borderId="6" xfId="1" applyFont="1" applyFill="1" applyBorder="1" applyAlignment="1" applyProtection="1">
      <alignment horizontal="center" vertical="center"/>
      <protection locked="0"/>
    </xf>
    <xf numFmtId="0" fontId="13" fillId="0" borderId="1" xfId="1" applyFont="1" applyFill="1" applyBorder="1" applyAlignment="1" applyProtection="1">
      <alignment horizontal="center" vertical="center"/>
      <protection locked="0"/>
    </xf>
    <xf numFmtId="0" fontId="13" fillId="0" borderId="1" xfId="1" applyFont="1" applyFill="1" applyBorder="1" applyAlignment="1" applyProtection="1">
      <alignment horizontal="center" vertical="center"/>
    </xf>
    <xf numFmtId="0" fontId="13" fillId="0" borderId="2" xfId="1" applyFont="1" applyFill="1" applyBorder="1" applyAlignment="1" applyProtection="1">
      <alignment horizontal="center" vertical="center"/>
    </xf>
    <xf numFmtId="0" fontId="13" fillId="0" borderId="4" xfId="1" applyFont="1" applyFill="1" applyBorder="1" applyAlignment="1" applyProtection="1">
      <alignment horizontal="center" vertical="center"/>
    </xf>
    <xf numFmtId="0" fontId="13" fillId="0" borderId="10" xfId="1" applyFont="1" applyFill="1" applyBorder="1" applyAlignment="1" applyProtection="1">
      <alignment horizontal="center" vertical="center"/>
    </xf>
    <xf numFmtId="0" fontId="13" fillId="0" borderId="18" xfId="1" applyFont="1" applyFill="1" applyBorder="1" applyAlignment="1" applyProtection="1">
      <alignment horizontal="center" vertical="center"/>
    </xf>
    <xf numFmtId="0" fontId="13" fillId="0" borderId="19" xfId="1" applyFont="1" applyFill="1" applyBorder="1" applyAlignment="1" applyProtection="1">
      <alignment horizontal="center" vertical="center"/>
    </xf>
    <xf numFmtId="0" fontId="13" fillId="0" borderId="23" xfId="1" applyFont="1" applyFill="1" applyBorder="1" applyAlignment="1" applyProtection="1">
      <alignment horizontal="center" vertical="center"/>
    </xf>
    <xf numFmtId="0" fontId="13" fillId="0" borderId="16" xfId="1" applyFont="1" applyFill="1" applyBorder="1" applyAlignment="1" applyProtection="1">
      <alignment horizontal="center" vertical="center"/>
    </xf>
    <xf numFmtId="0" fontId="13" fillId="0" borderId="20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0" borderId="24" xfId="1" applyFont="1" applyFill="1" applyBorder="1" applyAlignment="1" applyProtection="1">
      <alignment horizontal="center" vertical="center"/>
    </xf>
    <xf numFmtId="0" fontId="12" fillId="0" borderId="14" xfId="1" applyFont="1" applyFill="1" applyBorder="1" applyAlignment="1" applyProtection="1">
      <alignment horizontal="center" vertical="center"/>
    </xf>
    <xf numFmtId="0" fontId="12" fillId="0" borderId="17" xfId="1" applyFont="1" applyFill="1" applyBorder="1" applyAlignment="1" applyProtection="1">
      <alignment horizontal="center" vertical="center"/>
    </xf>
    <xf numFmtId="0" fontId="12" fillId="4" borderId="1" xfId="1" applyFont="1" applyFill="1" applyBorder="1" applyAlignment="1" applyProtection="1">
      <alignment horizontal="center" vertical="center"/>
    </xf>
    <xf numFmtId="0" fontId="12" fillId="4" borderId="2" xfId="1" applyFont="1" applyFill="1" applyBorder="1" applyAlignment="1" applyProtection="1">
      <alignment horizontal="center" vertical="center"/>
    </xf>
    <xf numFmtId="0" fontId="12" fillId="4" borderId="51" xfId="1" applyFont="1" applyFill="1" applyBorder="1" applyAlignment="1" applyProtection="1">
      <alignment horizontal="center" vertical="center"/>
    </xf>
    <xf numFmtId="0" fontId="12" fillId="4" borderId="53" xfId="1" applyFont="1" applyFill="1" applyBorder="1" applyAlignment="1" applyProtection="1">
      <alignment horizontal="center" vertical="center"/>
    </xf>
    <xf numFmtId="0" fontId="12" fillId="5" borderId="16" xfId="1" applyFont="1" applyFill="1" applyBorder="1" applyAlignment="1" applyProtection="1">
      <alignment horizontal="center" vertical="center" wrapText="1"/>
    </xf>
    <xf numFmtId="0" fontId="12" fillId="6" borderId="19" xfId="1" applyFont="1" applyFill="1" applyBorder="1" applyAlignment="1" applyProtection="1">
      <alignment horizontal="center" vertical="center"/>
    </xf>
    <xf numFmtId="0" fontId="12" fillId="6" borderId="23" xfId="1" applyFont="1" applyFill="1" applyBorder="1" applyAlignment="1" applyProtection="1">
      <alignment horizontal="center" vertical="center"/>
    </xf>
    <xf numFmtId="0" fontId="12" fillId="6" borderId="18" xfId="1" applyFont="1" applyFill="1" applyBorder="1" applyAlignment="1" applyProtection="1">
      <alignment horizontal="center" vertical="center"/>
    </xf>
    <xf numFmtId="0" fontId="12" fillId="6" borderId="28" xfId="1" applyFont="1" applyFill="1" applyBorder="1" applyAlignment="1" applyProtection="1">
      <alignment horizontal="center" vertical="center"/>
    </xf>
    <xf numFmtId="0" fontId="14" fillId="7" borderId="18" xfId="0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2" fillId="0" borderId="4" xfId="1" applyFont="1" applyFill="1" applyBorder="1" applyAlignment="1" applyProtection="1">
      <alignment horizontal="center" vertical="center" wrapText="1"/>
    </xf>
    <xf numFmtId="0" fontId="12" fillId="0" borderId="5" xfId="1" applyFont="1" applyFill="1" applyBorder="1" applyAlignment="1" applyProtection="1">
      <alignment horizontal="center" vertical="center" wrapText="1"/>
    </xf>
    <xf numFmtId="0" fontId="12" fillId="0" borderId="1" xfId="1" applyFont="1" applyFill="1" applyBorder="1" applyAlignment="1" applyProtection="1">
      <alignment horizontal="center" vertical="center" wrapText="1"/>
    </xf>
    <xf numFmtId="0" fontId="4" fillId="0" borderId="30" xfId="1" applyFont="1" applyFill="1" applyBorder="1" applyAlignment="1" applyProtection="1">
      <alignment horizontal="center" vertical="center" wrapText="1"/>
    </xf>
    <xf numFmtId="0" fontId="4" fillId="0" borderId="39" xfId="1" applyFont="1" applyFill="1" applyBorder="1" applyAlignment="1" applyProtection="1">
      <alignment horizontal="center" vertical="center" wrapText="1"/>
    </xf>
    <xf numFmtId="0" fontId="4" fillId="0" borderId="36" xfId="1" applyFont="1" applyFill="1" applyBorder="1" applyAlignment="1" applyProtection="1">
      <alignment horizontal="center" vertical="center" wrapText="1"/>
    </xf>
    <xf numFmtId="0" fontId="17" fillId="0" borderId="7" xfId="1" applyFont="1" applyFill="1" applyBorder="1" applyAlignment="1" applyProtection="1">
      <alignment horizontal="center" vertical="center"/>
      <protection locked="0"/>
    </xf>
    <xf numFmtId="0" fontId="17" fillId="0" borderId="8" xfId="1" applyFont="1" applyFill="1" applyBorder="1" applyAlignment="1" applyProtection="1">
      <alignment horizontal="center" vertical="center"/>
      <protection locked="0"/>
    </xf>
    <xf numFmtId="0" fontId="17" fillId="0" borderId="9" xfId="1" applyFont="1" applyFill="1" applyBorder="1" applyAlignment="1" applyProtection="1">
      <alignment horizontal="center" vertical="center"/>
      <protection locked="0"/>
    </xf>
    <xf numFmtId="0" fontId="4" fillId="0" borderId="24" xfId="1" applyFont="1" applyFill="1" applyBorder="1" applyAlignment="1" applyProtection="1">
      <alignment horizontal="center" vertical="center" wrapText="1"/>
    </xf>
    <xf numFmtId="0" fontId="4" fillId="0" borderId="17" xfId="1" applyFont="1" applyFill="1" applyBorder="1" applyAlignment="1" applyProtection="1">
      <alignment horizontal="center" vertical="center" wrapText="1"/>
    </xf>
    <xf numFmtId="0" fontId="4" fillId="0" borderId="11" xfId="1" applyFont="1" applyFill="1" applyBorder="1" applyAlignment="1" applyProtection="1">
      <alignment horizontal="center" vertical="center" wrapText="1"/>
    </xf>
    <xf numFmtId="0" fontId="12" fillId="0" borderId="20" xfId="1" applyFont="1" applyFill="1" applyBorder="1" applyAlignment="1" applyProtection="1">
      <alignment horizontal="center" vertical="center" wrapText="1"/>
    </xf>
    <xf numFmtId="0" fontId="12" fillId="7" borderId="27" xfId="1" applyFont="1" applyFill="1" applyBorder="1" applyAlignment="1" applyProtection="1">
      <alignment horizontal="center" vertical="center" wrapText="1"/>
      <protection locked="0"/>
    </xf>
    <xf numFmtId="0" fontId="12" fillId="7" borderId="60" xfId="1" applyFont="1" applyFill="1" applyBorder="1" applyAlignment="1" applyProtection="1">
      <alignment horizontal="center" vertical="center" wrapText="1"/>
      <protection locked="0"/>
    </xf>
    <xf numFmtId="0" fontId="12" fillId="7" borderId="28" xfId="1" applyFont="1" applyFill="1" applyBorder="1" applyAlignment="1" applyProtection="1">
      <alignment horizontal="center" vertical="center" wrapText="1"/>
      <protection locked="0"/>
    </xf>
    <xf numFmtId="0" fontId="14" fillId="7" borderId="27" xfId="0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2" fillId="0" borderId="16" xfId="1" applyFont="1" applyFill="1" applyBorder="1" applyAlignment="1" applyProtection="1">
      <alignment horizontal="center" vertical="center"/>
    </xf>
    <xf numFmtId="0" fontId="12" fillId="5" borderId="51" xfId="1" applyFont="1" applyFill="1" applyBorder="1" applyAlignment="1" applyProtection="1">
      <alignment horizontal="center" vertical="center"/>
    </xf>
    <xf numFmtId="0" fontId="12" fillId="5" borderId="53" xfId="1" applyFont="1" applyFill="1" applyBorder="1" applyAlignment="1" applyProtection="1">
      <alignment horizontal="center" vertical="center"/>
    </xf>
    <xf numFmtId="0" fontId="12" fillId="4" borderId="54" xfId="1" applyFont="1" applyFill="1" applyBorder="1" applyAlignment="1" applyProtection="1">
      <alignment horizontal="center" vertical="center"/>
    </xf>
    <xf numFmtId="0" fontId="12" fillId="5" borderId="1" xfId="1" applyFont="1" applyFill="1" applyBorder="1" applyAlignment="1" applyProtection="1">
      <alignment horizontal="center" vertical="center" wrapText="1"/>
    </xf>
    <xf numFmtId="0" fontId="13" fillId="4" borderId="27" xfId="1" applyFont="1" applyFill="1" applyBorder="1" applyAlignment="1" applyProtection="1">
      <alignment horizontal="center" vertical="center"/>
      <protection locked="0"/>
    </xf>
    <xf numFmtId="0" fontId="13" fillId="4" borderId="60" xfId="1" applyFont="1" applyFill="1" applyBorder="1" applyAlignment="1" applyProtection="1">
      <alignment horizontal="center" vertical="center"/>
      <protection locked="0"/>
    </xf>
    <xf numFmtId="0" fontId="13" fillId="4" borderId="28" xfId="1" applyFont="1" applyFill="1" applyBorder="1" applyAlignment="1" applyProtection="1">
      <alignment horizontal="center" vertical="center"/>
      <protection locked="0"/>
    </xf>
    <xf numFmtId="0" fontId="12" fillId="4" borderId="1" xfId="1" applyFont="1" applyFill="1" applyBorder="1" applyAlignment="1" applyProtection="1">
      <alignment horizontal="center" vertical="center" wrapText="1"/>
    </xf>
    <xf numFmtId="0" fontId="12" fillId="4" borderId="16" xfId="1" applyFont="1" applyFill="1" applyBorder="1" applyAlignment="1" applyProtection="1">
      <alignment horizontal="center" vertical="center" wrapText="1"/>
    </xf>
    <xf numFmtId="0" fontId="12" fillId="4" borderId="18" xfId="1" applyFont="1" applyFill="1" applyBorder="1" applyAlignment="1" applyProtection="1">
      <alignment horizontal="center" vertical="center"/>
    </xf>
    <xf numFmtId="0" fontId="12" fillId="4" borderId="19" xfId="1" applyFont="1" applyFill="1" applyBorder="1" applyAlignment="1" applyProtection="1">
      <alignment horizontal="center" vertical="center"/>
    </xf>
    <xf numFmtId="0" fontId="12" fillId="4" borderId="28" xfId="1" applyFont="1" applyFill="1" applyBorder="1" applyAlignment="1" applyProtection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/>
    </xf>
    <xf numFmtId="0" fontId="14" fillId="5" borderId="28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2" fillId="5" borderId="1" xfId="1" applyFont="1" applyFill="1" applyBorder="1" applyAlignment="1" applyProtection="1">
      <alignment horizontal="center" vertical="center"/>
    </xf>
    <xf numFmtId="0" fontId="12" fillId="5" borderId="2" xfId="1" applyFont="1" applyFill="1" applyBorder="1" applyAlignment="1" applyProtection="1">
      <alignment horizontal="center" vertical="center"/>
    </xf>
    <xf numFmtId="0" fontId="13" fillId="5" borderId="7" xfId="1" applyFont="1" applyFill="1" applyBorder="1" applyAlignment="1" applyProtection="1">
      <alignment horizontal="center" vertical="center"/>
      <protection locked="0"/>
    </xf>
    <xf numFmtId="0" fontId="13" fillId="5" borderId="8" xfId="1" applyFont="1" applyFill="1" applyBorder="1" applyAlignment="1" applyProtection="1">
      <alignment horizontal="center" vertical="center"/>
      <protection locked="0"/>
    </xf>
    <xf numFmtId="0" fontId="13" fillId="5" borderId="9" xfId="1" applyFont="1" applyFill="1" applyBorder="1" applyAlignment="1" applyProtection="1">
      <alignment horizontal="center" vertical="center"/>
      <protection locked="0"/>
    </xf>
    <xf numFmtId="0" fontId="12" fillId="5" borderId="30" xfId="1" applyFont="1" applyFill="1" applyBorder="1" applyAlignment="1" applyProtection="1">
      <alignment horizontal="center" vertical="center" wrapText="1"/>
    </xf>
    <xf numFmtId="0" fontId="12" fillId="5" borderId="39" xfId="1" applyFont="1" applyFill="1" applyBorder="1" applyAlignment="1" applyProtection="1">
      <alignment horizontal="center" vertical="center" wrapText="1"/>
    </xf>
    <xf numFmtId="0" fontId="12" fillId="5" borderId="36" xfId="1" applyFont="1" applyFill="1" applyBorder="1" applyAlignment="1" applyProtection="1">
      <alignment horizontal="center" vertical="center" wrapText="1"/>
    </xf>
    <xf numFmtId="0" fontId="12" fillId="0" borderId="30" xfId="1" applyFont="1" applyFill="1" applyBorder="1" applyAlignment="1" applyProtection="1">
      <alignment horizontal="center" vertical="center"/>
    </xf>
    <xf numFmtId="0" fontId="12" fillId="0" borderId="11" xfId="1" applyFont="1" applyFill="1" applyBorder="1" applyAlignment="1" applyProtection="1">
      <alignment horizontal="center"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36" xfId="1" applyFont="1" applyFill="1" applyBorder="1" applyAlignment="1" applyProtection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6" fillId="6" borderId="31" xfId="1" applyFont="1" applyFill="1" applyBorder="1" applyAlignment="1" applyProtection="1">
      <alignment horizontal="center" vertical="center"/>
    </xf>
    <xf numFmtId="0" fontId="6" fillId="6" borderId="37" xfId="1" applyFont="1" applyFill="1" applyBorder="1" applyAlignment="1" applyProtection="1">
      <alignment horizontal="center" vertical="center"/>
    </xf>
    <xf numFmtId="0" fontId="7" fillId="5" borderId="30" xfId="1" applyFont="1" applyFill="1" applyBorder="1" applyAlignment="1" applyProtection="1">
      <alignment horizontal="center" vertical="center"/>
    </xf>
    <xf numFmtId="0" fontId="7" fillId="5" borderId="52" xfId="1" applyFont="1" applyFill="1" applyBorder="1" applyAlignment="1" applyProtection="1">
      <alignment horizontal="center" vertical="center"/>
    </xf>
    <xf numFmtId="0" fontId="13" fillId="4" borderId="7" xfId="1" applyFont="1" applyFill="1" applyBorder="1" applyAlignment="1" applyProtection="1">
      <alignment horizontal="center" vertical="center"/>
    </xf>
    <xf numFmtId="0" fontId="13" fillId="4" borderId="8" xfId="1" applyFont="1" applyFill="1" applyBorder="1" applyAlignment="1" applyProtection="1">
      <alignment horizontal="center" vertical="center"/>
    </xf>
    <xf numFmtId="0" fontId="13" fillId="4" borderId="9" xfId="1" applyFont="1" applyFill="1" applyBorder="1" applyAlignment="1" applyProtection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3" fillId="2" borderId="28" xfId="1" applyFont="1" applyFill="1" applyBorder="1" applyAlignment="1" applyProtection="1">
      <alignment horizontal="center" vertical="center" wrapText="1"/>
      <protection locked="0"/>
    </xf>
    <xf numFmtId="0" fontId="3" fillId="2" borderId="29" xfId="1" applyFont="1" applyFill="1" applyBorder="1" applyAlignment="1" applyProtection="1">
      <alignment horizontal="center" vertical="center" wrapText="1"/>
      <protection locked="0"/>
    </xf>
    <xf numFmtId="0" fontId="3" fillId="2" borderId="18" xfId="1" applyFont="1" applyFill="1" applyBorder="1" applyAlignment="1" applyProtection="1">
      <alignment horizontal="center" vertical="center" wrapText="1"/>
    </xf>
    <xf numFmtId="0" fontId="3" fillId="2" borderId="16" xfId="1" applyFont="1" applyFill="1" applyBorder="1" applyAlignment="1" applyProtection="1">
      <alignment horizontal="center" vertical="center" wrapText="1"/>
    </xf>
    <xf numFmtId="0" fontId="3" fillId="2" borderId="19" xfId="1" applyFont="1" applyFill="1" applyBorder="1" applyAlignment="1" applyProtection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19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3" xfId="1" applyFont="1" applyFill="1" applyBorder="1" applyAlignment="1" applyProtection="1">
      <alignment horizontal="center" vertical="center" wrapText="1"/>
      <protection locked="0"/>
    </xf>
    <xf numFmtId="0" fontId="3" fillId="2" borderId="20" xfId="1" applyFont="1" applyFill="1" applyBorder="1" applyAlignment="1" applyProtection="1">
      <alignment horizontal="center" vertical="center" wrapText="1"/>
      <protection locked="0"/>
    </xf>
    <xf numFmtId="0" fontId="13" fillId="5" borderId="27" xfId="1" applyFont="1" applyFill="1" applyBorder="1" applyAlignment="1" applyProtection="1">
      <alignment horizontal="center" vertical="center"/>
      <protection locked="0"/>
    </xf>
    <xf numFmtId="0" fontId="13" fillId="5" borderId="60" xfId="1" applyFont="1" applyFill="1" applyBorder="1" applyAlignment="1" applyProtection="1">
      <alignment horizontal="center" vertical="center"/>
      <protection locked="0"/>
    </xf>
    <xf numFmtId="0" fontId="13" fillId="5" borderId="28" xfId="1" applyFont="1" applyFill="1" applyBorder="1" applyAlignment="1" applyProtection="1">
      <alignment horizontal="center" vertical="center"/>
      <protection locked="0"/>
    </xf>
    <xf numFmtId="0" fontId="18" fillId="5" borderId="8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left" vertical="center"/>
    </xf>
    <xf numFmtId="0" fontId="18" fillId="6" borderId="8" xfId="0" applyFont="1" applyFill="1" applyBorder="1" applyAlignment="1">
      <alignment horizontal="left" vertical="center"/>
    </xf>
    <xf numFmtId="0" fontId="18" fillId="6" borderId="9" xfId="0" applyFont="1" applyFill="1" applyBorder="1" applyAlignment="1">
      <alignment horizontal="left" vertical="center"/>
    </xf>
    <xf numFmtId="0" fontId="13" fillId="4" borderId="7" xfId="1" applyFont="1" applyFill="1" applyBorder="1" applyAlignment="1" applyProtection="1">
      <alignment horizontal="center" vertical="center"/>
      <protection locked="0"/>
    </xf>
    <xf numFmtId="0" fontId="13" fillId="4" borderId="8" xfId="1" applyFont="1" applyFill="1" applyBorder="1" applyAlignment="1" applyProtection="1">
      <alignment horizontal="center" vertical="center"/>
      <protection locked="0"/>
    </xf>
    <xf numFmtId="0" fontId="13" fillId="4" borderId="9" xfId="1" applyFont="1" applyFill="1" applyBorder="1" applyAlignment="1" applyProtection="1">
      <alignment horizontal="center" vertical="center"/>
      <protection locked="0"/>
    </xf>
    <xf numFmtId="0" fontId="12" fillId="5" borderId="3" xfId="1" applyFont="1" applyFill="1" applyBorder="1" applyAlignment="1" applyProtection="1">
      <alignment horizontal="center" vertical="center" wrapText="1"/>
    </xf>
    <xf numFmtId="0" fontId="6" fillId="6" borderId="34" xfId="1" applyFont="1" applyFill="1" applyBorder="1" applyAlignment="1" applyProtection="1">
      <alignment horizontal="center" vertical="center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13" fillId="0" borderId="8" xfId="1" applyFont="1" applyFill="1" applyBorder="1" applyAlignment="1" applyProtection="1">
      <alignment horizontal="center" vertical="center"/>
      <protection locked="0"/>
    </xf>
    <xf numFmtId="0" fontId="13" fillId="0" borderId="9" xfId="1" applyFont="1" applyFill="1" applyBorder="1" applyAlignment="1" applyProtection="1">
      <alignment horizontal="center" vertical="center"/>
      <protection locked="0"/>
    </xf>
    <xf numFmtId="0" fontId="6" fillId="6" borderId="33" xfId="1" applyFont="1" applyFill="1" applyBorder="1" applyAlignment="1" applyProtection="1">
      <alignment horizontal="center" vertical="center"/>
    </xf>
    <xf numFmtId="0" fontId="7" fillId="6" borderId="34" xfId="1" applyFont="1" applyFill="1" applyBorder="1" applyAlignment="1" applyProtection="1">
      <alignment horizontal="center" vertical="center"/>
    </xf>
    <xf numFmtId="0" fontId="7" fillId="6" borderId="32" xfId="1" applyFont="1" applyFill="1" applyBorder="1" applyAlignment="1" applyProtection="1">
      <alignment horizontal="center" vertical="center"/>
    </xf>
    <xf numFmtId="0" fontId="7" fillId="6" borderId="33" xfId="1" applyFont="1" applyFill="1" applyBorder="1" applyAlignment="1" applyProtection="1">
      <alignment horizontal="center" vertical="center"/>
    </xf>
    <xf numFmtId="0" fontId="12" fillId="2" borderId="23" xfId="1" applyFont="1" applyFill="1" applyBorder="1" applyAlignment="1" applyProtection="1">
      <alignment horizontal="center" vertical="center" wrapText="1"/>
      <protection locked="0"/>
    </xf>
    <xf numFmtId="0" fontId="12" fillId="2" borderId="20" xfId="1" applyFont="1" applyFill="1" applyBorder="1" applyAlignment="1" applyProtection="1">
      <alignment horizontal="center" vertical="center" wrapText="1"/>
      <protection locked="0"/>
    </xf>
    <xf numFmtId="0" fontId="12" fillId="0" borderId="43" xfId="1" applyFont="1" applyFill="1" applyBorder="1" applyAlignment="1" applyProtection="1">
      <alignment horizontal="center" vertical="center"/>
      <protection locked="0"/>
    </xf>
    <xf numFmtId="0" fontId="12" fillId="0" borderId="46" xfId="1" applyFont="1" applyFill="1" applyBorder="1" applyAlignment="1" applyProtection="1">
      <alignment horizontal="center" vertical="center"/>
      <protection locked="0"/>
    </xf>
    <xf numFmtId="0" fontId="12" fillId="2" borderId="19" xfId="1" applyFont="1" applyFill="1" applyBorder="1" applyAlignment="1" applyProtection="1">
      <alignment horizontal="center" vertical="center" wrapText="1"/>
      <protection locked="0"/>
    </xf>
    <xf numFmtId="0" fontId="12" fillId="2" borderId="1" xfId="1" applyFont="1" applyFill="1" applyBorder="1" applyAlignment="1" applyProtection="1">
      <alignment horizontal="center" vertical="center" wrapText="1"/>
      <protection locked="0"/>
    </xf>
    <xf numFmtId="0" fontId="13" fillId="0" borderId="30" xfId="1" applyFont="1" applyFill="1" applyBorder="1" applyAlignment="1" applyProtection="1">
      <alignment horizontal="center" vertical="center"/>
    </xf>
    <xf numFmtId="0" fontId="13" fillId="0" borderId="39" xfId="1" applyFont="1" applyFill="1" applyBorder="1" applyAlignment="1" applyProtection="1">
      <alignment horizontal="center" vertical="center"/>
    </xf>
    <xf numFmtId="0" fontId="13" fillId="0" borderId="36" xfId="1" applyFont="1" applyFill="1" applyBorder="1" applyAlignment="1" applyProtection="1">
      <alignment horizontal="center" vertical="center"/>
    </xf>
    <xf numFmtId="0" fontId="12" fillId="0" borderId="15" xfId="1" applyFont="1" applyFill="1" applyBorder="1" applyAlignment="1" applyProtection="1">
      <alignment horizontal="center" vertical="center"/>
    </xf>
    <xf numFmtId="0" fontId="12" fillId="0" borderId="25" xfId="1" applyFont="1" applyFill="1" applyBorder="1" applyAlignment="1" applyProtection="1">
      <alignment horizontal="center" vertical="center"/>
    </xf>
    <xf numFmtId="0" fontId="12" fillId="0" borderId="13" xfId="1" applyFont="1" applyFill="1" applyBorder="1" applyAlignment="1" applyProtection="1">
      <alignment horizontal="center" vertical="center"/>
    </xf>
    <xf numFmtId="0" fontId="12" fillId="2" borderId="19" xfId="1" applyFont="1" applyFill="1" applyBorder="1" applyAlignment="1" applyProtection="1">
      <alignment horizontal="center" vertical="center" wrapText="1"/>
    </xf>
    <xf numFmtId="0" fontId="12" fillId="2" borderId="1" xfId="1" applyFont="1" applyFill="1" applyBorder="1" applyAlignment="1" applyProtection="1">
      <alignment horizontal="center" vertical="center" wrapText="1"/>
    </xf>
    <xf numFmtId="0" fontId="12" fillId="0" borderId="30" xfId="1" applyFont="1" applyFill="1" applyBorder="1" applyAlignment="1" applyProtection="1">
      <alignment horizontal="center" vertical="center" wrapText="1"/>
    </xf>
    <xf numFmtId="0" fontId="12" fillId="0" borderId="39" xfId="1" applyFont="1" applyFill="1" applyBorder="1" applyAlignment="1" applyProtection="1">
      <alignment horizontal="center" vertical="center" wrapText="1"/>
    </xf>
    <xf numFmtId="0" fontId="12" fillId="0" borderId="36" xfId="1" applyFont="1" applyFill="1" applyBorder="1" applyAlignment="1" applyProtection="1">
      <alignment horizontal="center" vertical="center" wrapText="1"/>
    </xf>
    <xf numFmtId="0" fontId="12" fillId="0" borderId="1" xfId="1" applyFont="1" applyFill="1" applyBorder="1" applyAlignment="1" applyProtection="1">
      <alignment horizontal="center" vertical="center"/>
    </xf>
    <xf numFmtId="0" fontId="12" fillId="0" borderId="2" xfId="1" applyFont="1" applyFill="1" applyBorder="1" applyAlignment="1" applyProtection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40" xfId="0" applyFont="1" applyFill="1" applyBorder="1" applyAlignment="1">
      <alignment horizontal="center" vertical="center"/>
    </xf>
    <xf numFmtId="0" fontId="9" fillId="6" borderId="4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13" fillId="0" borderId="2" xfId="1" applyFont="1" applyFill="1" applyBorder="1" applyAlignment="1" applyProtection="1">
      <alignment horizontal="center" vertical="center"/>
      <protection locked="0"/>
    </xf>
    <xf numFmtId="0" fontId="12" fillId="0" borderId="42" xfId="1" applyFont="1" applyFill="1" applyBorder="1" applyAlignment="1" applyProtection="1">
      <alignment horizontal="center" vertical="center" wrapText="1"/>
    </xf>
    <xf numFmtId="0" fontId="12" fillId="0" borderId="52" xfId="1" applyFont="1" applyFill="1" applyBorder="1" applyAlignment="1" applyProtection="1">
      <alignment horizontal="center" vertical="center" wrapText="1"/>
    </xf>
    <xf numFmtId="0" fontId="12" fillId="0" borderId="2" xfId="1" applyFont="1" applyFill="1" applyBorder="1" applyAlignment="1" applyProtection="1">
      <alignment horizontal="center" vertical="center" wrapText="1"/>
    </xf>
    <xf numFmtId="0" fontId="14" fillId="7" borderId="63" xfId="0" applyFont="1" applyFill="1" applyBorder="1" applyAlignment="1">
      <alignment horizontal="center" vertical="center" wrapText="1"/>
    </xf>
    <xf numFmtId="0" fontId="14" fillId="7" borderId="64" xfId="0" applyFont="1" applyFill="1" applyBorder="1" applyAlignment="1">
      <alignment horizontal="center" vertical="center" wrapText="1"/>
    </xf>
    <xf numFmtId="0" fontId="12" fillId="5" borderId="52" xfId="1" applyFont="1" applyFill="1" applyBorder="1" applyAlignment="1" applyProtection="1">
      <alignment horizontal="center" vertical="center" wrapText="1"/>
    </xf>
    <xf numFmtId="0" fontId="13" fillId="0" borderId="40" xfId="1" applyFont="1" applyFill="1" applyBorder="1" applyAlignment="1" applyProtection="1">
      <alignment horizontal="center" vertical="center"/>
      <protection locked="0"/>
    </xf>
    <xf numFmtId="0" fontId="13" fillId="0" borderId="41" xfId="1" applyFont="1" applyFill="1" applyBorder="1" applyAlignment="1" applyProtection="1">
      <alignment horizontal="center" vertical="center"/>
      <protection locked="0"/>
    </xf>
    <xf numFmtId="0" fontId="12" fillId="0" borderId="44" xfId="1" applyFont="1" applyFill="1" applyBorder="1" applyAlignment="1" applyProtection="1">
      <alignment horizontal="center" vertical="center"/>
      <protection locked="0"/>
    </xf>
    <xf numFmtId="0" fontId="13" fillId="0" borderId="24" xfId="1" applyFont="1" applyFill="1" applyBorder="1" applyAlignment="1" applyProtection="1">
      <alignment horizontal="center" vertical="center"/>
    </xf>
    <xf numFmtId="0" fontId="13" fillId="0" borderId="14" xfId="1" applyFont="1" applyFill="1" applyBorder="1" applyAlignment="1" applyProtection="1">
      <alignment horizontal="center" vertical="center"/>
    </xf>
    <xf numFmtId="0" fontId="13" fillId="0" borderId="17" xfId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0" borderId="11" xfId="1" applyFont="1" applyFill="1" applyBorder="1" applyAlignment="1" applyProtection="1">
      <alignment horizontal="center" vertical="center"/>
    </xf>
    <xf numFmtId="0" fontId="13" fillId="0" borderId="12" xfId="1" applyFont="1" applyFill="1" applyBorder="1" applyAlignment="1" applyProtection="1">
      <alignment horizontal="center" vertical="center"/>
    </xf>
    <xf numFmtId="0" fontId="4" fillId="0" borderId="7" xfId="1" applyFont="1" applyFill="1" applyBorder="1" applyAlignment="1" applyProtection="1">
      <alignment horizontal="center" vertical="center"/>
      <protection locked="0"/>
    </xf>
    <xf numFmtId="0" fontId="4" fillId="0" borderId="8" xfId="1" applyFont="1" applyFill="1" applyBorder="1" applyAlignment="1" applyProtection="1">
      <alignment horizontal="center" vertical="center"/>
      <protection locked="0"/>
    </xf>
    <xf numFmtId="0" fontId="12" fillId="5" borderId="20" xfId="1" applyFont="1" applyFill="1" applyBorder="1" applyAlignment="1" applyProtection="1">
      <alignment horizontal="center" vertical="center"/>
    </xf>
    <xf numFmtId="0" fontId="13" fillId="0" borderId="7" xfId="1" applyFont="1" applyFill="1" applyBorder="1" applyAlignment="1" applyProtection="1">
      <alignment horizontal="center" vertical="center"/>
    </xf>
    <xf numFmtId="0" fontId="13" fillId="0" borderId="8" xfId="1" applyFont="1" applyFill="1" applyBorder="1" applyAlignment="1" applyProtection="1">
      <alignment horizontal="center" vertical="center"/>
    </xf>
    <xf numFmtId="0" fontId="13" fillId="0" borderId="9" xfId="1" applyFont="1" applyFill="1" applyBorder="1" applyAlignment="1" applyProtection="1">
      <alignment horizontal="center" vertical="center"/>
    </xf>
    <xf numFmtId="0" fontId="13" fillId="0" borderId="15" xfId="1" applyFont="1" applyFill="1" applyBorder="1" applyAlignment="1" applyProtection="1">
      <alignment horizontal="center" vertical="center"/>
    </xf>
    <xf numFmtId="0" fontId="13" fillId="0" borderId="25" xfId="1" applyFont="1" applyFill="1" applyBorder="1" applyAlignment="1" applyProtection="1">
      <alignment horizontal="center" vertical="center"/>
    </xf>
    <xf numFmtId="0" fontId="13" fillId="0" borderId="13" xfId="1" applyFont="1" applyFill="1" applyBorder="1" applyAlignment="1" applyProtection="1">
      <alignment horizontal="center" vertical="center"/>
    </xf>
    <xf numFmtId="0" fontId="12" fillId="4" borderId="3" xfId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2:BG188"/>
  <sheetViews>
    <sheetView tabSelected="1" topLeftCell="A72" zoomScale="80" zoomScaleNormal="80" workbookViewId="0">
      <selection activeCell="A75" sqref="A75:C76"/>
    </sheetView>
  </sheetViews>
  <sheetFormatPr defaultRowHeight="15"/>
  <cols>
    <col min="1" max="1" width="9.42578125" style="25" customWidth="1"/>
    <col min="2" max="2" width="24.7109375" style="25" customWidth="1"/>
    <col min="3" max="3" width="17.7109375" style="25" customWidth="1"/>
    <col min="4" max="4" width="10.140625" style="25" customWidth="1"/>
    <col min="5" max="5" width="10" style="25" customWidth="1"/>
    <col min="6" max="6" width="16.7109375" style="25" customWidth="1"/>
    <col min="7" max="7" width="14.28515625" style="25" customWidth="1"/>
    <col min="8" max="8" width="12.28515625" style="25" customWidth="1"/>
    <col min="9" max="9" width="15.7109375" style="25" customWidth="1"/>
    <col min="10" max="10" width="11" style="131" customWidth="1"/>
    <col min="11" max="11" width="10.5703125" style="25" customWidth="1"/>
    <col min="12" max="12" width="10.7109375" style="25" customWidth="1"/>
    <col min="13" max="13" width="16" style="25" customWidth="1"/>
    <col min="14" max="14" width="14" style="25" customWidth="1"/>
    <col min="15" max="15" width="13.140625" style="25" customWidth="1"/>
    <col min="16" max="16" width="16.140625" style="25" customWidth="1"/>
    <col min="17" max="17" width="10.7109375" style="131" customWidth="1"/>
    <col min="18" max="18" width="11" style="25" customWidth="1"/>
    <col min="19" max="19" width="11.28515625" style="25" customWidth="1"/>
    <col min="20" max="20" width="15.28515625" style="25" customWidth="1"/>
    <col min="21" max="21" width="14.7109375" style="25" customWidth="1"/>
    <col min="22" max="22" width="13.140625" style="25" customWidth="1"/>
    <col min="23" max="23" width="15.28515625" style="25" customWidth="1"/>
    <col min="24" max="24" width="9.7109375" style="131" customWidth="1"/>
    <col min="25" max="25" width="11.85546875" style="131" customWidth="1"/>
    <col min="26" max="26" width="9.140625" style="25"/>
    <col min="27" max="27" width="21.28515625" style="25" customWidth="1"/>
    <col min="28" max="43" width="9.140625" style="25"/>
    <col min="44" max="45" width="9.140625" style="131"/>
    <col min="46" max="47" width="13.42578125" style="131" customWidth="1"/>
    <col min="48" max="48" width="23" style="25" customWidth="1"/>
    <col min="49" max="49" width="21.7109375" style="25" customWidth="1"/>
    <col min="50" max="50" width="21.28515625" style="25" customWidth="1"/>
    <col min="51" max="52" width="22.85546875" style="25" customWidth="1"/>
    <col min="53" max="53" width="12.42578125" customWidth="1"/>
    <col min="54" max="54" width="12.28515625" customWidth="1"/>
    <col min="55" max="55" width="12.42578125" customWidth="1"/>
    <col min="56" max="56" width="12.7109375" customWidth="1"/>
    <col min="57" max="58" width="12.42578125" customWidth="1"/>
    <col min="59" max="59" width="12.7109375" customWidth="1"/>
  </cols>
  <sheetData>
    <row r="2" spans="1:59" ht="15.75" thickBot="1"/>
    <row r="3" spans="1:59" ht="15.75" customHeight="1">
      <c r="A3" s="294" t="s">
        <v>57</v>
      </c>
      <c r="B3" s="294"/>
      <c r="C3" s="294"/>
      <c r="D3" s="295" t="s">
        <v>0</v>
      </c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6"/>
      <c r="Z3" s="299" t="s">
        <v>6</v>
      </c>
      <c r="AA3" s="300"/>
      <c r="AB3" s="300"/>
      <c r="AC3" s="300"/>
      <c r="AD3" s="300"/>
      <c r="AE3" s="300"/>
      <c r="AF3" s="300"/>
      <c r="AG3" s="300"/>
      <c r="AH3" s="300"/>
      <c r="AI3" s="300"/>
      <c r="AJ3" s="300"/>
      <c r="AK3" s="300"/>
      <c r="AL3" s="300"/>
      <c r="AM3" s="300"/>
      <c r="AN3" s="300"/>
      <c r="AO3" s="300"/>
      <c r="AP3" s="300"/>
      <c r="AQ3" s="300"/>
      <c r="AR3" s="300"/>
      <c r="AS3" s="300"/>
      <c r="AT3" s="301"/>
      <c r="AU3" s="424"/>
      <c r="AV3" s="306" t="s">
        <v>18</v>
      </c>
      <c r="AW3" s="427"/>
      <c r="AX3" s="306" t="s">
        <v>19</v>
      </c>
      <c r="AY3" s="307"/>
      <c r="AZ3" s="307"/>
      <c r="BA3" s="284" t="s">
        <v>28</v>
      </c>
      <c r="BB3" s="430" t="s">
        <v>54</v>
      </c>
      <c r="BC3" s="430" t="s">
        <v>51</v>
      </c>
      <c r="BD3" s="422" t="s">
        <v>92</v>
      </c>
      <c r="BE3" s="422" t="s">
        <v>30</v>
      </c>
      <c r="BF3" s="422" t="s">
        <v>52</v>
      </c>
      <c r="BG3" s="418" t="s">
        <v>53</v>
      </c>
    </row>
    <row r="4" spans="1:59" ht="15.75" customHeight="1" thickBot="1">
      <c r="A4" s="294"/>
      <c r="B4" s="294"/>
      <c r="C4" s="294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  <c r="X4" s="297"/>
      <c r="Y4" s="298"/>
      <c r="Z4" s="302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5"/>
      <c r="AR4" s="295"/>
      <c r="AS4" s="295"/>
      <c r="AT4" s="303"/>
      <c r="AU4" s="425"/>
      <c r="AV4" s="308"/>
      <c r="AW4" s="428"/>
      <c r="AX4" s="308"/>
      <c r="AY4" s="305"/>
      <c r="AZ4" s="305"/>
      <c r="BA4" s="285"/>
      <c r="BB4" s="431"/>
      <c r="BC4" s="431"/>
      <c r="BD4" s="423"/>
      <c r="BE4" s="423"/>
      <c r="BF4" s="423"/>
      <c r="BG4" s="419"/>
    </row>
    <row r="5" spans="1:59" ht="24.75" customHeight="1" thickBot="1">
      <c r="A5" s="294" t="s">
        <v>87</v>
      </c>
      <c r="B5" s="294"/>
      <c r="C5" s="443"/>
      <c r="D5" s="343" t="s">
        <v>34</v>
      </c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4"/>
      <c r="P5" s="344"/>
      <c r="Q5" s="345"/>
      <c r="R5" s="398" t="s">
        <v>36</v>
      </c>
      <c r="S5" s="399"/>
      <c r="T5" s="399"/>
      <c r="U5" s="399"/>
      <c r="V5" s="399"/>
      <c r="W5" s="399"/>
      <c r="X5" s="400"/>
      <c r="Y5" s="432" t="s">
        <v>25</v>
      </c>
      <c r="Z5" s="338" t="s">
        <v>26</v>
      </c>
      <c r="AA5" s="435" t="s">
        <v>7</v>
      </c>
      <c r="AB5" s="437" t="s">
        <v>46</v>
      </c>
      <c r="AC5" s="438"/>
      <c r="AD5" s="438"/>
      <c r="AE5" s="438"/>
      <c r="AF5" s="438"/>
      <c r="AG5" s="438"/>
      <c r="AH5" s="438"/>
      <c r="AI5" s="438"/>
      <c r="AJ5" s="438"/>
      <c r="AK5" s="438"/>
      <c r="AL5" s="438"/>
      <c r="AM5" s="438"/>
      <c r="AN5" s="438"/>
      <c r="AO5" s="438"/>
      <c r="AP5" s="438"/>
      <c r="AQ5" s="438"/>
      <c r="AR5" s="438"/>
      <c r="AS5" s="438"/>
      <c r="AT5" s="439"/>
      <c r="AU5" s="425"/>
      <c r="AV5" s="308"/>
      <c r="AW5" s="428"/>
      <c r="AX5" s="308"/>
      <c r="AY5" s="305"/>
      <c r="AZ5" s="305"/>
      <c r="BA5" s="285"/>
      <c r="BB5" s="431"/>
      <c r="BC5" s="431"/>
      <c r="BD5" s="423"/>
      <c r="BE5" s="423"/>
      <c r="BF5" s="423"/>
      <c r="BG5" s="419"/>
    </row>
    <row r="6" spans="1:59" ht="26.25" customHeight="1" thickBot="1">
      <c r="A6" s="294"/>
      <c r="B6" s="294"/>
      <c r="C6" s="443"/>
      <c r="D6" s="348" t="s">
        <v>35</v>
      </c>
      <c r="E6" s="349"/>
      <c r="F6" s="349"/>
      <c r="G6" s="349"/>
      <c r="H6" s="349"/>
      <c r="I6" s="349"/>
      <c r="J6" s="350"/>
      <c r="K6" s="351" t="s">
        <v>45</v>
      </c>
      <c r="L6" s="352"/>
      <c r="M6" s="352"/>
      <c r="N6" s="352"/>
      <c r="O6" s="352"/>
      <c r="P6" s="352"/>
      <c r="Q6" s="353"/>
      <c r="R6" s="286" t="s">
        <v>37</v>
      </c>
      <c r="S6" s="287"/>
      <c r="T6" s="287"/>
      <c r="U6" s="287"/>
      <c r="V6" s="287"/>
      <c r="W6" s="287"/>
      <c r="X6" s="354"/>
      <c r="Y6" s="433"/>
      <c r="Z6" s="338"/>
      <c r="AA6" s="435"/>
      <c r="AB6" s="440"/>
      <c r="AC6" s="441"/>
      <c r="AD6" s="441"/>
      <c r="AE6" s="441"/>
      <c r="AF6" s="441"/>
      <c r="AG6" s="441"/>
      <c r="AH6" s="441"/>
      <c r="AI6" s="441"/>
      <c r="AJ6" s="441"/>
      <c r="AK6" s="441"/>
      <c r="AL6" s="441"/>
      <c r="AM6" s="441"/>
      <c r="AN6" s="441"/>
      <c r="AO6" s="441"/>
      <c r="AP6" s="441"/>
      <c r="AQ6" s="441"/>
      <c r="AR6" s="441"/>
      <c r="AS6" s="441"/>
      <c r="AT6" s="442"/>
      <c r="AU6" s="425"/>
      <c r="AV6" s="373"/>
      <c r="AW6" s="429"/>
      <c r="AX6" s="308"/>
      <c r="AY6" s="305"/>
      <c r="AZ6" s="305"/>
      <c r="BA6" s="285"/>
      <c r="BB6" s="431"/>
      <c r="BC6" s="431"/>
      <c r="BD6" s="423"/>
      <c r="BE6" s="423"/>
      <c r="BF6" s="423"/>
      <c r="BG6" s="419"/>
    </row>
    <row r="7" spans="1:59" ht="27.75" customHeight="1" thickBot="1">
      <c r="A7" s="320" t="s">
        <v>33</v>
      </c>
      <c r="B7" s="322" t="s">
        <v>31</v>
      </c>
      <c r="C7" s="332" t="s">
        <v>32</v>
      </c>
      <c r="D7" s="347" t="s">
        <v>39</v>
      </c>
      <c r="E7" s="346" t="s">
        <v>38</v>
      </c>
      <c r="F7" s="309" t="s">
        <v>44</v>
      </c>
      <c r="G7" s="309"/>
      <c r="H7" s="309"/>
      <c r="I7" s="310"/>
      <c r="J7" s="311" t="s">
        <v>17</v>
      </c>
      <c r="K7" s="347" t="s">
        <v>39</v>
      </c>
      <c r="L7" s="346" t="s">
        <v>38</v>
      </c>
      <c r="M7" s="309" t="s">
        <v>44</v>
      </c>
      <c r="N7" s="309"/>
      <c r="O7" s="309"/>
      <c r="P7" s="310"/>
      <c r="Q7" s="311" t="s">
        <v>17</v>
      </c>
      <c r="R7" s="313" t="s">
        <v>39</v>
      </c>
      <c r="S7" s="342" t="s">
        <v>38</v>
      </c>
      <c r="T7" s="364" t="s">
        <v>44</v>
      </c>
      <c r="U7" s="364"/>
      <c r="V7" s="364"/>
      <c r="W7" s="365"/>
      <c r="X7" s="339" t="s">
        <v>17</v>
      </c>
      <c r="Y7" s="433"/>
      <c r="Z7" s="338"/>
      <c r="AA7" s="436"/>
      <c r="AB7" s="316" t="s">
        <v>8</v>
      </c>
      <c r="AC7" s="314"/>
      <c r="AD7" s="314" t="s">
        <v>9</v>
      </c>
      <c r="AE7" s="314"/>
      <c r="AF7" s="314" t="s">
        <v>10</v>
      </c>
      <c r="AG7" s="314"/>
      <c r="AH7" s="314" t="s">
        <v>11</v>
      </c>
      <c r="AI7" s="314"/>
      <c r="AJ7" s="314" t="s">
        <v>12</v>
      </c>
      <c r="AK7" s="314"/>
      <c r="AL7" s="314" t="s">
        <v>13</v>
      </c>
      <c r="AM7" s="314"/>
      <c r="AN7" s="314" t="s">
        <v>14</v>
      </c>
      <c r="AO7" s="314"/>
      <c r="AP7" s="314" t="s">
        <v>15</v>
      </c>
      <c r="AQ7" s="315"/>
      <c r="AR7" s="316" t="s">
        <v>16</v>
      </c>
      <c r="AS7" s="314"/>
      <c r="AT7" s="317"/>
      <c r="AU7" s="426"/>
      <c r="AV7" s="336" t="s">
        <v>47</v>
      </c>
      <c r="AW7" s="337"/>
      <c r="AX7" s="333" t="s">
        <v>50</v>
      </c>
      <c r="AY7" s="334"/>
      <c r="AZ7" s="335"/>
      <c r="BA7" s="285"/>
      <c r="BB7" s="431"/>
      <c r="BC7" s="431"/>
      <c r="BD7" s="423"/>
      <c r="BE7" s="423"/>
      <c r="BF7" s="423"/>
      <c r="BG7" s="419"/>
    </row>
    <row r="8" spans="1:59" ht="83.25" customHeight="1" thickBot="1">
      <c r="A8" s="444"/>
      <c r="B8" s="320"/>
      <c r="C8" s="332"/>
      <c r="D8" s="347"/>
      <c r="E8" s="346"/>
      <c r="F8" s="124" t="s">
        <v>40</v>
      </c>
      <c r="G8" s="124" t="s">
        <v>41</v>
      </c>
      <c r="H8" s="124" t="s">
        <v>42</v>
      </c>
      <c r="I8" s="59" t="s">
        <v>43</v>
      </c>
      <c r="J8" s="341"/>
      <c r="K8" s="347"/>
      <c r="L8" s="346"/>
      <c r="M8" s="124" t="s">
        <v>40</v>
      </c>
      <c r="N8" s="124" t="s">
        <v>41</v>
      </c>
      <c r="O8" s="124" t="s">
        <v>56</v>
      </c>
      <c r="P8" s="59" t="s">
        <v>43</v>
      </c>
      <c r="Q8" s="312"/>
      <c r="R8" s="313"/>
      <c r="S8" s="342"/>
      <c r="T8" s="125" t="s">
        <v>40</v>
      </c>
      <c r="U8" s="125" t="s">
        <v>41</v>
      </c>
      <c r="V8" s="125" t="s">
        <v>56</v>
      </c>
      <c r="W8" s="165" t="s">
        <v>43</v>
      </c>
      <c r="X8" s="340"/>
      <c r="Y8" s="434"/>
      <c r="Z8" s="338"/>
      <c r="AA8" s="436"/>
      <c r="AB8" s="35" t="s">
        <v>3</v>
      </c>
      <c r="AC8" s="32" t="s">
        <v>4</v>
      </c>
      <c r="AD8" s="32" t="s">
        <v>3</v>
      </c>
      <c r="AE8" s="32" t="s">
        <v>4</v>
      </c>
      <c r="AF8" s="32" t="s">
        <v>3</v>
      </c>
      <c r="AG8" s="32" t="s">
        <v>4</v>
      </c>
      <c r="AH8" s="32" t="s">
        <v>3</v>
      </c>
      <c r="AI8" s="32" t="s">
        <v>4</v>
      </c>
      <c r="AJ8" s="32" t="s">
        <v>3</v>
      </c>
      <c r="AK8" s="32" t="s">
        <v>4</v>
      </c>
      <c r="AL8" s="32" t="s">
        <v>3</v>
      </c>
      <c r="AM8" s="32" t="s">
        <v>4</v>
      </c>
      <c r="AN8" s="32" t="s">
        <v>3</v>
      </c>
      <c r="AO8" s="32" t="s">
        <v>4</v>
      </c>
      <c r="AP8" s="32" t="s">
        <v>3</v>
      </c>
      <c r="AQ8" s="36" t="s">
        <v>4</v>
      </c>
      <c r="AR8" s="35" t="s">
        <v>3</v>
      </c>
      <c r="AS8" s="167" t="s">
        <v>4</v>
      </c>
      <c r="AT8" s="170" t="s">
        <v>17</v>
      </c>
      <c r="AU8" s="102" t="s">
        <v>86</v>
      </c>
      <c r="AV8" s="223" t="s">
        <v>48</v>
      </c>
      <c r="AW8" s="224" t="s">
        <v>49</v>
      </c>
      <c r="AX8" s="225" t="s">
        <v>83</v>
      </c>
      <c r="AY8" s="226" t="s">
        <v>84</v>
      </c>
      <c r="AZ8" s="227" t="s">
        <v>85</v>
      </c>
      <c r="BA8" s="285"/>
      <c r="BB8" s="431"/>
      <c r="BC8" s="431"/>
      <c r="BD8" s="423"/>
      <c r="BE8" s="423"/>
      <c r="BF8" s="423"/>
      <c r="BG8" s="419"/>
    </row>
    <row r="9" spans="1:59" ht="15.75">
      <c r="A9" s="12">
        <v>1</v>
      </c>
      <c r="B9" s="11" t="s">
        <v>58</v>
      </c>
      <c r="C9" s="236">
        <v>1619000.2683606243</v>
      </c>
      <c r="D9" s="57">
        <v>179</v>
      </c>
      <c r="E9" s="55">
        <v>16</v>
      </c>
      <c r="F9" s="55">
        <v>1</v>
      </c>
      <c r="G9" s="55">
        <v>3</v>
      </c>
      <c r="H9" s="55">
        <v>13</v>
      </c>
      <c r="I9" s="60">
        <v>0</v>
      </c>
      <c r="J9" s="132">
        <f>D9+E9+F9+G9+H9+I9</f>
        <v>212</v>
      </c>
      <c r="K9" s="29">
        <v>168</v>
      </c>
      <c r="L9" s="13">
        <v>1</v>
      </c>
      <c r="M9" s="13">
        <v>0</v>
      </c>
      <c r="N9" s="13">
        <v>0</v>
      </c>
      <c r="O9" s="13">
        <v>4</v>
      </c>
      <c r="P9" s="160">
        <v>0</v>
      </c>
      <c r="Q9" s="133">
        <f>SUM(K9:P9)</f>
        <v>173</v>
      </c>
      <c r="R9" s="57">
        <v>29</v>
      </c>
      <c r="S9" s="55">
        <v>1</v>
      </c>
      <c r="T9" s="55">
        <v>0</v>
      </c>
      <c r="U9" s="55">
        <v>0</v>
      </c>
      <c r="V9" s="55">
        <v>0</v>
      </c>
      <c r="W9" s="166">
        <v>0</v>
      </c>
      <c r="X9" s="141">
        <f>SUM(R9:W9)</f>
        <v>30</v>
      </c>
      <c r="Y9" s="138">
        <f>J9+Q9+X9</f>
        <v>415</v>
      </c>
      <c r="Z9" s="24">
        <v>1</v>
      </c>
      <c r="AA9" s="33" t="s">
        <v>58</v>
      </c>
      <c r="AB9" s="29">
        <v>0</v>
      </c>
      <c r="AC9" s="7">
        <v>0</v>
      </c>
      <c r="AD9" s="7">
        <v>8</v>
      </c>
      <c r="AE9" s="7">
        <v>8</v>
      </c>
      <c r="AF9" s="7">
        <v>34</v>
      </c>
      <c r="AG9" s="7">
        <v>25</v>
      </c>
      <c r="AH9" s="7">
        <v>43</v>
      </c>
      <c r="AI9" s="7">
        <v>27</v>
      </c>
      <c r="AJ9" s="7">
        <v>38</v>
      </c>
      <c r="AK9" s="7">
        <v>37</v>
      </c>
      <c r="AL9" s="7">
        <v>37</v>
      </c>
      <c r="AM9" s="7">
        <v>24</v>
      </c>
      <c r="AN9" s="7">
        <v>57</v>
      </c>
      <c r="AO9" s="7">
        <v>28</v>
      </c>
      <c r="AP9" s="7">
        <v>19</v>
      </c>
      <c r="AQ9" s="37">
        <v>9</v>
      </c>
      <c r="AR9" s="121">
        <f>AP9+AN9+AL9+AJ9+AH9+AF9+AD9+AB9</f>
        <v>236</v>
      </c>
      <c r="AS9" s="126">
        <f>AQ9+AO9+AM9+AK9+AI9+AG9+AE9+AC9</f>
        <v>158</v>
      </c>
      <c r="AT9" s="171">
        <f>SUM(AR9:AS9)</f>
        <v>394</v>
      </c>
      <c r="AU9" s="229">
        <f>D9+E9+K9+L9+R9+S9</f>
        <v>394</v>
      </c>
      <c r="AV9" s="222">
        <v>1759</v>
      </c>
      <c r="AW9" s="264">
        <v>221</v>
      </c>
      <c r="AX9" s="222">
        <v>431</v>
      </c>
      <c r="AY9" s="265">
        <v>73</v>
      </c>
      <c r="AZ9" s="265">
        <v>2</v>
      </c>
      <c r="BA9" s="20">
        <f t="shared" ref="BA9:BA32" si="0">((D9+E9)*4)/(C9*0.00144)*100</f>
        <v>33.456860832713161</v>
      </c>
      <c r="BB9" s="9">
        <f>(D9+E9)/(J9+Q9)*100</f>
        <v>50.649350649350644</v>
      </c>
      <c r="BC9" s="9">
        <f>(4*AU9)/(C9*0.00272)*100</f>
        <v>35.788243895264209</v>
      </c>
      <c r="BD9" s="9">
        <f>((E9+F9+G9+H9+I9+L9+M9+N9+O9+P9+R9+S9+T9+U9+V9+W9)/Y9)*100</f>
        <v>16.3855421686747</v>
      </c>
      <c r="BE9" s="9">
        <f>(((D9+E9)*4)/(C9))*100000</f>
        <v>48.177879599106944</v>
      </c>
      <c r="BF9" s="9">
        <f>(AU9*4)/(C9)*100000</f>
        <v>97.344023395118654</v>
      </c>
      <c r="BG9" s="21">
        <f>AW9/AV9*100</f>
        <v>12.563956793632746</v>
      </c>
    </row>
    <row r="10" spans="1:59" ht="15.75">
      <c r="A10" s="12">
        <v>2</v>
      </c>
      <c r="B10" s="11" t="s">
        <v>59</v>
      </c>
      <c r="C10" s="237">
        <v>1569853.281568601</v>
      </c>
      <c r="D10" s="57">
        <v>182</v>
      </c>
      <c r="E10" s="55">
        <v>5</v>
      </c>
      <c r="F10" s="55">
        <v>0</v>
      </c>
      <c r="G10" s="55">
        <v>0</v>
      </c>
      <c r="H10" s="55">
        <v>5</v>
      </c>
      <c r="I10" s="60">
        <v>0</v>
      </c>
      <c r="J10" s="133">
        <f t="shared" ref="J10:J32" si="1">D10+E10+F10+G10+H10+I10</f>
        <v>192</v>
      </c>
      <c r="K10" s="29">
        <v>279</v>
      </c>
      <c r="L10" s="13">
        <v>0</v>
      </c>
      <c r="M10" s="13">
        <v>0</v>
      </c>
      <c r="N10" s="13">
        <v>0</v>
      </c>
      <c r="O10" s="13">
        <v>8</v>
      </c>
      <c r="P10" s="160">
        <v>0</v>
      </c>
      <c r="Q10" s="133">
        <f t="shared" ref="Q10:Q32" si="2">SUM(K10:P10)</f>
        <v>287</v>
      </c>
      <c r="R10" s="57">
        <v>32</v>
      </c>
      <c r="S10" s="55">
        <v>0</v>
      </c>
      <c r="T10" s="55">
        <v>0</v>
      </c>
      <c r="U10" s="55">
        <v>0</v>
      </c>
      <c r="V10" s="55">
        <v>0</v>
      </c>
      <c r="W10" s="166">
        <v>0</v>
      </c>
      <c r="X10" s="141">
        <f t="shared" ref="X10:X32" si="3">SUM(R10:W10)</f>
        <v>32</v>
      </c>
      <c r="Y10" s="139">
        <f t="shared" ref="Y10:Y32" si="4">J10+Q10+X10</f>
        <v>511</v>
      </c>
      <c r="Z10" s="24">
        <v>2</v>
      </c>
      <c r="AA10" s="33" t="s">
        <v>59</v>
      </c>
      <c r="AB10" s="29">
        <v>34</v>
      </c>
      <c r="AC10" s="7">
        <v>32</v>
      </c>
      <c r="AD10" s="7">
        <v>15</v>
      </c>
      <c r="AE10" s="7">
        <v>14</v>
      </c>
      <c r="AF10" s="7">
        <v>50</v>
      </c>
      <c r="AG10" s="7">
        <v>38</v>
      </c>
      <c r="AH10" s="7">
        <v>50</v>
      </c>
      <c r="AI10" s="7">
        <v>39</v>
      </c>
      <c r="AJ10" s="7">
        <v>45</v>
      </c>
      <c r="AK10" s="7">
        <v>36</v>
      </c>
      <c r="AL10" s="7">
        <v>27</v>
      </c>
      <c r="AM10" s="7">
        <v>32</v>
      </c>
      <c r="AN10" s="7">
        <v>30</v>
      </c>
      <c r="AO10" s="7">
        <v>22</v>
      </c>
      <c r="AP10" s="7">
        <v>15</v>
      </c>
      <c r="AQ10" s="37">
        <v>19</v>
      </c>
      <c r="AR10" s="121">
        <f t="shared" ref="AR10:AR32" si="5">AP10+AN10+AL10+AJ10+AH10+AF10+AD10+AB10</f>
        <v>266</v>
      </c>
      <c r="AS10" s="126">
        <f t="shared" ref="AS10:AS32" si="6">AQ10+AO10+AM10+AK10+AI10+AG10+AE10+AC10</f>
        <v>232</v>
      </c>
      <c r="AT10" s="171">
        <f t="shared" ref="AT10:AT32" si="7">SUM(AR10:AS10)</f>
        <v>498</v>
      </c>
      <c r="AU10" s="229">
        <f t="shared" ref="AU10:AU32" si="8">D10+E10+K10+L10+R10+S10</f>
        <v>498</v>
      </c>
      <c r="AV10" s="48">
        <v>1328</v>
      </c>
      <c r="AW10" s="266">
        <v>207</v>
      </c>
      <c r="AX10" s="48">
        <v>826</v>
      </c>
      <c r="AY10" s="267">
        <v>55</v>
      </c>
      <c r="AZ10" s="267">
        <v>6</v>
      </c>
      <c r="BA10" s="20">
        <f t="shared" si="0"/>
        <v>33.088725586216206</v>
      </c>
      <c r="BB10" s="9">
        <f t="shared" ref="BB10:BB32" si="9">(D10+E10)/(J10+Q10)*100</f>
        <v>39.03966597077244</v>
      </c>
      <c r="BC10" s="9">
        <f t="shared" ref="BC10:BC31" si="10">(4*AU10)/(C10*0.00272)*100</f>
        <v>46.651043748795544</v>
      </c>
      <c r="BD10" s="9">
        <f t="shared" ref="BD10:BD32" si="11">((E10+F10+G10+H10+I10+L10+M10+N10+O10+P10+R10+S10+T10+U10+V10+W10)/Y10)*100</f>
        <v>9.7847358121330714</v>
      </c>
      <c r="BE10" s="9">
        <f t="shared" ref="BE10:BE32" si="12">(((D10+E10)*4)/(C10))*100000</f>
        <v>47.64776484415134</v>
      </c>
      <c r="BF10" s="9">
        <f t="shared" ref="BF10:BF32" si="13">(AU10*4)/(C10)*100000</f>
        <v>126.89083899672389</v>
      </c>
      <c r="BG10" s="21">
        <f t="shared" ref="BG10:BG32" si="14">AW10/AV10*100</f>
        <v>15.58734939759036</v>
      </c>
    </row>
    <row r="11" spans="1:59" ht="15.75">
      <c r="A11" s="12">
        <v>3</v>
      </c>
      <c r="B11" s="11" t="s">
        <v>60</v>
      </c>
      <c r="C11" s="236">
        <v>1382814.1240237975</v>
      </c>
      <c r="D11" s="57">
        <v>210</v>
      </c>
      <c r="E11" s="55">
        <v>12</v>
      </c>
      <c r="F11" s="55">
        <v>5</v>
      </c>
      <c r="G11" s="55">
        <v>6</v>
      </c>
      <c r="H11" s="55">
        <v>1</v>
      </c>
      <c r="I11" s="60">
        <v>0</v>
      </c>
      <c r="J11" s="133">
        <f t="shared" si="1"/>
        <v>234</v>
      </c>
      <c r="K11" s="29">
        <v>67</v>
      </c>
      <c r="L11" s="13">
        <v>0</v>
      </c>
      <c r="M11" s="13">
        <v>0</v>
      </c>
      <c r="N11" s="13">
        <v>0</v>
      </c>
      <c r="O11" s="13">
        <v>0</v>
      </c>
      <c r="P11" s="160">
        <v>0</v>
      </c>
      <c r="Q11" s="133">
        <f t="shared" si="2"/>
        <v>67</v>
      </c>
      <c r="R11" s="57">
        <v>72</v>
      </c>
      <c r="S11" s="55">
        <v>0</v>
      </c>
      <c r="T11" s="55">
        <v>0</v>
      </c>
      <c r="U11" s="55">
        <v>1</v>
      </c>
      <c r="V11" s="55">
        <v>0</v>
      </c>
      <c r="W11" s="166">
        <v>0</v>
      </c>
      <c r="X11" s="141">
        <f t="shared" si="3"/>
        <v>73</v>
      </c>
      <c r="Y11" s="139">
        <f t="shared" si="4"/>
        <v>374</v>
      </c>
      <c r="Z11" s="24">
        <v>3</v>
      </c>
      <c r="AA11" s="33" t="s">
        <v>60</v>
      </c>
      <c r="AB11" s="29">
        <v>2</v>
      </c>
      <c r="AC11" s="7">
        <v>6</v>
      </c>
      <c r="AD11" s="7">
        <v>24</v>
      </c>
      <c r="AE11" s="7">
        <v>15</v>
      </c>
      <c r="AF11" s="7">
        <v>56</v>
      </c>
      <c r="AG11" s="7">
        <v>50</v>
      </c>
      <c r="AH11" s="7">
        <v>35</v>
      </c>
      <c r="AI11" s="7">
        <v>36</v>
      </c>
      <c r="AJ11" s="7">
        <v>20</v>
      </c>
      <c r="AK11" s="7">
        <v>22</v>
      </c>
      <c r="AL11" s="7">
        <v>32</v>
      </c>
      <c r="AM11" s="7">
        <v>15</v>
      </c>
      <c r="AN11" s="7">
        <v>24</v>
      </c>
      <c r="AO11" s="7">
        <v>6</v>
      </c>
      <c r="AP11" s="7">
        <v>13</v>
      </c>
      <c r="AQ11" s="37">
        <v>5</v>
      </c>
      <c r="AR11" s="121">
        <f t="shared" si="5"/>
        <v>206</v>
      </c>
      <c r="AS11" s="126">
        <f t="shared" si="6"/>
        <v>155</v>
      </c>
      <c r="AT11" s="171">
        <f t="shared" si="7"/>
        <v>361</v>
      </c>
      <c r="AU11" s="229">
        <f t="shared" si="8"/>
        <v>361</v>
      </c>
      <c r="AV11" s="48">
        <v>1365</v>
      </c>
      <c r="AW11" s="266">
        <v>223</v>
      </c>
      <c r="AX11" s="48">
        <v>427</v>
      </c>
      <c r="AY11" s="267">
        <v>32</v>
      </c>
      <c r="AZ11" s="267">
        <v>5</v>
      </c>
      <c r="BA11" s="20">
        <f t="shared" si="0"/>
        <v>44.595051204152597</v>
      </c>
      <c r="BB11" s="9">
        <f t="shared" si="9"/>
        <v>73.754152823920265</v>
      </c>
      <c r="BC11" s="9">
        <f t="shared" si="10"/>
        <v>38.391447101826124</v>
      </c>
      <c r="BD11" s="9">
        <f t="shared" si="11"/>
        <v>25.935828877005346</v>
      </c>
      <c r="BE11" s="9">
        <f t="shared" si="12"/>
        <v>64.216873733979739</v>
      </c>
      <c r="BF11" s="9">
        <f t="shared" si="13"/>
        <v>104.42473611696704</v>
      </c>
      <c r="BG11" s="21">
        <f t="shared" si="14"/>
        <v>16.336996336996336</v>
      </c>
    </row>
    <row r="12" spans="1:59" ht="15.75">
      <c r="A12" s="12">
        <v>4</v>
      </c>
      <c r="B12" s="11" t="s">
        <v>61</v>
      </c>
      <c r="C12" s="237">
        <v>2091841.0333211792</v>
      </c>
      <c r="D12" s="57">
        <v>209</v>
      </c>
      <c r="E12" s="55">
        <v>23</v>
      </c>
      <c r="F12" s="55">
        <v>2</v>
      </c>
      <c r="G12" s="55">
        <v>6</v>
      </c>
      <c r="H12" s="55">
        <v>12</v>
      </c>
      <c r="I12" s="60">
        <v>0</v>
      </c>
      <c r="J12" s="133">
        <f t="shared" si="1"/>
        <v>252</v>
      </c>
      <c r="K12" s="29">
        <v>149</v>
      </c>
      <c r="L12" s="13">
        <v>0</v>
      </c>
      <c r="M12" s="13">
        <v>0</v>
      </c>
      <c r="N12" s="13">
        <v>0</v>
      </c>
      <c r="O12" s="13">
        <v>3</v>
      </c>
      <c r="P12" s="160">
        <v>0</v>
      </c>
      <c r="Q12" s="133">
        <f t="shared" si="2"/>
        <v>152</v>
      </c>
      <c r="R12" s="57">
        <v>266</v>
      </c>
      <c r="S12" s="55">
        <v>0</v>
      </c>
      <c r="T12" s="55">
        <v>0</v>
      </c>
      <c r="U12" s="55">
        <v>0</v>
      </c>
      <c r="V12" s="55">
        <v>4</v>
      </c>
      <c r="W12" s="166">
        <v>0</v>
      </c>
      <c r="X12" s="141">
        <f t="shared" si="3"/>
        <v>270</v>
      </c>
      <c r="Y12" s="139">
        <f t="shared" si="4"/>
        <v>674</v>
      </c>
      <c r="Z12" s="24">
        <v>4</v>
      </c>
      <c r="AA12" s="33" t="s">
        <v>61</v>
      </c>
      <c r="AB12" s="29">
        <v>3</v>
      </c>
      <c r="AC12" s="7">
        <v>9</v>
      </c>
      <c r="AD12" s="7">
        <v>16</v>
      </c>
      <c r="AE12" s="7">
        <v>40</v>
      </c>
      <c r="AF12" s="7">
        <v>67</v>
      </c>
      <c r="AG12" s="7">
        <v>177</v>
      </c>
      <c r="AH12" s="7">
        <v>44</v>
      </c>
      <c r="AI12" s="7">
        <v>71</v>
      </c>
      <c r="AJ12" s="7">
        <v>37</v>
      </c>
      <c r="AK12" s="7">
        <v>46</v>
      </c>
      <c r="AL12" s="7">
        <v>37</v>
      </c>
      <c r="AM12" s="7">
        <v>27</v>
      </c>
      <c r="AN12" s="7">
        <v>25</v>
      </c>
      <c r="AO12" s="7">
        <v>17</v>
      </c>
      <c r="AP12" s="7">
        <v>17</v>
      </c>
      <c r="AQ12" s="37">
        <v>14</v>
      </c>
      <c r="AR12" s="121">
        <f t="shared" si="5"/>
        <v>246</v>
      </c>
      <c r="AS12" s="126">
        <f t="shared" si="6"/>
        <v>401</v>
      </c>
      <c r="AT12" s="171">
        <f t="shared" si="7"/>
        <v>647</v>
      </c>
      <c r="AU12" s="229">
        <f t="shared" si="8"/>
        <v>647</v>
      </c>
      <c r="AV12" s="48">
        <v>1877</v>
      </c>
      <c r="AW12" s="266">
        <v>259</v>
      </c>
      <c r="AX12" s="48">
        <v>882</v>
      </c>
      <c r="AY12" s="267">
        <v>117</v>
      </c>
      <c r="AZ12" s="267">
        <v>6</v>
      </c>
      <c r="BA12" s="20">
        <f t="shared" si="0"/>
        <v>30.807524767848697</v>
      </c>
      <c r="BB12" s="9">
        <f t="shared" si="9"/>
        <v>57.42574257425742</v>
      </c>
      <c r="BC12" s="9">
        <f t="shared" si="10"/>
        <v>45.484841968352683</v>
      </c>
      <c r="BD12" s="9">
        <f t="shared" si="11"/>
        <v>46.884272997032639</v>
      </c>
      <c r="BE12" s="9">
        <f t="shared" si="12"/>
        <v>44.362835665702121</v>
      </c>
      <c r="BF12" s="9">
        <f t="shared" si="13"/>
        <v>123.71877015391929</v>
      </c>
      <c r="BG12" s="21">
        <f t="shared" si="14"/>
        <v>13.798614810868406</v>
      </c>
    </row>
    <row r="13" spans="1:59" ht="15.75">
      <c r="A13" s="12">
        <v>5</v>
      </c>
      <c r="B13" s="11" t="s">
        <v>62</v>
      </c>
      <c r="C13" s="237">
        <v>1069822.9655793204</v>
      </c>
      <c r="D13" s="57">
        <v>106</v>
      </c>
      <c r="E13" s="55">
        <v>5</v>
      </c>
      <c r="F13" s="55">
        <v>1</v>
      </c>
      <c r="G13" s="55">
        <v>0</v>
      </c>
      <c r="H13" s="55">
        <v>14</v>
      </c>
      <c r="I13" s="60">
        <v>0</v>
      </c>
      <c r="J13" s="133">
        <f t="shared" si="1"/>
        <v>126</v>
      </c>
      <c r="K13" s="29">
        <v>41</v>
      </c>
      <c r="L13" s="13">
        <v>0</v>
      </c>
      <c r="M13" s="13">
        <v>1</v>
      </c>
      <c r="N13" s="13">
        <v>1</v>
      </c>
      <c r="O13" s="13">
        <v>2</v>
      </c>
      <c r="P13" s="160">
        <v>0</v>
      </c>
      <c r="Q13" s="133">
        <f t="shared" si="2"/>
        <v>45</v>
      </c>
      <c r="R13" s="57">
        <v>20</v>
      </c>
      <c r="S13" s="55">
        <v>0</v>
      </c>
      <c r="T13" s="55">
        <v>0</v>
      </c>
      <c r="U13" s="55">
        <v>0</v>
      </c>
      <c r="V13" s="55">
        <v>0</v>
      </c>
      <c r="W13" s="166">
        <v>0</v>
      </c>
      <c r="X13" s="141">
        <f t="shared" si="3"/>
        <v>20</v>
      </c>
      <c r="Y13" s="139">
        <f t="shared" si="4"/>
        <v>191</v>
      </c>
      <c r="Z13" s="24">
        <v>5</v>
      </c>
      <c r="AA13" s="33" t="s">
        <v>62</v>
      </c>
      <c r="AB13" s="29">
        <v>0</v>
      </c>
      <c r="AC13" s="7">
        <v>0</v>
      </c>
      <c r="AD13" s="7">
        <v>3</v>
      </c>
      <c r="AE13" s="7">
        <v>4</v>
      </c>
      <c r="AF13" s="7">
        <v>24</v>
      </c>
      <c r="AG13" s="7">
        <v>18</v>
      </c>
      <c r="AH13" s="7">
        <v>28</v>
      </c>
      <c r="AI13" s="7">
        <v>11</v>
      </c>
      <c r="AJ13" s="7">
        <v>14</v>
      </c>
      <c r="AK13" s="7">
        <v>12</v>
      </c>
      <c r="AL13" s="7">
        <v>18</v>
      </c>
      <c r="AM13" s="7">
        <v>12</v>
      </c>
      <c r="AN13" s="7">
        <v>7</v>
      </c>
      <c r="AO13" s="7">
        <v>10</v>
      </c>
      <c r="AP13" s="7">
        <v>6</v>
      </c>
      <c r="AQ13" s="37">
        <v>5</v>
      </c>
      <c r="AR13" s="121">
        <f t="shared" si="5"/>
        <v>100</v>
      </c>
      <c r="AS13" s="126">
        <f t="shared" si="6"/>
        <v>72</v>
      </c>
      <c r="AT13" s="171">
        <f t="shared" si="7"/>
        <v>172</v>
      </c>
      <c r="AU13" s="229">
        <f t="shared" si="8"/>
        <v>172</v>
      </c>
      <c r="AV13" s="48">
        <v>860</v>
      </c>
      <c r="AW13" s="266">
        <v>122</v>
      </c>
      <c r="AX13" s="48">
        <v>362</v>
      </c>
      <c r="AY13" s="267">
        <v>14</v>
      </c>
      <c r="AZ13" s="267">
        <v>1</v>
      </c>
      <c r="BA13" s="20">
        <f t="shared" si="0"/>
        <v>28.82096788475349</v>
      </c>
      <c r="BB13" s="9">
        <f t="shared" si="9"/>
        <v>64.912280701754383</v>
      </c>
      <c r="BC13" s="9">
        <f t="shared" si="10"/>
        <v>23.643274131212717</v>
      </c>
      <c r="BD13" s="9">
        <f t="shared" si="11"/>
        <v>23.036649214659686</v>
      </c>
      <c r="BE13" s="9">
        <f t="shared" si="12"/>
        <v>41.502193754045031</v>
      </c>
      <c r="BF13" s="9">
        <f t="shared" si="13"/>
        <v>64.309705636898599</v>
      </c>
      <c r="BG13" s="21">
        <f t="shared" si="14"/>
        <v>14.186046511627906</v>
      </c>
    </row>
    <row r="14" spans="1:59" ht="15.75">
      <c r="A14" s="12">
        <v>6</v>
      </c>
      <c r="B14" s="11" t="s">
        <v>63</v>
      </c>
      <c r="C14" s="238">
        <v>835556.13990770013</v>
      </c>
      <c r="D14" s="58">
        <v>375</v>
      </c>
      <c r="E14" s="56">
        <v>19</v>
      </c>
      <c r="F14" s="56">
        <v>20</v>
      </c>
      <c r="G14" s="56">
        <v>5</v>
      </c>
      <c r="H14" s="56">
        <v>172</v>
      </c>
      <c r="I14" s="61">
        <v>0</v>
      </c>
      <c r="J14" s="133">
        <f t="shared" si="1"/>
        <v>591</v>
      </c>
      <c r="K14" s="29">
        <v>321</v>
      </c>
      <c r="L14" s="13">
        <v>2</v>
      </c>
      <c r="M14" s="13">
        <v>0</v>
      </c>
      <c r="N14" s="13">
        <v>0</v>
      </c>
      <c r="O14" s="13">
        <v>5</v>
      </c>
      <c r="P14" s="160">
        <v>19</v>
      </c>
      <c r="Q14" s="133">
        <f t="shared" si="2"/>
        <v>347</v>
      </c>
      <c r="R14" s="57">
        <v>177</v>
      </c>
      <c r="S14" s="55">
        <v>3</v>
      </c>
      <c r="T14" s="55">
        <v>0</v>
      </c>
      <c r="U14" s="55">
        <v>0</v>
      </c>
      <c r="V14" s="55">
        <v>1</v>
      </c>
      <c r="W14" s="166">
        <v>0</v>
      </c>
      <c r="X14" s="141">
        <f t="shared" si="3"/>
        <v>181</v>
      </c>
      <c r="Y14" s="139">
        <f t="shared" si="4"/>
        <v>1119</v>
      </c>
      <c r="Z14" s="24">
        <v>6</v>
      </c>
      <c r="AA14" s="33" t="s">
        <v>63</v>
      </c>
      <c r="AB14" s="29">
        <v>42</v>
      </c>
      <c r="AC14" s="7">
        <v>30</v>
      </c>
      <c r="AD14" s="7">
        <v>46</v>
      </c>
      <c r="AE14" s="7">
        <v>41</v>
      </c>
      <c r="AF14" s="7">
        <v>109</v>
      </c>
      <c r="AG14" s="7">
        <v>90</v>
      </c>
      <c r="AH14" s="7">
        <v>99</v>
      </c>
      <c r="AI14" s="7">
        <v>76</v>
      </c>
      <c r="AJ14" s="7">
        <v>62</v>
      </c>
      <c r="AK14" s="7">
        <v>39</v>
      </c>
      <c r="AL14" s="7">
        <v>89</v>
      </c>
      <c r="AM14" s="7">
        <v>41</v>
      </c>
      <c r="AN14" s="7">
        <v>59</v>
      </c>
      <c r="AO14" s="7">
        <v>30</v>
      </c>
      <c r="AP14" s="7">
        <v>33</v>
      </c>
      <c r="AQ14" s="37">
        <v>11</v>
      </c>
      <c r="AR14" s="121">
        <f t="shared" si="5"/>
        <v>539</v>
      </c>
      <c r="AS14" s="126">
        <f t="shared" si="6"/>
        <v>358</v>
      </c>
      <c r="AT14" s="171">
        <f t="shared" si="7"/>
        <v>897</v>
      </c>
      <c r="AU14" s="229">
        <f t="shared" si="8"/>
        <v>897</v>
      </c>
      <c r="AV14" s="48">
        <v>3287</v>
      </c>
      <c r="AW14" s="266">
        <v>523</v>
      </c>
      <c r="AX14" s="48">
        <v>943</v>
      </c>
      <c r="AY14" s="267">
        <v>652</v>
      </c>
      <c r="AZ14" s="267">
        <v>24</v>
      </c>
      <c r="BA14" s="20">
        <f t="shared" si="0"/>
        <v>130.9839509485673</v>
      </c>
      <c r="BB14" s="9">
        <f t="shared" si="9"/>
        <v>42.004264392324089</v>
      </c>
      <c r="BC14" s="9">
        <f t="shared" si="10"/>
        <v>157.87301224362253</v>
      </c>
      <c r="BD14" s="9">
        <f t="shared" si="11"/>
        <v>37.801608579088466</v>
      </c>
      <c r="BE14" s="9">
        <f t="shared" si="12"/>
        <v>188.61688936593694</v>
      </c>
      <c r="BF14" s="9">
        <f t="shared" si="13"/>
        <v>429.41459330265337</v>
      </c>
      <c r="BG14" s="21">
        <f t="shared" si="14"/>
        <v>15.911165196227564</v>
      </c>
    </row>
    <row r="15" spans="1:59" s="105" customFormat="1" ht="36.75" customHeight="1">
      <c r="A15" s="103">
        <v>7</v>
      </c>
      <c r="B15" s="11" t="s">
        <v>64</v>
      </c>
      <c r="C15" s="237">
        <v>14040574.919773437</v>
      </c>
      <c r="D15" s="57">
        <v>2032</v>
      </c>
      <c r="E15" s="55">
        <v>289</v>
      </c>
      <c r="F15" s="55">
        <v>35</v>
      </c>
      <c r="G15" s="55">
        <v>44</v>
      </c>
      <c r="H15" s="55">
        <v>123</v>
      </c>
      <c r="I15" s="60">
        <v>0</v>
      </c>
      <c r="J15" s="133">
        <f t="shared" si="1"/>
        <v>2523</v>
      </c>
      <c r="K15" s="29">
        <v>937</v>
      </c>
      <c r="L15" s="13">
        <v>29</v>
      </c>
      <c r="M15" s="13">
        <v>0</v>
      </c>
      <c r="N15" s="13">
        <v>7</v>
      </c>
      <c r="O15" s="13">
        <v>106</v>
      </c>
      <c r="P15" s="160">
        <v>0</v>
      </c>
      <c r="Q15" s="133">
        <f t="shared" si="2"/>
        <v>1079</v>
      </c>
      <c r="R15" s="57">
        <v>1018</v>
      </c>
      <c r="S15" s="55">
        <v>20</v>
      </c>
      <c r="T15" s="55">
        <v>0</v>
      </c>
      <c r="U15" s="55">
        <v>4</v>
      </c>
      <c r="V15" s="55">
        <v>98</v>
      </c>
      <c r="W15" s="166">
        <v>1</v>
      </c>
      <c r="X15" s="133">
        <f t="shared" si="3"/>
        <v>1141</v>
      </c>
      <c r="Y15" s="231">
        <f t="shared" si="4"/>
        <v>4743</v>
      </c>
      <c r="Z15" s="104">
        <v>7</v>
      </c>
      <c r="AA15" s="235" t="s">
        <v>64</v>
      </c>
      <c r="AB15" s="29">
        <v>35</v>
      </c>
      <c r="AC15" s="7">
        <v>41</v>
      </c>
      <c r="AD15" s="7">
        <v>165</v>
      </c>
      <c r="AE15" s="7">
        <v>316</v>
      </c>
      <c r="AF15" s="7">
        <v>521</v>
      </c>
      <c r="AG15" s="7">
        <v>994</v>
      </c>
      <c r="AH15" s="7">
        <v>369</v>
      </c>
      <c r="AI15" s="7">
        <v>446</v>
      </c>
      <c r="AJ15" s="7">
        <v>244</v>
      </c>
      <c r="AK15" s="7">
        <v>246</v>
      </c>
      <c r="AL15" s="7">
        <v>199</v>
      </c>
      <c r="AM15" s="7">
        <v>204</v>
      </c>
      <c r="AN15" s="7">
        <v>181</v>
      </c>
      <c r="AO15" s="7">
        <v>139</v>
      </c>
      <c r="AP15" s="7">
        <v>131</v>
      </c>
      <c r="AQ15" s="37">
        <v>94</v>
      </c>
      <c r="AR15" s="233">
        <f t="shared" si="5"/>
        <v>1845</v>
      </c>
      <c r="AS15" s="234">
        <f t="shared" si="6"/>
        <v>2480</v>
      </c>
      <c r="AT15" s="171">
        <f t="shared" si="7"/>
        <v>4325</v>
      </c>
      <c r="AU15" s="229">
        <f t="shared" si="8"/>
        <v>4325</v>
      </c>
      <c r="AV15" s="48">
        <v>18038</v>
      </c>
      <c r="AW15" s="266">
        <v>2590</v>
      </c>
      <c r="AX15" s="48">
        <v>7314</v>
      </c>
      <c r="AY15" s="267">
        <v>1462</v>
      </c>
      <c r="AZ15" s="267">
        <v>109</v>
      </c>
      <c r="BA15" s="20">
        <f t="shared" si="0"/>
        <v>45.918505894958443</v>
      </c>
      <c r="BB15" s="9">
        <f t="shared" si="9"/>
        <v>64.436424208772905</v>
      </c>
      <c r="BC15" s="9">
        <f t="shared" si="10"/>
        <v>45.299385203164391</v>
      </c>
      <c r="BD15" s="9">
        <f t="shared" si="11"/>
        <v>37.402487876871177</v>
      </c>
      <c r="BE15" s="9">
        <f t="shared" si="12"/>
        <v>66.122648488740154</v>
      </c>
      <c r="BF15" s="9">
        <f t="shared" si="13"/>
        <v>123.21432775260713</v>
      </c>
      <c r="BG15" s="21">
        <f t="shared" si="14"/>
        <v>14.358576338840226</v>
      </c>
    </row>
    <row r="16" spans="1:59" ht="15.75">
      <c r="A16" s="12">
        <v>8</v>
      </c>
      <c r="B16" s="11" t="s">
        <v>65</v>
      </c>
      <c r="C16" s="238">
        <v>960854.42517233815</v>
      </c>
      <c r="D16" s="57">
        <v>103</v>
      </c>
      <c r="E16" s="55">
        <v>2</v>
      </c>
      <c r="F16" s="55">
        <v>0</v>
      </c>
      <c r="G16" s="55">
        <v>0</v>
      </c>
      <c r="H16" s="55">
        <v>0</v>
      </c>
      <c r="I16" s="60">
        <v>0</v>
      </c>
      <c r="J16" s="133">
        <f t="shared" si="1"/>
        <v>105</v>
      </c>
      <c r="K16" s="29">
        <v>37</v>
      </c>
      <c r="L16" s="13">
        <v>0</v>
      </c>
      <c r="M16" s="13">
        <v>0</v>
      </c>
      <c r="N16" s="13">
        <v>0</v>
      </c>
      <c r="O16" s="13">
        <v>0</v>
      </c>
      <c r="P16" s="160">
        <v>0</v>
      </c>
      <c r="Q16" s="133">
        <f t="shared" si="2"/>
        <v>37</v>
      </c>
      <c r="R16" s="57">
        <v>14</v>
      </c>
      <c r="S16" s="55">
        <v>0</v>
      </c>
      <c r="T16" s="55">
        <v>0</v>
      </c>
      <c r="U16" s="55">
        <v>0</v>
      </c>
      <c r="V16" s="55">
        <v>0</v>
      </c>
      <c r="W16" s="166">
        <v>0</v>
      </c>
      <c r="X16" s="141">
        <f t="shared" si="3"/>
        <v>14</v>
      </c>
      <c r="Y16" s="139">
        <f t="shared" si="4"/>
        <v>156</v>
      </c>
      <c r="Z16" s="24">
        <v>8</v>
      </c>
      <c r="AA16" s="33" t="s">
        <v>65</v>
      </c>
      <c r="AB16" s="29">
        <v>0</v>
      </c>
      <c r="AC16" s="7">
        <v>0</v>
      </c>
      <c r="AD16" s="7">
        <v>0</v>
      </c>
      <c r="AE16" s="7">
        <v>3</v>
      </c>
      <c r="AF16" s="7">
        <v>23</v>
      </c>
      <c r="AG16" s="7">
        <v>14</v>
      </c>
      <c r="AH16" s="7">
        <v>22</v>
      </c>
      <c r="AI16" s="7">
        <v>19</v>
      </c>
      <c r="AJ16" s="7">
        <v>16</v>
      </c>
      <c r="AK16" s="7">
        <v>17</v>
      </c>
      <c r="AL16" s="7">
        <v>25</v>
      </c>
      <c r="AM16" s="7">
        <v>4</v>
      </c>
      <c r="AN16" s="7">
        <v>7</v>
      </c>
      <c r="AO16" s="7">
        <v>2</v>
      </c>
      <c r="AP16" s="7">
        <v>4</v>
      </c>
      <c r="AQ16" s="37">
        <v>0</v>
      </c>
      <c r="AR16" s="121">
        <f t="shared" si="5"/>
        <v>97</v>
      </c>
      <c r="AS16" s="126">
        <f t="shared" si="6"/>
        <v>59</v>
      </c>
      <c r="AT16" s="171">
        <f t="shared" si="7"/>
        <v>156</v>
      </c>
      <c r="AU16" s="229">
        <f t="shared" si="8"/>
        <v>156</v>
      </c>
      <c r="AV16" s="48">
        <v>655</v>
      </c>
      <c r="AW16" s="266">
        <v>108</v>
      </c>
      <c r="AX16" s="48">
        <v>150</v>
      </c>
      <c r="AY16" s="267">
        <v>88</v>
      </c>
      <c r="AZ16" s="267">
        <v>1</v>
      </c>
      <c r="BA16" s="20">
        <f t="shared" si="0"/>
        <v>30.354927762793359</v>
      </c>
      <c r="BB16" s="9">
        <f t="shared" si="9"/>
        <v>73.943661971830991</v>
      </c>
      <c r="BC16" s="9">
        <f t="shared" si="10"/>
        <v>23.875808727709739</v>
      </c>
      <c r="BD16" s="9">
        <f t="shared" si="11"/>
        <v>10.256410256410255</v>
      </c>
      <c r="BE16" s="9">
        <f t="shared" si="12"/>
        <v>43.711095978422449</v>
      </c>
      <c r="BF16" s="9">
        <f t="shared" si="13"/>
        <v>64.942199739370494</v>
      </c>
      <c r="BG16" s="21">
        <f t="shared" si="14"/>
        <v>16.488549618320612</v>
      </c>
    </row>
    <row r="17" spans="1:59" ht="15.75">
      <c r="A17" s="12">
        <v>9</v>
      </c>
      <c r="B17" s="11" t="s">
        <v>66</v>
      </c>
      <c r="C17" s="237">
        <v>2203529.6044143452</v>
      </c>
      <c r="D17" s="57">
        <v>296</v>
      </c>
      <c r="E17" s="55">
        <v>46</v>
      </c>
      <c r="F17" s="55">
        <v>1</v>
      </c>
      <c r="G17" s="55">
        <v>0</v>
      </c>
      <c r="H17" s="55">
        <v>2</v>
      </c>
      <c r="I17" s="60">
        <v>0</v>
      </c>
      <c r="J17" s="133">
        <f t="shared" si="1"/>
        <v>345</v>
      </c>
      <c r="K17" s="29">
        <v>229</v>
      </c>
      <c r="L17" s="13">
        <v>3</v>
      </c>
      <c r="M17" s="13">
        <v>0</v>
      </c>
      <c r="N17" s="13">
        <v>0</v>
      </c>
      <c r="O17" s="13">
        <v>1</v>
      </c>
      <c r="P17" s="160">
        <v>0</v>
      </c>
      <c r="Q17" s="133">
        <f t="shared" si="2"/>
        <v>233</v>
      </c>
      <c r="R17" s="57">
        <v>103</v>
      </c>
      <c r="S17" s="55">
        <v>6</v>
      </c>
      <c r="T17" s="55">
        <v>0</v>
      </c>
      <c r="U17" s="55">
        <v>0</v>
      </c>
      <c r="V17" s="55">
        <v>0</v>
      </c>
      <c r="W17" s="166">
        <v>0</v>
      </c>
      <c r="X17" s="141">
        <f t="shared" si="3"/>
        <v>109</v>
      </c>
      <c r="Y17" s="139">
        <f t="shared" si="4"/>
        <v>687</v>
      </c>
      <c r="Z17" s="24">
        <v>9</v>
      </c>
      <c r="AA17" s="33" t="s">
        <v>66</v>
      </c>
      <c r="AB17" s="29">
        <v>29</v>
      </c>
      <c r="AC17" s="7">
        <v>25</v>
      </c>
      <c r="AD17" s="7">
        <v>29</v>
      </c>
      <c r="AE17" s="7">
        <v>34</v>
      </c>
      <c r="AF17" s="7">
        <v>88</v>
      </c>
      <c r="AG17" s="7">
        <v>82</v>
      </c>
      <c r="AH17" s="7">
        <v>49</v>
      </c>
      <c r="AI17" s="7">
        <v>43</v>
      </c>
      <c r="AJ17" s="7">
        <v>43</v>
      </c>
      <c r="AK17" s="7">
        <v>36</v>
      </c>
      <c r="AL17" s="7">
        <v>68</v>
      </c>
      <c r="AM17" s="7">
        <v>36</v>
      </c>
      <c r="AN17" s="7">
        <v>51</v>
      </c>
      <c r="AO17" s="7">
        <v>22</v>
      </c>
      <c r="AP17" s="7">
        <v>28</v>
      </c>
      <c r="AQ17" s="37">
        <v>20</v>
      </c>
      <c r="AR17" s="121">
        <f t="shared" si="5"/>
        <v>385</v>
      </c>
      <c r="AS17" s="126">
        <f t="shared" si="6"/>
        <v>298</v>
      </c>
      <c r="AT17" s="171">
        <f t="shared" si="7"/>
        <v>683</v>
      </c>
      <c r="AU17" s="229">
        <f t="shared" si="8"/>
        <v>683</v>
      </c>
      <c r="AV17" s="48">
        <v>3593</v>
      </c>
      <c r="AW17" s="266">
        <v>391</v>
      </c>
      <c r="AX17" s="48">
        <v>519</v>
      </c>
      <c r="AY17" s="267">
        <v>66</v>
      </c>
      <c r="AZ17" s="267">
        <v>11</v>
      </c>
      <c r="BA17" s="20">
        <f t="shared" si="0"/>
        <v>43.112649727821164</v>
      </c>
      <c r="BB17" s="9">
        <f t="shared" si="9"/>
        <v>59.169550173010379</v>
      </c>
      <c r="BC17" s="9">
        <f t="shared" si="10"/>
        <v>45.581950099228877</v>
      </c>
      <c r="BD17" s="9">
        <f t="shared" si="11"/>
        <v>23.580786026200872</v>
      </c>
      <c r="BE17" s="9">
        <f t="shared" si="12"/>
        <v>62.082215608062484</v>
      </c>
      <c r="BF17" s="9">
        <f t="shared" si="13"/>
        <v>123.98290426990255</v>
      </c>
      <c r="BG17" s="21">
        <f t="shared" si="14"/>
        <v>10.882271082660729</v>
      </c>
    </row>
    <row r="18" spans="1:59" ht="15.75">
      <c r="A18" s="12">
        <v>10</v>
      </c>
      <c r="B18" s="11" t="s">
        <v>67</v>
      </c>
      <c r="C18" s="238">
        <v>1374726.9326119306</v>
      </c>
      <c r="D18" s="57">
        <v>251</v>
      </c>
      <c r="E18" s="55">
        <v>16</v>
      </c>
      <c r="F18" s="55">
        <v>6</v>
      </c>
      <c r="G18" s="55">
        <v>1</v>
      </c>
      <c r="H18" s="55">
        <v>28</v>
      </c>
      <c r="I18" s="60">
        <v>0</v>
      </c>
      <c r="J18" s="133">
        <f t="shared" si="1"/>
        <v>302</v>
      </c>
      <c r="K18" s="29">
        <v>87</v>
      </c>
      <c r="L18" s="13">
        <v>0</v>
      </c>
      <c r="M18" s="13">
        <v>0</v>
      </c>
      <c r="N18" s="13">
        <v>2</v>
      </c>
      <c r="O18" s="13">
        <v>10</v>
      </c>
      <c r="P18" s="160">
        <v>0</v>
      </c>
      <c r="Q18" s="133">
        <f t="shared" si="2"/>
        <v>99</v>
      </c>
      <c r="R18" s="57">
        <v>112</v>
      </c>
      <c r="S18" s="55">
        <v>2</v>
      </c>
      <c r="T18" s="55">
        <v>0</v>
      </c>
      <c r="U18" s="55">
        <v>0</v>
      </c>
      <c r="V18" s="55">
        <v>4</v>
      </c>
      <c r="W18" s="166">
        <v>0</v>
      </c>
      <c r="X18" s="141">
        <f t="shared" si="3"/>
        <v>118</v>
      </c>
      <c r="Y18" s="139">
        <f t="shared" si="4"/>
        <v>519</v>
      </c>
      <c r="Z18" s="24">
        <v>10</v>
      </c>
      <c r="AA18" s="33" t="s">
        <v>67</v>
      </c>
      <c r="AB18" s="29">
        <v>7</v>
      </c>
      <c r="AC18" s="7">
        <v>6</v>
      </c>
      <c r="AD18" s="7">
        <v>17</v>
      </c>
      <c r="AE18" s="7">
        <v>28</v>
      </c>
      <c r="AF18" s="7">
        <v>70</v>
      </c>
      <c r="AG18" s="7">
        <v>71</v>
      </c>
      <c r="AH18" s="7">
        <v>50</v>
      </c>
      <c r="AI18" s="7">
        <v>35</v>
      </c>
      <c r="AJ18" s="7">
        <v>34</v>
      </c>
      <c r="AK18" s="7">
        <v>27</v>
      </c>
      <c r="AL18" s="7">
        <v>38</v>
      </c>
      <c r="AM18" s="7">
        <v>27</v>
      </c>
      <c r="AN18" s="7">
        <v>24</v>
      </c>
      <c r="AO18" s="7">
        <v>10</v>
      </c>
      <c r="AP18" s="7">
        <v>19</v>
      </c>
      <c r="AQ18" s="37">
        <v>5</v>
      </c>
      <c r="AR18" s="121">
        <f t="shared" si="5"/>
        <v>259</v>
      </c>
      <c r="AS18" s="126">
        <f t="shared" si="6"/>
        <v>209</v>
      </c>
      <c r="AT18" s="171">
        <f t="shared" si="7"/>
        <v>468</v>
      </c>
      <c r="AU18" s="229">
        <f t="shared" si="8"/>
        <v>468</v>
      </c>
      <c r="AV18" s="48">
        <v>1665</v>
      </c>
      <c r="AW18" s="266">
        <v>296</v>
      </c>
      <c r="AX18" s="48">
        <v>839</v>
      </c>
      <c r="AY18" s="267">
        <v>66</v>
      </c>
      <c r="AZ18" s="267">
        <v>7</v>
      </c>
      <c r="BA18" s="20">
        <f t="shared" si="0"/>
        <v>53.950108132203908</v>
      </c>
      <c r="BB18" s="9">
        <f t="shared" si="9"/>
        <v>66.583541147132181</v>
      </c>
      <c r="BC18" s="9">
        <f t="shared" si="10"/>
        <v>50.063418253545464</v>
      </c>
      <c r="BD18" s="9">
        <f t="shared" si="11"/>
        <v>34.874759152215802</v>
      </c>
      <c r="BE18" s="9">
        <f t="shared" si="12"/>
        <v>77.688155710373636</v>
      </c>
      <c r="BF18" s="9">
        <f t="shared" si="13"/>
        <v>136.17249764964367</v>
      </c>
      <c r="BG18" s="21">
        <f t="shared" si="14"/>
        <v>17.777777777777779</v>
      </c>
    </row>
    <row r="19" spans="1:59" ht="15.75">
      <c r="A19" s="12">
        <v>11</v>
      </c>
      <c r="B19" s="11" t="s">
        <v>68</v>
      </c>
      <c r="C19" s="238">
        <v>708369.60838463972</v>
      </c>
      <c r="D19" s="57">
        <v>80</v>
      </c>
      <c r="E19" s="55">
        <v>10</v>
      </c>
      <c r="F19" s="55">
        <v>3</v>
      </c>
      <c r="G19" s="55">
        <v>0</v>
      </c>
      <c r="H19" s="55">
        <v>0</v>
      </c>
      <c r="I19" s="60">
        <v>0</v>
      </c>
      <c r="J19" s="133">
        <f t="shared" si="1"/>
        <v>93</v>
      </c>
      <c r="K19" s="29">
        <v>90</v>
      </c>
      <c r="L19" s="13">
        <v>0</v>
      </c>
      <c r="M19" s="13">
        <v>0</v>
      </c>
      <c r="N19" s="13">
        <v>0</v>
      </c>
      <c r="O19" s="13">
        <v>1</v>
      </c>
      <c r="P19" s="160">
        <v>0</v>
      </c>
      <c r="Q19" s="133">
        <f t="shared" si="2"/>
        <v>91</v>
      </c>
      <c r="R19" s="57">
        <v>29</v>
      </c>
      <c r="S19" s="55">
        <v>1</v>
      </c>
      <c r="T19" s="55">
        <v>0</v>
      </c>
      <c r="U19" s="55">
        <v>0</v>
      </c>
      <c r="V19" s="55">
        <v>1</v>
      </c>
      <c r="W19" s="166">
        <v>0</v>
      </c>
      <c r="X19" s="141">
        <f t="shared" si="3"/>
        <v>31</v>
      </c>
      <c r="Y19" s="139">
        <f t="shared" si="4"/>
        <v>215</v>
      </c>
      <c r="Z19" s="24">
        <v>11</v>
      </c>
      <c r="AA19" s="33" t="s">
        <v>68</v>
      </c>
      <c r="AB19" s="29">
        <v>16</v>
      </c>
      <c r="AC19" s="7">
        <v>3</v>
      </c>
      <c r="AD19" s="7">
        <v>12</v>
      </c>
      <c r="AE19" s="7">
        <v>9</v>
      </c>
      <c r="AF19" s="7">
        <v>28</v>
      </c>
      <c r="AG19" s="7">
        <v>21</v>
      </c>
      <c r="AH19" s="7">
        <v>13</v>
      </c>
      <c r="AI19" s="7">
        <v>26</v>
      </c>
      <c r="AJ19" s="7">
        <v>10</v>
      </c>
      <c r="AK19" s="7">
        <v>12</v>
      </c>
      <c r="AL19" s="7">
        <v>15</v>
      </c>
      <c r="AM19" s="7">
        <v>9</v>
      </c>
      <c r="AN19" s="7">
        <v>12</v>
      </c>
      <c r="AO19" s="7">
        <v>6</v>
      </c>
      <c r="AP19" s="7">
        <v>9</v>
      </c>
      <c r="AQ19" s="37">
        <v>9</v>
      </c>
      <c r="AR19" s="121">
        <f t="shared" si="5"/>
        <v>115</v>
      </c>
      <c r="AS19" s="126">
        <f t="shared" si="6"/>
        <v>95</v>
      </c>
      <c r="AT19" s="171">
        <f t="shared" si="7"/>
        <v>210</v>
      </c>
      <c r="AU19" s="229">
        <f t="shared" si="8"/>
        <v>210</v>
      </c>
      <c r="AV19" s="48">
        <v>615</v>
      </c>
      <c r="AW19" s="266">
        <v>84</v>
      </c>
      <c r="AX19" s="48">
        <v>552</v>
      </c>
      <c r="AY19" s="267">
        <v>60</v>
      </c>
      <c r="AZ19" s="267">
        <v>8</v>
      </c>
      <c r="BA19" s="20">
        <f t="shared" si="0"/>
        <v>35.292310263013391</v>
      </c>
      <c r="BB19" s="9">
        <f t="shared" si="9"/>
        <v>48.913043478260867</v>
      </c>
      <c r="BC19" s="9">
        <f t="shared" si="10"/>
        <v>43.596383266075364</v>
      </c>
      <c r="BD19" s="9">
        <f t="shared" si="11"/>
        <v>20.930232558139537</v>
      </c>
      <c r="BE19" s="9">
        <f t="shared" si="12"/>
        <v>50.820926778739285</v>
      </c>
      <c r="BF19" s="9">
        <f t="shared" si="13"/>
        <v>118.58216248372501</v>
      </c>
      <c r="BG19" s="21">
        <f t="shared" si="14"/>
        <v>13.658536585365855</v>
      </c>
    </row>
    <row r="20" spans="1:59" s="105" customFormat="1" ht="22.5" customHeight="1">
      <c r="A20" s="103">
        <v>12</v>
      </c>
      <c r="B20" s="11" t="s">
        <v>69</v>
      </c>
      <c r="C20" s="237">
        <v>1290450.1997652545</v>
      </c>
      <c r="D20" s="57">
        <v>220</v>
      </c>
      <c r="E20" s="55">
        <v>11</v>
      </c>
      <c r="F20" s="55">
        <v>8</v>
      </c>
      <c r="G20" s="55">
        <v>2</v>
      </c>
      <c r="H20" s="55">
        <v>22</v>
      </c>
      <c r="I20" s="60">
        <v>0</v>
      </c>
      <c r="J20" s="133">
        <f t="shared" si="1"/>
        <v>263</v>
      </c>
      <c r="K20" s="29">
        <v>160</v>
      </c>
      <c r="L20" s="13">
        <v>0</v>
      </c>
      <c r="M20" s="13">
        <v>0</v>
      </c>
      <c r="N20" s="13">
        <v>0</v>
      </c>
      <c r="O20" s="13">
        <v>11</v>
      </c>
      <c r="P20" s="160">
        <v>0</v>
      </c>
      <c r="Q20" s="133">
        <f t="shared" si="2"/>
        <v>171</v>
      </c>
      <c r="R20" s="57">
        <v>60</v>
      </c>
      <c r="S20" s="55">
        <v>0</v>
      </c>
      <c r="T20" s="55">
        <v>0</v>
      </c>
      <c r="U20" s="55">
        <v>0</v>
      </c>
      <c r="V20" s="55">
        <v>1</v>
      </c>
      <c r="W20" s="166">
        <v>0</v>
      </c>
      <c r="X20" s="133">
        <f t="shared" si="3"/>
        <v>61</v>
      </c>
      <c r="Y20" s="231">
        <f t="shared" si="4"/>
        <v>495</v>
      </c>
      <c r="Z20" s="104">
        <v>12</v>
      </c>
      <c r="AA20" s="33" t="s">
        <v>69</v>
      </c>
      <c r="AB20" s="29">
        <v>3</v>
      </c>
      <c r="AC20" s="7">
        <v>4</v>
      </c>
      <c r="AD20" s="7">
        <v>15</v>
      </c>
      <c r="AE20" s="7">
        <v>11</v>
      </c>
      <c r="AF20" s="7">
        <v>43</v>
      </c>
      <c r="AG20" s="7">
        <v>48</v>
      </c>
      <c r="AH20" s="7">
        <v>45</v>
      </c>
      <c r="AI20" s="7">
        <v>57</v>
      </c>
      <c r="AJ20" s="7">
        <v>49</v>
      </c>
      <c r="AK20" s="7">
        <v>42</v>
      </c>
      <c r="AL20" s="7">
        <v>32</v>
      </c>
      <c r="AM20" s="7">
        <v>19</v>
      </c>
      <c r="AN20" s="7">
        <v>31</v>
      </c>
      <c r="AO20" s="7">
        <v>18</v>
      </c>
      <c r="AP20" s="7">
        <v>18</v>
      </c>
      <c r="AQ20" s="37">
        <v>16</v>
      </c>
      <c r="AR20" s="220">
        <f t="shared" si="5"/>
        <v>236</v>
      </c>
      <c r="AS20" s="221">
        <f t="shared" si="6"/>
        <v>215</v>
      </c>
      <c r="AT20" s="171">
        <f t="shared" si="7"/>
        <v>451</v>
      </c>
      <c r="AU20" s="229">
        <f t="shared" si="8"/>
        <v>451</v>
      </c>
      <c r="AV20" s="48">
        <v>1613</v>
      </c>
      <c r="AW20" s="266">
        <v>259</v>
      </c>
      <c r="AX20" s="48"/>
      <c r="AY20" s="267">
        <v>104</v>
      </c>
      <c r="AZ20" s="267">
        <v>7</v>
      </c>
      <c r="BA20" s="20">
        <f t="shared" si="0"/>
        <v>49.724248698895323</v>
      </c>
      <c r="BB20" s="9">
        <f t="shared" si="9"/>
        <v>53.225806451612897</v>
      </c>
      <c r="BC20" s="9">
        <f t="shared" si="10"/>
        <v>51.395652016505245</v>
      </c>
      <c r="BD20" s="9">
        <f t="shared" si="11"/>
        <v>23.232323232323232</v>
      </c>
      <c r="BE20" s="9">
        <f t="shared" si="12"/>
        <v>71.602918126409264</v>
      </c>
      <c r="BF20" s="9">
        <f t="shared" si="13"/>
        <v>139.7961734848943</v>
      </c>
      <c r="BG20" s="21">
        <f t="shared" si="14"/>
        <v>16.057036577805331</v>
      </c>
    </row>
    <row r="21" spans="1:59" ht="15.75">
      <c r="A21" s="12">
        <v>13</v>
      </c>
      <c r="B21" s="11" t="s">
        <v>70</v>
      </c>
      <c r="C21" s="237">
        <v>1549068.2316151208</v>
      </c>
      <c r="D21" s="57">
        <v>188</v>
      </c>
      <c r="E21" s="55">
        <v>7</v>
      </c>
      <c r="F21" s="55">
        <v>0</v>
      </c>
      <c r="G21" s="55">
        <v>1</v>
      </c>
      <c r="H21" s="55">
        <v>5</v>
      </c>
      <c r="I21" s="60">
        <v>0</v>
      </c>
      <c r="J21" s="133">
        <f t="shared" si="1"/>
        <v>201</v>
      </c>
      <c r="K21" s="29">
        <v>293</v>
      </c>
      <c r="L21" s="13">
        <v>0</v>
      </c>
      <c r="M21" s="13">
        <v>0</v>
      </c>
      <c r="N21" s="13">
        <v>0</v>
      </c>
      <c r="O21" s="13">
        <v>0</v>
      </c>
      <c r="P21" s="160">
        <v>0</v>
      </c>
      <c r="Q21" s="133">
        <f t="shared" si="2"/>
        <v>293</v>
      </c>
      <c r="R21" s="57">
        <v>62</v>
      </c>
      <c r="S21" s="55">
        <v>1</v>
      </c>
      <c r="T21" s="55">
        <v>0</v>
      </c>
      <c r="U21" s="55">
        <v>0</v>
      </c>
      <c r="V21" s="55">
        <v>0</v>
      </c>
      <c r="W21" s="166">
        <v>0</v>
      </c>
      <c r="X21" s="141">
        <f t="shared" si="3"/>
        <v>63</v>
      </c>
      <c r="Y21" s="139">
        <f t="shared" si="4"/>
        <v>557</v>
      </c>
      <c r="Z21" s="24">
        <v>13</v>
      </c>
      <c r="AA21" s="33" t="s">
        <v>70</v>
      </c>
      <c r="AB21" s="29">
        <v>17</v>
      </c>
      <c r="AC21" s="7">
        <v>18</v>
      </c>
      <c r="AD21" s="7">
        <v>23</v>
      </c>
      <c r="AE21" s="7">
        <v>25</v>
      </c>
      <c r="AF21" s="7">
        <v>59</v>
      </c>
      <c r="AG21" s="7">
        <v>74</v>
      </c>
      <c r="AH21" s="7">
        <v>45</v>
      </c>
      <c r="AI21" s="7">
        <v>51</v>
      </c>
      <c r="AJ21" s="7">
        <v>45</v>
      </c>
      <c r="AK21" s="7">
        <v>39</v>
      </c>
      <c r="AL21" s="7">
        <v>48</v>
      </c>
      <c r="AM21" s="7">
        <v>16</v>
      </c>
      <c r="AN21" s="7">
        <v>38</v>
      </c>
      <c r="AO21" s="7">
        <v>26</v>
      </c>
      <c r="AP21" s="7">
        <v>17</v>
      </c>
      <c r="AQ21" s="37">
        <v>10</v>
      </c>
      <c r="AR21" s="121">
        <f t="shared" si="5"/>
        <v>292</v>
      </c>
      <c r="AS21" s="126">
        <f t="shared" si="6"/>
        <v>259</v>
      </c>
      <c r="AT21" s="171">
        <f t="shared" si="7"/>
        <v>551</v>
      </c>
      <c r="AU21" s="229">
        <f t="shared" si="8"/>
        <v>551</v>
      </c>
      <c r="AV21" s="48">
        <v>1421</v>
      </c>
      <c r="AW21" s="266">
        <v>186</v>
      </c>
      <c r="AX21" s="48">
        <v>166</v>
      </c>
      <c r="AY21" s="267">
        <v>22</v>
      </c>
      <c r="AZ21" s="267">
        <v>3</v>
      </c>
      <c r="BA21" s="20">
        <f t="shared" si="0"/>
        <v>34.967256807139044</v>
      </c>
      <c r="BB21" s="9">
        <f t="shared" si="9"/>
        <v>39.473684210526315</v>
      </c>
      <c r="BC21" s="9">
        <f t="shared" si="10"/>
        <v>52.308484617376315</v>
      </c>
      <c r="BD21" s="9">
        <f t="shared" si="11"/>
        <v>13.644524236983843</v>
      </c>
      <c r="BE21" s="9">
        <f t="shared" si="12"/>
        <v>50.352849802280218</v>
      </c>
      <c r="BF21" s="9">
        <f t="shared" si="13"/>
        <v>142.27907815926358</v>
      </c>
      <c r="BG21" s="21">
        <f t="shared" si="14"/>
        <v>13.089373680506686</v>
      </c>
    </row>
    <row r="22" spans="1:59" ht="15.75">
      <c r="A22" s="12">
        <v>14</v>
      </c>
      <c r="B22" s="11" t="s">
        <v>71</v>
      </c>
      <c r="C22" s="237">
        <v>1526636.3441020814</v>
      </c>
      <c r="D22" s="57">
        <v>199</v>
      </c>
      <c r="E22" s="55">
        <v>6</v>
      </c>
      <c r="F22" s="55">
        <v>4</v>
      </c>
      <c r="G22" s="55">
        <v>1</v>
      </c>
      <c r="H22" s="55">
        <v>16</v>
      </c>
      <c r="I22" s="60">
        <v>0</v>
      </c>
      <c r="J22" s="133">
        <f t="shared" si="1"/>
        <v>226</v>
      </c>
      <c r="K22" s="29">
        <v>243</v>
      </c>
      <c r="L22" s="13">
        <v>0</v>
      </c>
      <c r="M22" s="13">
        <v>0</v>
      </c>
      <c r="N22" s="13">
        <v>0</v>
      </c>
      <c r="O22" s="13">
        <v>2</v>
      </c>
      <c r="P22" s="160">
        <v>0</v>
      </c>
      <c r="Q22" s="133">
        <f t="shared" si="2"/>
        <v>245</v>
      </c>
      <c r="R22" s="57">
        <v>82</v>
      </c>
      <c r="S22" s="55">
        <v>0</v>
      </c>
      <c r="T22" s="55">
        <v>0</v>
      </c>
      <c r="U22" s="55">
        <v>0</v>
      </c>
      <c r="V22" s="55">
        <v>2</v>
      </c>
      <c r="W22" s="166">
        <v>0</v>
      </c>
      <c r="X22" s="141">
        <f t="shared" si="3"/>
        <v>84</v>
      </c>
      <c r="Y22" s="139">
        <f t="shared" si="4"/>
        <v>555</v>
      </c>
      <c r="Z22" s="24">
        <v>14</v>
      </c>
      <c r="AA22" s="33" t="s">
        <v>71</v>
      </c>
      <c r="AB22" s="29">
        <v>7</v>
      </c>
      <c r="AC22" s="7">
        <v>13</v>
      </c>
      <c r="AD22" s="7">
        <v>19</v>
      </c>
      <c r="AE22" s="7">
        <v>20</v>
      </c>
      <c r="AF22" s="7">
        <v>56</v>
      </c>
      <c r="AG22" s="7">
        <v>69</v>
      </c>
      <c r="AH22" s="7">
        <v>60</v>
      </c>
      <c r="AI22" s="7">
        <v>54</v>
      </c>
      <c r="AJ22" s="7">
        <v>33</v>
      </c>
      <c r="AK22" s="7">
        <v>25</v>
      </c>
      <c r="AL22" s="7">
        <v>45</v>
      </c>
      <c r="AM22" s="7">
        <v>23</v>
      </c>
      <c r="AN22" s="7">
        <v>40</v>
      </c>
      <c r="AO22" s="7">
        <v>27</v>
      </c>
      <c r="AP22" s="7">
        <v>25</v>
      </c>
      <c r="AQ22" s="37">
        <v>14</v>
      </c>
      <c r="AR22" s="121">
        <f t="shared" si="5"/>
        <v>285</v>
      </c>
      <c r="AS22" s="126">
        <f t="shared" si="6"/>
        <v>245</v>
      </c>
      <c r="AT22" s="171">
        <f t="shared" si="7"/>
        <v>530</v>
      </c>
      <c r="AU22" s="229">
        <f t="shared" si="8"/>
        <v>530</v>
      </c>
      <c r="AV22" s="48">
        <v>1668</v>
      </c>
      <c r="AW22" s="266">
        <v>237</v>
      </c>
      <c r="AX22" s="48"/>
      <c r="AY22" s="267"/>
      <c r="AZ22" s="267"/>
      <c r="BA22" s="20">
        <f t="shared" si="0"/>
        <v>37.300595301847963</v>
      </c>
      <c r="BB22" s="9">
        <f t="shared" si="9"/>
        <v>43.524416135881104</v>
      </c>
      <c r="BC22" s="9">
        <f t="shared" si="10"/>
        <v>51.054186395929634</v>
      </c>
      <c r="BD22" s="9">
        <f t="shared" si="11"/>
        <v>20.36036036036036</v>
      </c>
      <c r="BE22" s="9">
        <f t="shared" si="12"/>
        <v>53.712857234661065</v>
      </c>
      <c r="BF22" s="9">
        <f t="shared" si="13"/>
        <v>138.86738699692862</v>
      </c>
      <c r="BG22" s="21">
        <f t="shared" si="14"/>
        <v>14.208633093525179</v>
      </c>
    </row>
    <row r="23" spans="1:59" ht="15.75">
      <c r="A23" s="12">
        <v>15</v>
      </c>
      <c r="B23" s="11" t="s">
        <v>72</v>
      </c>
      <c r="C23" s="237">
        <v>2070262.4419021353</v>
      </c>
      <c r="D23" s="57">
        <v>326</v>
      </c>
      <c r="E23" s="55">
        <v>17</v>
      </c>
      <c r="F23" s="55">
        <v>16</v>
      </c>
      <c r="G23" s="55">
        <v>0</v>
      </c>
      <c r="H23" s="55">
        <v>10</v>
      </c>
      <c r="I23" s="60">
        <v>0</v>
      </c>
      <c r="J23" s="133">
        <f t="shared" si="1"/>
        <v>369</v>
      </c>
      <c r="K23" s="29">
        <v>344</v>
      </c>
      <c r="L23" s="13">
        <v>0</v>
      </c>
      <c r="M23" s="13">
        <v>0</v>
      </c>
      <c r="N23" s="13">
        <v>0</v>
      </c>
      <c r="O23" s="13">
        <v>4</v>
      </c>
      <c r="P23" s="160">
        <v>0</v>
      </c>
      <c r="Q23" s="133">
        <f t="shared" si="2"/>
        <v>348</v>
      </c>
      <c r="R23" s="57">
        <v>114</v>
      </c>
      <c r="S23" s="55">
        <v>0</v>
      </c>
      <c r="T23" s="55">
        <v>0</v>
      </c>
      <c r="U23" s="55">
        <v>0</v>
      </c>
      <c r="V23" s="55">
        <v>11</v>
      </c>
      <c r="W23" s="166">
        <v>0</v>
      </c>
      <c r="X23" s="141">
        <f t="shared" si="3"/>
        <v>125</v>
      </c>
      <c r="Y23" s="139">
        <f t="shared" si="4"/>
        <v>842</v>
      </c>
      <c r="Z23" s="24">
        <v>15</v>
      </c>
      <c r="AA23" s="33" t="s">
        <v>72</v>
      </c>
      <c r="AB23" s="29">
        <v>23</v>
      </c>
      <c r="AC23" s="7">
        <v>10</v>
      </c>
      <c r="AD23" s="7">
        <v>25</v>
      </c>
      <c r="AE23" s="7">
        <v>33</v>
      </c>
      <c r="AF23" s="7">
        <v>139</v>
      </c>
      <c r="AG23" s="7">
        <v>139</v>
      </c>
      <c r="AH23" s="7">
        <v>75</v>
      </c>
      <c r="AI23" s="7">
        <v>91</v>
      </c>
      <c r="AJ23" s="7">
        <v>58</v>
      </c>
      <c r="AK23" s="7">
        <v>46</v>
      </c>
      <c r="AL23" s="7">
        <v>52</v>
      </c>
      <c r="AM23" s="7">
        <v>25</v>
      </c>
      <c r="AN23" s="7">
        <v>38</v>
      </c>
      <c r="AO23" s="7">
        <v>15</v>
      </c>
      <c r="AP23" s="7">
        <v>21</v>
      </c>
      <c r="AQ23" s="37">
        <v>11</v>
      </c>
      <c r="AR23" s="121">
        <f t="shared" si="5"/>
        <v>431</v>
      </c>
      <c r="AS23" s="126">
        <f t="shared" si="6"/>
        <v>370</v>
      </c>
      <c r="AT23" s="171">
        <f t="shared" si="7"/>
        <v>801</v>
      </c>
      <c r="AU23" s="229">
        <f t="shared" si="8"/>
        <v>801</v>
      </c>
      <c r="AV23" s="48">
        <v>2211</v>
      </c>
      <c r="AW23" s="266">
        <v>382</v>
      </c>
      <c r="AX23" s="48">
        <v>691</v>
      </c>
      <c r="AY23" s="267">
        <v>83</v>
      </c>
      <c r="AZ23" s="267">
        <v>6</v>
      </c>
      <c r="BA23" s="20">
        <f t="shared" si="0"/>
        <v>46.022077128655027</v>
      </c>
      <c r="BB23" s="9">
        <f t="shared" si="9"/>
        <v>47.838214783821478</v>
      </c>
      <c r="BC23" s="9">
        <f t="shared" si="10"/>
        <v>56.898157094919242</v>
      </c>
      <c r="BD23" s="9">
        <f t="shared" si="11"/>
        <v>20.427553444180521</v>
      </c>
      <c r="BE23" s="9">
        <f t="shared" si="12"/>
        <v>66.271791065263244</v>
      </c>
      <c r="BF23" s="9">
        <f t="shared" si="13"/>
        <v>154.76298729818035</v>
      </c>
      <c r="BG23" s="21">
        <f t="shared" si="14"/>
        <v>17.277250113071009</v>
      </c>
    </row>
    <row r="24" spans="1:59" ht="15.75">
      <c r="A24" s="12">
        <v>16</v>
      </c>
      <c r="B24" s="14" t="s">
        <v>73</v>
      </c>
      <c r="C24" s="238">
        <v>1371108.1923141417</v>
      </c>
      <c r="D24" s="57">
        <v>120</v>
      </c>
      <c r="E24" s="55">
        <v>9</v>
      </c>
      <c r="F24" s="55">
        <v>0</v>
      </c>
      <c r="G24" s="55">
        <v>1</v>
      </c>
      <c r="H24" s="55">
        <v>5</v>
      </c>
      <c r="I24" s="60">
        <v>0</v>
      </c>
      <c r="J24" s="133">
        <f t="shared" si="1"/>
        <v>135</v>
      </c>
      <c r="K24" s="29">
        <v>145</v>
      </c>
      <c r="L24" s="13">
        <v>0</v>
      </c>
      <c r="M24" s="13">
        <v>0</v>
      </c>
      <c r="N24" s="13">
        <v>0</v>
      </c>
      <c r="O24" s="13">
        <v>4</v>
      </c>
      <c r="P24" s="160">
        <v>0</v>
      </c>
      <c r="Q24" s="133">
        <f t="shared" si="2"/>
        <v>149</v>
      </c>
      <c r="R24" s="57">
        <v>46</v>
      </c>
      <c r="S24" s="55">
        <v>1</v>
      </c>
      <c r="T24" s="55">
        <v>0</v>
      </c>
      <c r="U24" s="55">
        <v>0</v>
      </c>
      <c r="V24" s="55">
        <v>0</v>
      </c>
      <c r="W24" s="166">
        <v>0</v>
      </c>
      <c r="X24" s="141">
        <f t="shared" si="3"/>
        <v>47</v>
      </c>
      <c r="Y24" s="139">
        <f t="shared" si="4"/>
        <v>331</v>
      </c>
      <c r="Z24" s="24">
        <v>16</v>
      </c>
      <c r="AA24" s="34" t="s">
        <v>73</v>
      </c>
      <c r="AB24" s="29">
        <v>26</v>
      </c>
      <c r="AC24" s="7">
        <v>12</v>
      </c>
      <c r="AD24" s="7">
        <v>8</v>
      </c>
      <c r="AE24" s="7">
        <v>15</v>
      </c>
      <c r="AF24" s="7">
        <v>53</v>
      </c>
      <c r="AG24" s="7">
        <v>27</v>
      </c>
      <c r="AH24" s="7">
        <v>22</v>
      </c>
      <c r="AI24" s="7">
        <v>26</v>
      </c>
      <c r="AJ24" s="7">
        <v>17</v>
      </c>
      <c r="AK24" s="7">
        <v>19</v>
      </c>
      <c r="AL24" s="7">
        <v>24</v>
      </c>
      <c r="AM24" s="7">
        <v>14</v>
      </c>
      <c r="AN24" s="7">
        <v>26</v>
      </c>
      <c r="AO24" s="7">
        <v>12</v>
      </c>
      <c r="AP24" s="7">
        <v>15</v>
      </c>
      <c r="AQ24" s="37">
        <v>5</v>
      </c>
      <c r="AR24" s="121">
        <f t="shared" si="5"/>
        <v>191</v>
      </c>
      <c r="AS24" s="126">
        <f t="shared" si="6"/>
        <v>130</v>
      </c>
      <c r="AT24" s="171">
        <f t="shared" si="7"/>
        <v>321</v>
      </c>
      <c r="AU24" s="229">
        <f t="shared" si="8"/>
        <v>321</v>
      </c>
      <c r="AV24" s="48">
        <v>1164</v>
      </c>
      <c r="AW24" s="266">
        <v>132</v>
      </c>
      <c r="AX24" s="48">
        <v>140</v>
      </c>
      <c r="AY24" s="267">
        <v>61</v>
      </c>
      <c r="AZ24" s="267">
        <v>2</v>
      </c>
      <c r="BA24" s="20">
        <f t="shared" si="0"/>
        <v>26.134577514889045</v>
      </c>
      <c r="BB24" s="9">
        <f t="shared" si="9"/>
        <v>45.422535211267608</v>
      </c>
      <c r="BC24" s="9">
        <f t="shared" si="10"/>
        <v>34.428998832883927</v>
      </c>
      <c r="BD24" s="9">
        <f t="shared" si="11"/>
        <v>19.939577039274926</v>
      </c>
      <c r="BE24" s="9">
        <f t="shared" si="12"/>
        <v>37.633791621440231</v>
      </c>
      <c r="BF24" s="9">
        <f t="shared" si="13"/>
        <v>93.646876825444295</v>
      </c>
      <c r="BG24" s="21">
        <f t="shared" si="14"/>
        <v>11.340206185567011</v>
      </c>
    </row>
    <row r="25" spans="1:59" ht="15.75">
      <c r="A25" s="12">
        <v>17</v>
      </c>
      <c r="B25" s="11" t="s">
        <v>74</v>
      </c>
      <c r="C25" s="237">
        <v>1254824.4902946225</v>
      </c>
      <c r="D25" s="57">
        <v>154</v>
      </c>
      <c r="E25" s="55">
        <v>12</v>
      </c>
      <c r="F25" s="55">
        <v>4</v>
      </c>
      <c r="G25" s="55">
        <v>4</v>
      </c>
      <c r="H25" s="55">
        <v>7</v>
      </c>
      <c r="I25" s="60">
        <v>0</v>
      </c>
      <c r="J25" s="133">
        <f t="shared" si="1"/>
        <v>181</v>
      </c>
      <c r="K25" s="29">
        <v>43</v>
      </c>
      <c r="L25" s="13">
        <v>1</v>
      </c>
      <c r="M25" s="13">
        <v>0</v>
      </c>
      <c r="N25" s="13">
        <v>1</v>
      </c>
      <c r="O25" s="13">
        <v>4</v>
      </c>
      <c r="P25" s="160">
        <v>0</v>
      </c>
      <c r="Q25" s="133">
        <f t="shared" si="2"/>
        <v>49</v>
      </c>
      <c r="R25" s="57">
        <v>45</v>
      </c>
      <c r="S25" s="55">
        <v>0</v>
      </c>
      <c r="T25" s="55">
        <v>0</v>
      </c>
      <c r="U25" s="55">
        <v>0</v>
      </c>
      <c r="V25" s="55">
        <v>3</v>
      </c>
      <c r="W25" s="166">
        <v>0</v>
      </c>
      <c r="X25" s="141">
        <f t="shared" si="3"/>
        <v>48</v>
      </c>
      <c r="Y25" s="139">
        <f t="shared" si="4"/>
        <v>278</v>
      </c>
      <c r="Z25" s="24">
        <v>17</v>
      </c>
      <c r="AA25" s="33" t="s">
        <v>74</v>
      </c>
      <c r="AB25" s="29">
        <v>6</v>
      </c>
      <c r="AC25" s="7">
        <v>0</v>
      </c>
      <c r="AD25" s="7">
        <v>5</v>
      </c>
      <c r="AE25" s="7">
        <v>12</v>
      </c>
      <c r="AF25" s="7">
        <v>26</v>
      </c>
      <c r="AG25" s="7">
        <v>29</v>
      </c>
      <c r="AH25" s="7">
        <v>34</v>
      </c>
      <c r="AI25" s="7">
        <v>24</v>
      </c>
      <c r="AJ25" s="7">
        <v>25</v>
      </c>
      <c r="AK25" s="7">
        <v>27</v>
      </c>
      <c r="AL25" s="7">
        <v>12</v>
      </c>
      <c r="AM25" s="7">
        <v>13</v>
      </c>
      <c r="AN25" s="7">
        <v>17</v>
      </c>
      <c r="AO25" s="7">
        <v>13</v>
      </c>
      <c r="AP25" s="7">
        <v>8</v>
      </c>
      <c r="AQ25" s="37">
        <v>4</v>
      </c>
      <c r="AR25" s="121">
        <f t="shared" si="5"/>
        <v>133</v>
      </c>
      <c r="AS25" s="126">
        <f t="shared" si="6"/>
        <v>122</v>
      </c>
      <c r="AT25" s="171">
        <f t="shared" si="7"/>
        <v>255</v>
      </c>
      <c r="AU25" s="229">
        <f t="shared" si="8"/>
        <v>255</v>
      </c>
      <c r="AV25" s="48">
        <v>1531</v>
      </c>
      <c r="AW25" s="266">
        <v>169</v>
      </c>
      <c r="AX25" s="48">
        <v>836</v>
      </c>
      <c r="AY25" s="267">
        <v>143</v>
      </c>
      <c r="AZ25" s="267">
        <v>12</v>
      </c>
      <c r="BA25" s="20">
        <f t="shared" si="0"/>
        <v>36.74706022057682</v>
      </c>
      <c r="BB25" s="9">
        <f t="shared" si="9"/>
        <v>72.173913043478265</v>
      </c>
      <c r="BC25" s="9">
        <f t="shared" si="10"/>
        <v>29.884657408300431</v>
      </c>
      <c r="BD25" s="9">
        <f t="shared" si="11"/>
        <v>29.136690647482016</v>
      </c>
      <c r="BE25" s="9">
        <f t="shared" si="12"/>
        <v>52.915766717630625</v>
      </c>
      <c r="BF25" s="9">
        <f t="shared" si="13"/>
        <v>81.286268150577172</v>
      </c>
      <c r="BG25" s="21">
        <f t="shared" si="14"/>
        <v>11.038536903984324</v>
      </c>
    </row>
    <row r="26" spans="1:59" ht="15.75">
      <c r="A26" s="12">
        <v>18</v>
      </c>
      <c r="B26" s="11" t="s">
        <v>75</v>
      </c>
      <c r="C26" s="237">
        <v>1294408.3463525311</v>
      </c>
      <c r="D26" s="57">
        <v>205</v>
      </c>
      <c r="E26" s="55">
        <v>28</v>
      </c>
      <c r="F26" s="55">
        <v>1</v>
      </c>
      <c r="G26" s="55">
        <v>2</v>
      </c>
      <c r="H26" s="55">
        <v>12</v>
      </c>
      <c r="I26" s="60">
        <v>0</v>
      </c>
      <c r="J26" s="133">
        <f t="shared" si="1"/>
        <v>248</v>
      </c>
      <c r="K26" s="29">
        <v>95</v>
      </c>
      <c r="L26" s="13">
        <v>0</v>
      </c>
      <c r="M26" s="13">
        <v>0</v>
      </c>
      <c r="N26" s="13">
        <v>0</v>
      </c>
      <c r="O26" s="13">
        <v>1</v>
      </c>
      <c r="P26" s="160">
        <v>0</v>
      </c>
      <c r="Q26" s="133">
        <f t="shared" si="2"/>
        <v>96</v>
      </c>
      <c r="R26" s="57">
        <v>129</v>
      </c>
      <c r="S26" s="55">
        <v>3</v>
      </c>
      <c r="T26" s="55">
        <v>0</v>
      </c>
      <c r="U26" s="55">
        <v>1</v>
      </c>
      <c r="V26" s="55">
        <v>3</v>
      </c>
      <c r="W26" s="166">
        <v>0</v>
      </c>
      <c r="X26" s="141">
        <f t="shared" si="3"/>
        <v>136</v>
      </c>
      <c r="Y26" s="139">
        <f t="shared" si="4"/>
        <v>480</v>
      </c>
      <c r="Z26" s="24">
        <v>18</v>
      </c>
      <c r="AA26" s="33" t="s">
        <v>75</v>
      </c>
      <c r="AB26" s="29">
        <v>6</v>
      </c>
      <c r="AC26" s="7">
        <v>3</v>
      </c>
      <c r="AD26" s="7">
        <v>17</v>
      </c>
      <c r="AE26" s="7">
        <v>27</v>
      </c>
      <c r="AF26" s="7">
        <v>54</v>
      </c>
      <c r="AG26" s="7">
        <v>77</v>
      </c>
      <c r="AH26" s="7">
        <v>42</v>
      </c>
      <c r="AI26" s="7">
        <v>45</v>
      </c>
      <c r="AJ26" s="7">
        <v>35</v>
      </c>
      <c r="AK26" s="7">
        <v>16</v>
      </c>
      <c r="AL26" s="7">
        <v>34</v>
      </c>
      <c r="AM26" s="7">
        <v>24</v>
      </c>
      <c r="AN26" s="7">
        <v>23</v>
      </c>
      <c r="AO26" s="7">
        <v>14</v>
      </c>
      <c r="AP26" s="7">
        <v>25</v>
      </c>
      <c r="AQ26" s="37">
        <v>18</v>
      </c>
      <c r="AR26" s="121">
        <f t="shared" si="5"/>
        <v>236</v>
      </c>
      <c r="AS26" s="126">
        <f t="shared" si="6"/>
        <v>224</v>
      </c>
      <c r="AT26" s="171">
        <f t="shared" si="7"/>
        <v>460</v>
      </c>
      <c r="AU26" s="229">
        <f t="shared" si="8"/>
        <v>460</v>
      </c>
      <c r="AV26" s="48">
        <v>1654</v>
      </c>
      <c r="AW26" s="266">
        <v>253</v>
      </c>
      <c r="AX26" s="48">
        <v>1454</v>
      </c>
      <c r="AY26" s="267">
        <v>205</v>
      </c>
      <c r="AZ26" s="267">
        <v>15</v>
      </c>
      <c r="BA26" s="20">
        <f t="shared" si="0"/>
        <v>50.00139438578308</v>
      </c>
      <c r="BB26" s="9">
        <f t="shared" si="9"/>
        <v>67.732558139534888</v>
      </c>
      <c r="BC26" s="9">
        <f t="shared" si="10"/>
        <v>52.260987820535718</v>
      </c>
      <c r="BD26" s="9">
        <f t="shared" si="11"/>
        <v>37.5</v>
      </c>
      <c r="BE26" s="9">
        <f t="shared" si="12"/>
        <v>72.002007915527642</v>
      </c>
      <c r="BF26" s="9">
        <f t="shared" si="13"/>
        <v>142.14988687185718</v>
      </c>
      <c r="BG26" s="21">
        <f t="shared" si="14"/>
        <v>15.296251511487306</v>
      </c>
    </row>
    <row r="27" spans="1:59" ht="15.75">
      <c r="A27" s="12">
        <v>19</v>
      </c>
      <c r="B27" s="11" t="s">
        <v>81</v>
      </c>
      <c r="C27" s="238">
        <v>675385.05349066341</v>
      </c>
      <c r="D27" s="57">
        <v>113</v>
      </c>
      <c r="E27" s="55">
        <v>6</v>
      </c>
      <c r="F27" s="55">
        <v>3</v>
      </c>
      <c r="G27" s="55">
        <v>0</v>
      </c>
      <c r="H27" s="55">
        <v>2</v>
      </c>
      <c r="I27" s="60">
        <v>0</v>
      </c>
      <c r="J27" s="133">
        <f t="shared" si="1"/>
        <v>124</v>
      </c>
      <c r="K27" s="29">
        <v>138</v>
      </c>
      <c r="L27" s="13">
        <v>2</v>
      </c>
      <c r="M27" s="13">
        <v>0</v>
      </c>
      <c r="N27" s="13">
        <v>0</v>
      </c>
      <c r="O27" s="13">
        <v>2</v>
      </c>
      <c r="P27" s="160">
        <v>0</v>
      </c>
      <c r="Q27" s="133">
        <f t="shared" si="2"/>
        <v>142</v>
      </c>
      <c r="R27" s="57">
        <v>20</v>
      </c>
      <c r="S27" s="55">
        <v>0</v>
      </c>
      <c r="T27" s="55">
        <v>0</v>
      </c>
      <c r="U27" s="55">
        <v>0</v>
      </c>
      <c r="V27" s="55">
        <v>0</v>
      </c>
      <c r="W27" s="166">
        <v>0</v>
      </c>
      <c r="X27" s="141">
        <f t="shared" si="3"/>
        <v>20</v>
      </c>
      <c r="Y27" s="139">
        <f t="shared" si="4"/>
        <v>286</v>
      </c>
      <c r="Z27" s="24">
        <v>19</v>
      </c>
      <c r="AA27" s="33" t="s">
        <v>76</v>
      </c>
      <c r="AB27" s="29">
        <v>11</v>
      </c>
      <c r="AC27" s="7">
        <v>10</v>
      </c>
      <c r="AD27" s="7">
        <v>5</v>
      </c>
      <c r="AE27" s="7">
        <v>9</v>
      </c>
      <c r="AF27" s="7">
        <v>28</v>
      </c>
      <c r="AG27" s="7">
        <v>26</v>
      </c>
      <c r="AH27" s="7">
        <v>21</v>
      </c>
      <c r="AI27" s="7">
        <v>31</v>
      </c>
      <c r="AJ27" s="7">
        <v>23</v>
      </c>
      <c r="AK27" s="7">
        <v>20</v>
      </c>
      <c r="AL27" s="7">
        <v>12</v>
      </c>
      <c r="AM27" s="7">
        <v>19</v>
      </c>
      <c r="AN27" s="7">
        <v>28</v>
      </c>
      <c r="AO27" s="7">
        <v>17</v>
      </c>
      <c r="AP27" s="7">
        <v>12</v>
      </c>
      <c r="AQ27" s="37">
        <v>7</v>
      </c>
      <c r="AR27" s="121">
        <f t="shared" si="5"/>
        <v>140</v>
      </c>
      <c r="AS27" s="126">
        <f t="shared" si="6"/>
        <v>139</v>
      </c>
      <c r="AT27" s="171">
        <f t="shared" si="7"/>
        <v>279</v>
      </c>
      <c r="AU27" s="229">
        <f t="shared" si="8"/>
        <v>279</v>
      </c>
      <c r="AV27" s="48">
        <v>1075</v>
      </c>
      <c r="AW27" s="266">
        <v>121</v>
      </c>
      <c r="AX27" s="48">
        <v>345</v>
      </c>
      <c r="AY27" s="267">
        <v>48</v>
      </c>
      <c r="AZ27" s="267">
        <v>2</v>
      </c>
      <c r="BA27" s="20">
        <f t="shared" si="0"/>
        <v>48.943273743934753</v>
      </c>
      <c r="BB27" s="9">
        <f t="shared" si="9"/>
        <v>44.736842105263158</v>
      </c>
      <c r="BC27" s="9">
        <f t="shared" si="10"/>
        <v>60.749659105793455</v>
      </c>
      <c r="BD27" s="9">
        <f t="shared" si="11"/>
        <v>12.237762237762238</v>
      </c>
      <c r="BE27" s="9">
        <f t="shared" si="12"/>
        <v>70.478314191266051</v>
      </c>
      <c r="BF27" s="9">
        <f t="shared" si="13"/>
        <v>165.23907276775822</v>
      </c>
      <c r="BG27" s="21">
        <f t="shared" si="14"/>
        <v>11.255813953488373</v>
      </c>
    </row>
    <row r="28" spans="1:59" ht="15.75">
      <c r="A28" s="12">
        <v>20</v>
      </c>
      <c r="B28" s="11" t="s">
        <v>82</v>
      </c>
      <c r="C28" s="238">
        <v>643816.68329050567</v>
      </c>
      <c r="D28" s="57">
        <v>79</v>
      </c>
      <c r="E28" s="55">
        <v>2</v>
      </c>
      <c r="F28" s="55">
        <v>3</v>
      </c>
      <c r="G28" s="55">
        <v>1</v>
      </c>
      <c r="H28" s="55">
        <v>5</v>
      </c>
      <c r="I28" s="60">
        <v>0</v>
      </c>
      <c r="J28" s="133">
        <f t="shared" si="1"/>
        <v>90</v>
      </c>
      <c r="K28" s="29">
        <v>83</v>
      </c>
      <c r="L28" s="13">
        <v>0</v>
      </c>
      <c r="M28" s="13">
        <v>0</v>
      </c>
      <c r="N28" s="13">
        <v>0</v>
      </c>
      <c r="O28" s="13">
        <v>2</v>
      </c>
      <c r="P28" s="160">
        <v>0</v>
      </c>
      <c r="Q28" s="133">
        <f t="shared" si="2"/>
        <v>85</v>
      </c>
      <c r="R28" s="57">
        <v>60</v>
      </c>
      <c r="S28" s="55">
        <v>0</v>
      </c>
      <c r="T28" s="55">
        <v>0</v>
      </c>
      <c r="U28" s="55">
        <v>0</v>
      </c>
      <c r="V28" s="55">
        <v>1</v>
      </c>
      <c r="W28" s="166">
        <v>0</v>
      </c>
      <c r="X28" s="141">
        <f t="shared" si="3"/>
        <v>61</v>
      </c>
      <c r="Y28" s="139">
        <f t="shared" si="4"/>
        <v>236</v>
      </c>
      <c r="Z28" s="24">
        <v>20</v>
      </c>
      <c r="AA28" s="33" t="s">
        <v>77</v>
      </c>
      <c r="AB28" s="29">
        <v>2</v>
      </c>
      <c r="AC28" s="7">
        <v>3</v>
      </c>
      <c r="AD28" s="7">
        <v>4</v>
      </c>
      <c r="AE28" s="7">
        <v>14</v>
      </c>
      <c r="AF28" s="7">
        <v>20</v>
      </c>
      <c r="AG28" s="7">
        <v>32</v>
      </c>
      <c r="AH28" s="7">
        <v>16</v>
      </c>
      <c r="AI28" s="7">
        <v>39</v>
      </c>
      <c r="AJ28" s="7">
        <v>14</v>
      </c>
      <c r="AK28" s="7">
        <v>12</v>
      </c>
      <c r="AL28" s="7">
        <v>10</v>
      </c>
      <c r="AM28" s="7">
        <v>16</v>
      </c>
      <c r="AN28" s="7">
        <v>17</v>
      </c>
      <c r="AO28" s="7">
        <v>13</v>
      </c>
      <c r="AP28" s="7">
        <v>7</v>
      </c>
      <c r="AQ28" s="37">
        <v>5</v>
      </c>
      <c r="AR28" s="121">
        <f t="shared" si="5"/>
        <v>90</v>
      </c>
      <c r="AS28" s="126">
        <f t="shared" si="6"/>
        <v>134</v>
      </c>
      <c r="AT28" s="171">
        <f t="shared" si="7"/>
        <v>224</v>
      </c>
      <c r="AU28" s="229">
        <f t="shared" si="8"/>
        <v>224</v>
      </c>
      <c r="AV28" s="48">
        <v>607</v>
      </c>
      <c r="AW28" s="266">
        <v>97</v>
      </c>
      <c r="AX28" s="48">
        <v>65</v>
      </c>
      <c r="AY28" s="267">
        <v>25</v>
      </c>
      <c r="AZ28" s="267">
        <v>3</v>
      </c>
      <c r="BA28" s="20">
        <f t="shared" si="0"/>
        <v>34.947836214811865</v>
      </c>
      <c r="BB28" s="9">
        <f t="shared" si="9"/>
        <v>46.285714285714285</v>
      </c>
      <c r="BC28" s="9">
        <f t="shared" si="10"/>
        <v>51.165459556325878</v>
      </c>
      <c r="BD28" s="9">
        <f t="shared" si="11"/>
        <v>31.35593220338983</v>
      </c>
      <c r="BE28" s="9">
        <f t="shared" si="12"/>
        <v>50.324884149329094</v>
      </c>
      <c r="BF28" s="9">
        <f t="shared" si="13"/>
        <v>139.17004999320639</v>
      </c>
      <c r="BG28" s="21">
        <f t="shared" si="14"/>
        <v>15.980230642504118</v>
      </c>
    </row>
    <row r="29" spans="1:59" ht="15.75">
      <c r="A29" s="12">
        <v>21</v>
      </c>
      <c r="B29" s="11" t="s">
        <v>78</v>
      </c>
      <c r="C29" s="238">
        <v>1302325.8346196543</v>
      </c>
      <c r="D29" s="57">
        <v>167</v>
      </c>
      <c r="E29" s="55">
        <v>13</v>
      </c>
      <c r="F29" s="55">
        <v>6</v>
      </c>
      <c r="G29" s="55">
        <v>1</v>
      </c>
      <c r="H29" s="55">
        <v>8</v>
      </c>
      <c r="I29" s="60">
        <v>0</v>
      </c>
      <c r="J29" s="133">
        <f t="shared" si="1"/>
        <v>195</v>
      </c>
      <c r="K29" s="29">
        <v>77</v>
      </c>
      <c r="L29" s="13">
        <v>0</v>
      </c>
      <c r="M29" s="13">
        <v>1</v>
      </c>
      <c r="N29" s="13">
        <v>0</v>
      </c>
      <c r="O29" s="13">
        <v>0</v>
      </c>
      <c r="P29" s="160">
        <v>0</v>
      </c>
      <c r="Q29" s="133">
        <f t="shared" si="2"/>
        <v>78</v>
      </c>
      <c r="R29" s="57">
        <v>31</v>
      </c>
      <c r="S29" s="55">
        <v>0</v>
      </c>
      <c r="T29" s="55">
        <v>0</v>
      </c>
      <c r="U29" s="55">
        <v>0</v>
      </c>
      <c r="V29" s="55">
        <v>0</v>
      </c>
      <c r="W29" s="166">
        <v>0</v>
      </c>
      <c r="X29" s="141">
        <f t="shared" si="3"/>
        <v>31</v>
      </c>
      <c r="Y29" s="139">
        <f t="shared" si="4"/>
        <v>304</v>
      </c>
      <c r="Z29" s="24">
        <v>21</v>
      </c>
      <c r="AA29" s="33" t="s">
        <v>78</v>
      </c>
      <c r="AB29" s="29">
        <v>6</v>
      </c>
      <c r="AC29" s="7">
        <v>5</v>
      </c>
      <c r="AD29" s="7">
        <v>10</v>
      </c>
      <c r="AE29" s="7">
        <v>8</v>
      </c>
      <c r="AF29" s="7">
        <v>30</v>
      </c>
      <c r="AG29" s="7">
        <v>21</v>
      </c>
      <c r="AH29" s="7">
        <v>22</v>
      </c>
      <c r="AI29" s="7">
        <v>43</v>
      </c>
      <c r="AJ29" s="7">
        <v>26</v>
      </c>
      <c r="AK29" s="7">
        <v>13</v>
      </c>
      <c r="AL29" s="7">
        <v>21</v>
      </c>
      <c r="AM29" s="7">
        <v>14</v>
      </c>
      <c r="AN29" s="7">
        <v>22</v>
      </c>
      <c r="AO29" s="7">
        <v>10</v>
      </c>
      <c r="AP29" s="7">
        <v>24</v>
      </c>
      <c r="AQ29" s="37">
        <v>13</v>
      </c>
      <c r="AR29" s="121">
        <f t="shared" si="5"/>
        <v>161</v>
      </c>
      <c r="AS29" s="126">
        <f t="shared" si="6"/>
        <v>127</v>
      </c>
      <c r="AT29" s="171">
        <f t="shared" si="7"/>
        <v>288</v>
      </c>
      <c r="AU29" s="229">
        <f t="shared" si="8"/>
        <v>288</v>
      </c>
      <c r="AV29" s="48">
        <v>1386</v>
      </c>
      <c r="AW29" s="266">
        <v>197</v>
      </c>
      <c r="AX29" s="48"/>
      <c r="AY29" s="267">
        <v>34</v>
      </c>
      <c r="AZ29" s="267">
        <v>3</v>
      </c>
      <c r="BA29" s="20">
        <f t="shared" si="0"/>
        <v>38.392849677747932</v>
      </c>
      <c r="BB29" s="9">
        <f t="shared" si="9"/>
        <v>65.934065934065927</v>
      </c>
      <c r="BC29" s="9">
        <f t="shared" si="10"/>
        <v>32.521002079974714</v>
      </c>
      <c r="BD29" s="9">
        <f t="shared" si="11"/>
        <v>19.736842105263158</v>
      </c>
      <c r="BE29" s="9">
        <f t="shared" si="12"/>
        <v>55.285703535957019</v>
      </c>
      <c r="BF29" s="9">
        <f t="shared" si="13"/>
        <v>88.457125657531236</v>
      </c>
      <c r="BG29" s="21">
        <f t="shared" si="14"/>
        <v>14.213564213564215</v>
      </c>
    </row>
    <row r="30" spans="1:59" ht="15.75">
      <c r="A30" s="12">
        <v>22</v>
      </c>
      <c r="B30" s="11" t="s">
        <v>79</v>
      </c>
      <c r="C30" s="238">
        <v>1586013.3232815114</v>
      </c>
      <c r="D30" s="57">
        <v>205</v>
      </c>
      <c r="E30" s="55">
        <v>22</v>
      </c>
      <c r="F30" s="55">
        <v>3</v>
      </c>
      <c r="G30" s="55">
        <v>3</v>
      </c>
      <c r="H30" s="55">
        <v>3</v>
      </c>
      <c r="I30" s="60">
        <v>0</v>
      </c>
      <c r="J30" s="133">
        <f t="shared" si="1"/>
        <v>236</v>
      </c>
      <c r="K30" s="29">
        <v>101</v>
      </c>
      <c r="L30" s="13">
        <v>0</v>
      </c>
      <c r="M30" s="13">
        <v>0</v>
      </c>
      <c r="N30" s="13">
        <v>0</v>
      </c>
      <c r="O30" s="13">
        <v>0</v>
      </c>
      <c r="P30" s="160">
        <v>0</v>
      </c>
      <c r="Q30" s="133">
        <f t="shared" si="2"/>
        <v>101</v>
      </c>
      <c r="R30" s="57">
        <v>17</v>
      </c>
      <c r="S30" s="55">
        <v>1</v>
      </c>
      <c r="T30" s="55">
        <v>0</v>
      </c>
      <c r="U30" s="55">
        <v>0</v>
      </c>
      <c r="V30" s="55">
        <v>0</v>
      </c>
      <c r="W30" s="166">
        <v>0</v>
      </c>
      <c r="X30" s="141">
        <f t="shared" si="3"/>
        <v>18</v>
      </c>
      <c r="Y30" s="139">
        <f t="shared" si="4"/>
        <v>355</v>
      </c>
      <c r="Z30" s="24">
        <v>22</v>
      </c>
      <c r="AA30" s="33" t="s">
        <v>79</v>
      </c>
      <c r="AB30" s="29">
        <v>4</v>
      </c>
      <c r="AC30" s="7">
        <v>2</v>
      </c>
      <c r="AD30" s="7">
        <v>5</v>
      </c>
      <c r="AE30" s="7">
        <v>5</v>
      </c>
      <c r="AF30" s="7">
        <v>21</v>
      </c>
      <c r="AG30" s="7">
        <v>21</v>
      </c>
      <c r="AH30" s="7">
        <v>38</v>
      </c>
      <c r="AI30" s="7">
        <v>30</v>
      </c>
      <c r="AJ30" s="7">
        <v>35</v>
      </c>
      <c r="AK30" s="7">
        <v>33</v>
      </c>
      <c r="AL30" s="7">
        <v>35</v>
      </c>
      <c r="AM30" s="7">
        <v>24</v>
      </c>
      <c r="AN30" s="7">
        <v>44</v>
      </c>
      <c r="AO30" s="7">
        <v>17</v>
      </c>
      <c r="AP30" s="7">
        <v>24</v>
      </c>
      <c r="AQ30" s="37">
        <v>8</v>
      </c>
      <c r="AR30" s="121">
        <f t="shared" si="5"/>
        <v>206</v>
      </c>
      <c r="AS30" s="126">
        <f t="shared" si="6"/>
        <v>140</v>
      </c>
      <c r="AT30" s="171">
        <f t="shared" si="7"/>
        <v>346</v>
      </c>
      <c r="AU30" s="229">
        <f t="shared" si="8"/>
        <v>346</v>
      </c>
      <c r="AV30" s="48">
        <v>1505</v>
      </c>
      <c r="AW30" s="266">
        <v>225</v>
      </c>
      <c r="AX30" s="48">
        <v>944</v>
      </c>
      <c r="AY30" s="267">
        <v>37</v>
      </c>
      <c r="AZ30" s="267">
        <v>6</v>
      </c>
      <c r="BA30" s="20">
        <f t="shared" si="0"/>
        <v>39.757267249868761</v>
      </c>
      <c r="BB30" s="9">
        <f t="shared" si="9"/>
        <v>67.359050445103861</v>
      </c>
      <c r="BC30" s="9">
        <f t="shared" si="10"/>
        <v>32.081920242573553</v>
      </c>
      <c r="BD30" s="9">
        <f t="shared" si="11"/>
        <v>13.802816901408452</v>
      </c>
      <c r="BE30" s="9">
        <f t="shared" si="12"/>
        <v>57.250464839811023</v>
      </c>
      <c r="BF30" s="9">
        <f t="shared" si="13"/>
        <v>87.262823059800056</v>
      </c>
      <c r="BG30" s="21">
        <f t="shared" si="14"/>
        <v>14.950166112956811</v>
      </c>
    </row>
    <row r="31" spans="1:59" s="105" customFormat="1" ht="26.25" customHeight="1" thickBot="1">
      <c r="A31" s="107">
        <v>23</v>
      </c>
      <c r="B31" s="63" t="s">
        <v>80</v>
      </c>
      <c r="C31" s="238">
        <v>944746.96753244614</v>
      </c>
      <c r="D31" s="64">
        <v>262</v>
      </c>
      <c r="E31" s="65">
        <v>16</v>
      </c>
      <c r="F31" s="65">
        <v>7</v>
      </c>
      <c r="G31" s="65">
        <v>4</v>
      </c>
      <c r="H31" s="65">
        <v>39</v>
      </c>
      <c r="I31" s="66">
        <v>0</v>
      </c>
      <c r="J31" s="134">
        <f t="shared" si="1"/>
        <v>328</v>
      </c>
      <c r="K31" s="162">
        <v>300</v>
      </c>
      <c r="L31" s="163">
        <v>0</v>
      </c>
      <c r="M31" s="163">
        <v>0</v>
      </c>
      <c r="N31" s="163">
        <v>0</v>
      </c>
      <c r="O31" s="163">
        <v>28</v>
      </c>
      <c r="P31" s="164">
        <v>6</v>
      </c>
      <c r="Q31" s="158">
        <f t="shared" si="2"/>
        <v>334</v>
      </c>
      <c r="R31" s="57">
        <v>63</v>
      </c>
      <c r="S31" s="55">
        <v>0</v>
      </c>
      <c r="T31" s="55">
        <v>0</v>
      </c>
      <c r="U31" s="55">
        <v>0</v>
      </c>
      <c r="V31" s="55">
        <v>0</v>
      </c>
      <c r="W31" s="166">
        <v>0</v>
      </c>
      <c r="X31" s="134">
        <f t="shared" si="3"/>
        <v>63</v>
      </c>
      <c r="Y31" s="232">
        <f t="shared" si="4"/>
        <v>725</v>
      </c>
      <c r="Z31" s="109">
        <v>23</v>
      </c>
      <c r="AA31" s="70" t="s">
        <v>80</v>
      </c>
      <c r="AB31" s="68">
        <v>29</v>
      </c>
      <c r="AC31" s="71">
        <v>15</v>
      </c>
      <c r="AD31" s="71">
        <v>28</v>
      </c>
      <c r="AE31" s="71">
        <v>21</v>
      </c>
      <c r="AF31" s="71">
        <v>53</v>
      </c>
      <c r="AG31" s="71">
        <v>45</v>
      </c>
      <c r="AH31" s="71">
        <v>79</v>
      </c>
      <c r="AI31" s="71">
        <v>71</v>
      </c>
      <c r="AJ31" s="71">
        <v>49</v>
      </c>
      <c r="AK31" s="71">
        <v>57</v>
      </c>
      <c r="AL31" s="71">
        <v>51</v>
      </c>
      <c r="AM31" s="71">
        <v>28</v>
      </c>
      <c r="AN31" s="71">
        <v>53</v>
      </c>
      <c r="AO31" s="71">
        <v>17</v>
      </c>
      <c r="AP31" s="71">
        <v>34</v>
      </c>
      <c r="AQ31" s="72">
        <v>11</v>
      </c>
      <c r="AR31" s="148">
        <f t="shared" si="5"/>
        <v>376</v>
      </c>
      <c r="AS31" s="168">
        <f t="shared" si="6"/>
        <v>265</v>
      </c>
      <c r="AT31" s="172">
        <f t="shared" si="7"/>
        <v>641</v>
      </c>
      <c r="AU31" s="230">
        <f t="shared" si="8"/>
        <v>641</v>
      </c>
      <c r="AV31" s="73">
        <v>1940</v>
      </c>
      <c r="AW31" s="268">
        <v>324</v>
      </c>
      <c r="AX31" s="73"/>
      <c r="AY31" s="5">
        <v>312</v>
      </c>
      <c r="AZ31" s="5">
        <v>8</v>
      </c>
      <c r="BA31" s="77">
        <f t="shared" si="0"/>
        <v>81.738523515895935</v>
      </c>
      <c r="BB31" s="9">
        <f t="shared" si="9"/>
        <v>41.993957703927492</v>
      </c>
      <c r="BC31" s="9">
        <f t="shared" si="10"/>
        <v>99.777727922810755</v>
      </c>
      <c r="BD31" s="9">
        <f t="shared" si="11"/>
        <v>22.482758620689655</v>
      </c>
      <c r="BE31" s="9">
        <f t="shared" si="12"/>
        <v>117.70347386289015</v>
      </c>
      <c r="BF31" s="9">
        <f t="shared" si="13"/>
        <v>271.39541995004527</v>
      </c>
      <c r="BG31" s="81">
        <f t="shared" si="14"/>
        <v>16.701030927835049</v>
      </c>
    </row>
    <row r="32" spans="1:59" s="105" customFormat="1" ht="59.25" customHeight="1" thickBot="1">
      <c r="A32" s="420" t="s">
        <v>57</v>
      </c>
      <c r="B32" s="452"/>
      <c r="C32" s="98">
        <f t="shared" ref="C32:I32" si="15">SUM(C9:C31)</f>
        <v>43365989.411678582</v>
      </c>
      <c r="D32" s="128">
        <f t="shared" si="15"/>
        <v>6261</v>
      </c>
      <c r="E32" s="127">
        <f t="shared" si="15"/>
        <v>592</v>
      </c>
      <c r="F32" s="127">
        <f t="shared" si="15"/>
        <v>129</v>
      </c>
      <c r="G32" s="127">
        <f t="shared" si="15"/>
        <v>85</v>
      </c>
      <c r="H32" s="127">
        <f t="shared" si="15"/>
        <v>504</v>
      </c>
      <c r="I32" s="129">
        <f t="shared" si="15"/>
        <v>0</v>
      </c>
      <c r="J32" s="135">
        <f t="shared" si="1"/>
        <v>7571</v>
      </c>
      <c r="K32" s="82">
        <f t="shared" ref="K32:P32" si="16">SUM(K9:K31)</f>
        <v>4427</v>
      </c>
      <c r="L32" s="116">
        <f t="shared" si="16"/>
        <v>38</v>
      </c>
      <c r="M32" s="116">
        <f t="shared" si="16"/>
        <v>2</v>
      </c>
      <c r="N32" s="116">
        <f t="shared" si="16"/>
        <v>11</v>
      </c>
      <c r="O32" s="116">
        <f t="shared" si="16"/>
        <v>198</v>
      </c>
      <c r="P32" s="129">
        <f t="shared" si="16"/>
        <v>25</v>
      </c>
      <c r="Q32" s="135">
        <f t="shared" si="2"/>
        <v>4701</v>
      </c>
      <c r="R32" s="128">
        <f t="shared" ref="R32:W32" si="17">SUM(R9:R31)</f>
        <v>2601</v>
      </c>
      <c r="S32" s="127">
        <f t="shared" si="17"/>
        <v>39</v>
      </c>
      <c r="T32" s="127">
        <f t="shared" si="17"/>
        <v>0</v>
      </c>
      <c r="U32" s="127">
        <f t="shared" si="17"/>
        <v>6</v>
      </c>
      <c r="V32" s="127">
        <f t="shared" si="17"/>
        <v>129</v>
      </c>
      <c r="W32" s="129">
        <f t="shared" si="17"/>
        <v>1</v>
      </c>
      <c r="X32" s="135">
        <f t="shared" si="3"/>
        <v>2776</v>
      </c>
      <c r="Y32" s="140">
        <f t="shared" si="4"/>
        <v>15048</v>
      </c>
      <c r="Z32" s="420" t="s">
        <v>57</v>
      </c>
      <c r="AA32" s="421"/>
      <c r="AB32" s="117">
        <f t="shared" ref="AB32:AQ32" si="18">SUM(AB9:AB31)</f>
        <v>308</v>
      </c>
      <c r="AC32" s="116">
        <f t="shared" si="18"/>
        <v>247</v>
      </c>
      <c r="AD32" s="116">
        <f t="shared" si="18"/>
        <v>499</v>
      </c>
      <c r="AE32" s="116">
        <f t="shared" si="18"/>
        <v>712</v>
      </c>
      <c r="AF32" s="116">
        <f t="shared" si="18"/>
        <v>1652</v>
      </c>
      <c r="AG32" s="116">
        <f t="shared" si="18"/>
        <v>2188</v>
      </c>
      <c r="AH32" s="116">
        <f t="shared" si="18"/>
        <v>1301</v>
      </c>
      <c r="AI32" s="116">
        <f t="shared" si="18"/>
        <v>1391</v>
      </c>
      <c r="AJ32" s="116">
        <f t="shared" si="18"/>
        <v>972</v>
      </c>
      <c r="AK32" s="116">
        <f t="shared" si="18"/>
        <v>879</v>
      </c>
      <c r="AL32" s="116">
        <f t="shared" si="18"/>
        <v>961</v>
      </c>
      <c r="AM32" s="116">
        <f t="shared" si="18"/>
        <v>666</v>
      </c>
      <c r="AN32" s="116">
        <f t="shared" si="18"/>
        <v>854</v>
      </c>
      <c r="AO32" s="116">
        <f t="shared" si="18"/>
        <v>491</v>
      </c>
      <c r="AP32" s="116">
        <f t="shared" si="18"/>
        <v>524</v>
      </c>
      <c r="AQ32" s="83">
        <f t="shared" si="18"/>
        <v>313</v>
      </c>
      <c r="AR32" s="149">
        <f t="shared" si="5"/>
        <v>7071</v>
      </c>
      <c r="AS32" s="169">
        <f t="shared" si="6"/>
        <v>6887</v>
      </c>
      <c r="AT32" s="153">
        <f t="shared" si="7"/>
        <v>13958</v>
      </c>
      <c r="AU32" s="153">
        <f t="shared" si="8"/>
        <v>13958</v>
      </c>
      <c r="AV32" s="159">
        <f>SUM(AV9:AV31)</f>
        <v>52817</v>
      </c>
      <c r="AW32" s="228">
        <f>SUM(AW9:AW31)</f>
        <v>7606</v>
      </c>
      <c r="AX32" s="111">
        <f>SUM(AX9:AX31)</f>
        <v>17886</v>
      </c>
      <c r="AY32" s="228">
        <f>SUM(AY9:AY31)</f>
        <v>3759</v>
      </c>
      <c r="AZ32" s="111">
        <f>SUM(AZ9:AZ31)</f>
        <v>247</v>
      </c>
      <c r="BA32" s="88">
        <f t="shared" si="0"/>
        <v>43.896406767983557</v>
      </c>
      <c r="BB32" s="9">
        <f t="shared" si="9"/>
        <v>55.84256844850065</v>
      </c>
      <c r="BC32" s="9">
        <f>(4*AU32)/(C32*0.00272)*100</f>
        <v>47.333107964804</v>
      </c>
      <c r="BD32" s="9">
        <f t="shared" si="11"/>
        <v>28.973950026581608</v>
      </c>
      <c r="BE32" s="9">
        <f t="shared" si="12"/>
        <v>63.210825745896329</v>
      </c>
      <c r="BF32" s="9">
        <f t="shared" si="13"/>
        <v>128.74605366426687</v>
      </c>
      <c r="BG32" s="84">
        <f t="shared" si="14"/>
        <v>14.40066645208929</v>
      </c>
    </row>
    <row r="38" spans="1:59" ht="15.75" thickBot="1"/>
    <row r="39" spans="1:59" ht="18.75" customHeight="1">
      <c r="A39" s="294" t="s">
        <v>57</v>
      </c>
      <c r="B39" s="294"/>
      <c r="C39" s="294"/>
      <c r="D39" s="295" t="s">
        <v>0</v>
      </c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6"/>
      <c r="Z39" s="299" t="s">
        <v>6</v>
      </c>
      <c r="AA39" s="300"/>
      <c r="AB39" s="300"/>
      <c r="AC39" s="300"/>
      <c r="AD39" s="300"/>
      <c r="AE39" s="300"/>
      <c r="AF39" s="300"/>
      <c r="AG39" s="300"/>
      <c r="AH39" s="300"/>
      <c r="AI39" s="300"/>
      <c r="AJ39" s="300"/>
      <c r="AK39" s="300"/>
      <c r="AL39" s="300"/>
      <c r="AM39" s="300"/>
      <c r="AN39" s="300"/>
      <c r="AO39" s="300"/>
      <c r="AP39" s="300"/>
      <c r="AQ39" s="300"/>
      <c r="AR39" s="300"/>
      <c r="AS39" s="300"/>
      <c r="AT39" s="301"/>
      <c r="AU39" s="424"/>
      <c r="AV39" s="306" t="s">
        <v>18</v>
      </c>
      <c r="AW39" s="427"/>
      <c r="AX39" s="306" t="s">
        <v>19</v>
      </c>
      <c r="AY39" s="307"/>
      <c r="AZ39" s="307"/>
      <c r="BA39" s="284" t="s">
        <v>28</v>
      </c>
      <c r="BB39" s="430" t="s">
        <v>54</v>
      </c>
      <c r="BC39" s="430" t="s">
        <v>51</v>
      </c>
      <c r="BD39" s="422" t="s">
        <v>92</v>
      </c>
      <c r="BE39" s="422" t="s">
        <v>30</v>
      </c>
      <c r="BF39" s="422" t="s">
        <v>52</v>
      </c>
      <c r="BG39" s="418" t="s">
        <v>53</v>
      </c>
    </row>
    <row r="40" spans="1:59" ht="19.5" customHeight="1" thickBot="1">
      <c r="A40" s="294"/>
      <c r="B40" s="294"/>
      <c r="C40" s="294"/>
      <c r="D40" s="297"/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7"/>
      <c r="P40" s="297"/>
      <c r="Q40" s="297"/>
      <c r="R40" s="297"/>
      <c r="S40" s="297"/>
      <c r="T40" s="297"/>
      <c r="U40" s="297"/>
      <c r="V40" s="297"/>
      <c r="W40" s="297"/>
      <c r="X40" s="297"/>
      <c r="Y40" s="298"/>
      <c r="Z40" s="302"/>
      <c r="AA40" s="295"/>
      <c r="AB40" s="295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95"/>
      <c r="AO40" s="295"/>
      <c r="AP40" s="295"/>
      <c r="AQ40" s="295"/>
      <c r="AR40" s="295"/>
      <c r="AS40" s="295"/>
      <c r="AT40" s="303"/>
      <c r="AU40" s="425"/>
      <c r="AV40" s="308"/>
      <c r="AW40" s="428"/>
      <c r="AX40" s="308"/>
      <c r="AY40" s="305"/>
      <c r="AZ40" s="305"/>
      <c r="BA40" s="285"/>
      <c r="BB40" s="431"/>
      <c r="BC40" s="431"/>
      <c r="BD40" s="423"/>
      <c r="BE40" s="423"/>
      <c r="BF40" s="423"/>
      <c r="BG40" s="419"/>
    </row>
    <row r="41" spans="1:59" ht="19.5" thickBot="1">
      <c r="A41" s="294" t="s">
        <v>88</v>
      </c>
      <c r="B41" s="294"/>
      <c r="C41" s="443"/>
      <c r="D41" s="343" t="s">
        <v>34</v>
      </c>
      <c r="E41" s="344"/>
      <c r="F41" s="344"/>
      <c r="G41" s="344"/>
      <c r="H41" s="344"/>
      <c r="I41" s="344"/>
      <c r="J41" s="344"/>
      <c r="K41" s="344"/>
      <c r="L41" s="344"/>
      <c r="M41" s="344"/>
      <c r="N41" s="344"/>
      <c r="O41" s="344"/>
      <c r="P41" s="344"/>
      <c r="Q41" s="345"/>
      <c r="R41" s="398" t="s">
        <v>36</v>
      </c>
      <c r="S41" s="399"/>
      <c r="T41" s="399"/>
      <c r="U41" s="399"/>
      <c r="V41" s="399"/>
      <c r="W41" s="399"/>
      <c r="X41" s="400"/>
      <c r="Y41" s="432" t="s">
        <v>25</v>
      </c>
      <c r="Z41" s="338" t="s">
        <v>26</v>
      </c>
      <c r="AA41" s="435" t="s">
        <v>7</v>
      </c>
      <c r="AB41" s="437" t="s">
        <v>46</v>
      </c>
      <c r="AC41" s="438"/>
      <c r="AD41" s="438"/>
      <c r="AE41" s="438"/>
      <c r="AF41" s="438"/>
      <c r="AG41" s="438"/>
      <c r="AH41" s="438"/>
      <c r="AI41" s="438"/>
      <c r="AJ41" s="438"/>
      <c r="AK41" s="438"/>
      <c r="AL41" s="438"/>
      <c r="AM41" s="438"/>
      <c r="AN41" s="438"/>
      <c r="AO41" s="438"/>
      <c r="AP41" s="438"/>
      <c r="AQ41" s="438"/>
      <c r="AR41" s="438"/>
      <c r="AS41" s="438"/>
      <c r="AT41" s="439"/>
      <c r="AU41" s="425"/>
      <c r="AV41" s="308"/>
      <c r="AW41" s="428"/>
      <c r="AX41" s="308"/>
      <c r="AY41" s="305"/>
      <c r="AZ41" s="305"/>
      <c r="BA41" s="285"/>
      <c r="BB41" s="431"/>
      <c r="BC41" s="431"/>
      <c r="BD41" s="423"/>
      <c r="BE41" s="423"/>
      <c r="BF41" s="423"/>
      <c r="BG41" s="419"/>
    </row>
    <row r="42" spans="1:59" ht="16.5" customHeight="1" thickBot="1">
      <c r="A42" s="294"/>
      <c r="B42" s="294"/>
      <c r="C42" s="443"/>
      <c r="D42" s="348" t="s">
        <v>35</v>
      </c>
      <c r="E42" s="349"/>
      <c r="F42" s="349"/>
      <c r="G42" s="349"/>
      <c r="H42" s="349"/>
      <c r="I42" s="349"/>
      <c r="J42" s="350"/>
      <c r="K42" s="351" t="s">
        <v>45</v>
      </c>
      <c r="L42" s="352"/>
      <c r="M42" s="352"/>
      <c r="N42" s="352"/>
      <c r="O42" s="352"/>
      <c r="P42" s="352"/>
      <c r="Q42" s="353"/>
      <c r="R42" s="286" t="s">
        <v>37</v>
      </c>
      <c r="S42" s="287"/>
      <c r="T42" s="287"/>
      <c r="U42" s="287"/>
      <c r="V42" s="287"/>
      <c r="W42" s="287"/>
      <c r="X42" s="288"/>
      <c r="Y42" s="433"/>
      <c r="Z42" s="338"/>
      <c r="AA42" s="435"/>
      <c r="AB42" s="440"/>
      <c r="AC42" s="441"/>
      <c r="AD42" s="441"/>
      <c r="AE42" s="441"/>
      <c r="AF42" s="441"/>
      <c r="AG42" s="441"/>
      <c r="AH42" s="441"/>
      <c r="AI42" s="441"/>
      <c r="AJ42" s="441"/>
      <c r="AK42" s="441"/>
      <c r="AL42" s="441"/>
      <c r="AM42" s="441"/>
      <c r="AN42" s="441"/>
      <c r="AO42" s="441"/>
      <c r="AP42" s="441"/>
      <c r="AQ42" s="441"/>
      <c r="AR42" s="441"/>
      <c r="AS42" s="441"/>
      <c r="AT42" s="442"/>
      <c r="AU42" s="426"/>
      <c r="AV42" s="373"/>
      <c r="AW42" s="429"/>
      <c r="AX42" s="308"/>
      <c r="AY42" s="305"/>
      <c r="AZ42" s="305"/>
      <c r="BA42" s="285"/>
      <c r="BB42" s="431"/>
      <c r="BC42" s="431"/>
      <c r="BD42" s="423"/>
      <c r="BE42" s="423"/>
      <c r="BF42" s="423"/>
      <c r="BG42" s="419"/>
    </row>
    <row r="43" spans="1:59" ht="16.5" thickBot="1">
      <c r="A43" s="320" t="s">
        <v>33</v>
      </c>
      <c r="B43" s="322" t="s">
        <v>31</v>
      </c>
      <c r="C43" s="446" t="s">
        <v>32</v>
      </c>
      <c r="D43" s="347" t="s">
        <v>39</v>
      </c>
      <c r="E43" s="346" t="s">
        <v>38</v>
      </c>
      <c r="F43" s="309" t="s">
        <v>44</v>
      </c>
      <c r="G43" s="309"/>
      <c r="H43" s="309"/>
      <c r="I43" s="310"/>
      <c r="J43" s="311" t="s">
        <v>17</v>
      </c>
      <c r="K43" s="347" t="s">
        <v>39</v>
      </c>
      <c r="L43" s="346" t="s">
        <v>38</v>
      </c>
      <c r="M43" s="309" t="s">
        <v>44</v>
      </c>
      <c r="N43" s="309"/>
      <c r="O43" s="309"/>
      <c r="P43" s="310"/>
      <c r="Q43" s="311" t="s">
        <v>17</v>
      </c>
      <c r="R43" s="313" t="s">
        <v>39</v>
      </c>
      <c r="S43" s="342" t="s">
        <v>38</v>
      </c>
      <c r="T43" s="364" t="s">
        <v>44</v>
      </c>
      <c r="U43" s="364"/>
      <c r="V43" s="364"/>
      <c r="W43" s="364"/>
      <c r="X43" s="461" t="s">
        <v>17</v>
      </c>
      <c r="Y43" s="433"/>
      <c r="Z43" s="338"/>
      <c r="AA43" s="436"/>
      <c r="AB43" s="316" t="s">
        <v>8</v>
      </c>
      <c r="AC43" s="314"/>
      <c r="AD43" s="314" t="s">
        <v>9</v>
      </c>
      <c r="AE43" s="314"/>
      <c r="AF43" s="314" t="s">
        <v>10</v>
      </c>
      <c r="AG43" s="314"/>
      <c r="AH43" s="314" t="s">
        <v>11</v>
      </c>
      <c r="AI43" s="314"/>
      <c r="AJ43" s="314" t="s">
        <v>12</v>
      </c>
      <c r="AK43" s="314"/>
      <c r="AL43" s="314" t="s">
        <v>13</v>
      </c>
      <c r="AM43" s="314"/>
      <c r="AN43" s="314" t="s">
        <v>14</v>
      </c>
      <c r="AO43" s="314"/>
      <c r="AP43" s="314" t="s">
        <v>15</v>
      </c>
      <c r="AQ43" s="315"/>
      <c r="AR43" s="316" t="s">
        <v>16</v>
      </c>
      <c r="AS43" s="314"/>
      <c r="AT43" s="317"/>
      <c r="AU43" s="175"/>
      <c r="AV43" s="318" t="s">
        <v>47</v>
      </c>
      <c r="AW43" s="319"/>
      <c r="AX43" s="290" t="s">
        <v>50</v>
      </c>
      <c r="AY43" s="291"/>
      <c r="AZ43" s="292"/>
      <c r="BA43" s="285"/>
      <c r="BB43" s="431"/>
      <c r="BC43" s="431"/>
      <c r="BD43" s="423"/>
      <c r="BE43" s="423"/>
      <c r="BF43" s="423"/>
      <c r="BG43" s="419"/>
    </row>
    <row r="44" spans="1:59" ht="78.75">
      <c r="A44" s="321"/>
      <c r="B44" s="322"/>
      <c r="C44" s="446"/>
      <c r="D44" s="347"/>
      <c r="E44" s="346"/>
      <c r="F44" s="124" t="s">
        <v>40</v>
      </c>
      <c r="G44" s="124" t="s">
        <v>41</v>
      </c>
      <c r="H44" s="124" t="s">
        <v>42</v>
      </c>
      <c r="I44" s="59" t="s">
        <v>43</v>
      </c>
      <c r="J44" s="312"/>
      <c r="K44" s="347"/>
      <c r="L44" s="346"/>
      <c r="M44" s="124" t="s">
        <v>40</v>
      </c>
      <c r="N44" s="124" t="s">
        <v>41</v>
      </c>
      <c r="O44" s="124" t="s">
        <v>56</v>
      </c>
      <c r="P44" s="59" t="s">
        <v>43</v>
      </c>
      <c r="Q44" s="312"/>
      <c r="R44" s="313"/>
      <c r="S44" s="342"/>
      <c r="T44" s="125" t="s">
        <v>40</v>
      </c>
      <c r="U44" s="125" t="s">
        <v>41</v>
      </c>
      <c r="V44" s="125" t="s">
        <v>56</v>
      </c>
      <c r="W44" s="122" t="s">
        <v>43</v>
      </c>
      <c r="X44" s="461"/>
      <c r="Y44" s="445"/>
      <c r="Z44" s="338"/>
      <c r="AA44" s="436"/>
      <c r="AB44" s="35" t="s">
        <v>3</v>
      </c>
      <c r="AC44" s="32" t="s">
        <v>4</v>
      </c>
      <c r="AD44" s="32" t="s">
        <v>3</v>
      </c>
      <c r="AE44" s="32" t="s">
        <v>4</v>
      </c>
      <c r="AF44" s="32" t="s">
        <v>3</v>
      </c>
      <c r="AG44" s="32" t="s">
        <v>4</v>
      </c>
      <c r="AH44" s="32" t="s">
        <v>3</v>
      </c>
      <c r="AI44" s="32" t="s">
        <v>4</v>
      </c>
      <c r="AJ44" s="32" t="s">
        <v>3</v>
      </c>
      <c r="AK44" s="32" t="s">
        <v>4</v>
      </c>
      <c r="AL44" s="32" t="s">
        <v>3</v>
      </c>
      <c r="AM44" s="32" t="s">
        <v>4</v>
      </c>
      <c r="AN44" s="32" t="s">
        <v>3</v>
      </c>
      <c r="AO44" s="32" t="s">
        <v>4</v>
      </c>
      <c r="AP44" s="32" t="s">
        <v>3</v>
      </c>
      <c r="AQ44" s="36" t="s">
        <v>4</v>
      </c>
      <c r="AR44" s="35" t="s">
        <v>3</v>
      </c>
      <c r="AS44" s="167" t="s">
        <v>4</v>
      </c>
      <c r="AT44" s="170" t="s">
        <v>17</v>
      </c>
      <c r="AU44" s="170" t="s">
        <v>86</v>
      </c>
      <c r="AV44" s="46" t="s">
        <v>48</v>
      </c>
      <c r="AW44" s="43" t="s">
        <v>49</v>
      </c>
      <c r="AX44" s="44" t="s">
        <v>83</v>
      </c>
      <c r="AY44" s="45" t="s">
        <v>84</v>
      </c>
      <c r="AZ44" s="47" t="s">
        <v>85</v>
      </c>
      <c r="BA44" s="285"/>
      <c r="BB44" s="431"/>
      <c r="BC44" s="431"/>
      <c r="BD44" s="423"/>
      <c r="BE44" s="423"/>
      <c r="BF44" s="423"/>
      <c r="BG44" s="419"/>
    </row>
    <row r="45" spans="1:59" ht="18.75">
      <c r="A45" s="12">
        <v>1</v>
      </c>
      <c r="B45" s="11" t="s">
        <v>58</v>
      </c>
      <c r="C45" s="236">
        <v>1619000.2683606243</v>
      </c>
      <c r="D45" s="29">
        <v>212</v>
      </c>
      <c r="E45" s="13">
        <v>9</v>
      </c>
      <c r="F45" s="13">
        <v>0</v>
      </c>
      <c r="G45" s="13">
        <v>5</v>
      </c>
      <c r="H45" s="13">
        <v>10</v>
      </c>
      <c r="I45" s="160">
        <v>0</v>
      </c>
      <c r="J45" s="133">
        <f>D45+E45+F45+G45+H45+I45</f>
        <v>236</v>
      </c>
      <c r="K45" s="29">
        <v>193</v>
      </c>
      <c r="L45" s="13">
        <v>0</v>
      </c>
      <c r="M45" s="13">
        <v>0</v>
      </c>
      <c r="N45" s="13">
        <v>0</v>
      </c>
      <c r="O45" s="13">
        <v>2</v>
      </c>
      <c r="P45" s="160">
        <v>0</v>
      </c>
      <c r="Q45" s="133">
        <f>SUM(K45:P45)</f>
        <v>195</v>
      </c>
      <c r="R45" s="29">
        <v>36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7">
        <f>SUM(R45:W45)</f>
        <v>36</v>
      </c>
      <c r="Y45" s="239">
        <f>J45+Q45+X45</f>
        <v>467</v>
      </c>
      <c r="Z45" s="24">
        <v>1</v>
      </c>
      <c r="AA45" s="33" t="s">
        <v>58</v>
      </c>
      <c r="AB45" s="29">
        <v>10</v>
      </c>
      <c r="AC45" s="7">
        <v>7</v>
      </c>
      <c r="AD45" s="7">
        <v>7</v>
      </c>
      <c r="AE45" s="7">
        <v>7</v>
      </c>
      <c r="AF45" s="7">
        <v>47</v>
      </c>
      <c r="AG45" s="7">
        <v>38</v>
      </c>
      <c r="AH45" s="7">
        <v>45</v>
      </c>
      <c r="AI45" s="7">
        <v>50</v>
      </c>
      <c r="AJ45" s="7">
        <v>43</v>
      </c>
      <c r="AK45" s="7">
        <v>40</v>
      </c>
      <c r="AL45" s="7">
        <v>41</v>
      </c>
      <c r="AM45" s="7">
        <v>25</v>
      </c>
      <c r="AN45" s="7">
        <v>40</v>
      </c>
      <c r="AO45" s="7">
        <v>15</v>
      </c>
      <c r="AP45" s="7">
        <v>25</v>
      </c>
      <c r="AQ45" s="37">
        <v>10</v>
      </c>
      <c r="AR45" s="121">
        <f>AP45+AN45+AL45+AJ45+AH45+AF45+AD45+AB45</f>
        <v>258</v>
      </c>
      <c r="AS45" s="126">
        <f>AQ45+AO45+AM45+AK45+AI45+AG45+AE45+AC45</f>
        <v>192</v>
      </c>
      <c r="AT45" s="252">
        <f>SUM(AR45:AS45)</f>
        <v>450</v>
      </c>
      <c r="AU45" s="171">
        <f>D45+E45+K45+L45+R45+S45</f>
        <v>450</v>
      </c>
      <c r="AV45" s="255">
        <v>1756</v>
      </c>
      <c r="AW45" s="257">
        <v>232</v>
      </c>
      <c r="AX45" s="255">
        <v>324</v>
      </c>
      <c r="AY45" s="258">
        <v>67</v>
      </c>
      <c r="AZ45" s="259">
        <v>3</v>
      </c>
      <c r="BA45" s="242">
        <f t="shared" ref="BA45:BA68" si="19">((D45+E45)*4)/(C45*0.00144)*100</f>
        <v>37.917775610408249</v>
      </c>
      <c r="BB45" s="269">
        <f>(D45+E45)/(J45+Q45)*100</f>
        <v>51.27610208816705</v>
      </c>
      <c r="BC45" s="243">
        <f>(4*AU45)/(C45*0.00272)*100</f>
        <v>40.874897849921055</v>
      </c>
      <c r="BD45" s="243">
        <f>(E45+F45+G45+H45+I45+L45+M45+N45+O45+P45+R45+S45+T45+U45+V45+W45)/Y45*100</f>
        <v>13.276231263383298</v>
      </c>
      <c r="BE45" s="243">
        <f>((D45+E45)*4)/(C45)*100000</f>
        <v>54.601596878987877</v>
      </c>
      <c r="BF45" s="243">
        <f>(AU45*4)/(C45)*100000</f>
        <v>111.17972215178527</v>
      </c>
      <c r="BG45" s="244">
        <f>AW45/AV45*100</f>
        <v>13.211845102505695</v>
      </c>
    </row>
    <row r="46" spans="1:59" ht="18.75">
      <c r="A46" s="12">
        <v>2</v>
      </c>
      <c r="B46" s="11" t="s">
        <v>59</v>
      </c>
      <c r="C46" s="237">
        <v>1569853.281568601</v>
      </c>
      <c r="D46" s="29">
        <v>168</v>
      </c>
      <c r="E46" s="13">
        <v>5</v>
      </c>
      <c r="F46" s="13">
        <v>1</v>
      </c>
      <c r="G46" s="13">
        <v>0</v>
      </c>
      <c r="H46" s="13">
        <v>9</v>
      </c>
      <c r="I46" s="160">
        <v>0</v>
      </c>
      <c r="J46" s="133">
        <f t="shared" ref="J46:J68" si="20">D46+E46+F46+G46+H46+I46</f>
        <v>183</v>
      </c>
      <c r="K46" s="29">
        <v>266</v>
      </c>
      <c r="L46" s="13">
        <v>0</v>
      </c>
      <c r="M46" s="13">
        <v>0</v>
      </c>
      <c r="N46" s="13">
        <v>1</v>
      </c>
      <c r="O46" s="13">
        <v>5</v>
      </c>
      <c r="P46" s="160">
        <v>0</v>
      </c>
      <c r="Q46" s="133">
        <f t="shared" ref="Q46:Q68" si="21">SUM(K46:P46)</f>
        <v>272</v>
      </c>
      <c r="R46" s="29">
        <v>29</v>
      </c>
      <c r="S46" s="13">
        <v>1</v>
      </c>
      <c r="T46" s="13">
        <v>0</v>
      </c>
      <c r="U46" s="13">
        <v>0</v>
      </c>
      <c r="V46" s="13">
        <v>1</v>
      </c>
      <c r="W46" s="13">
        <v>0</v>
      </c>
      <c r="X46" s="137">
        <f t="shared" ref="X46:X68" si="22">SUM(R46:W46)</f>
        <v>31</v>
      </c>
      <c r="Y46" s="239">
        <f t="shared" ref="Y46:Y67" si="23">J46+Q46+X46</f>
        <v>486</v>
      </c>
      <c r="Z46" s="24">
        <v>2</v>
      </c>
      <c r="AA46" s="33" t="s">
        <v>59</v>
      </c>
      <c r="AB46" s="29">
        <v>24</v>
      </c>
      <c r="AC46" s="7">
        <v>28</v>
      </c>
      <c r="AD46" s="7">
        <v>21</v>
      </c>
      <c r="AE46" s="7">
        <v>15</v>
      </c>
      <c r="AF46" s="7">
        <v>51</v>
      </c>
      <c r="AG46" s="7">
        <v>64</v>
      </c>
      <c r="AH46" s="7">
        <v>33</v>
      </c>
      <c r="AI46" s="7">
        <v>23</v>
      </c>
      <c r="AJ46" s="7">
        <v>35</v>
      </c>
      <c r="AK46" s="7">
        <v>27</v>
      </c>
      <c r="AL46" s="7">
        <v>33</v>
      </c>
      <c r="AM46" s="7">
        <v>26</v>
      </c>
      <c r="AN46" s="7">
        <v>37</v>
      </c>
      <c r="AO46" s="7">
        <v>18</v>
      </c>
      <c r="AP46" s="7">
        <v>20</v>
      </c>
      <c r="AQ46" s="37">
        <v>14</v>
      </c>
      <c r="AR46" s="121">
        <f t="shared" ref="AR46:AR68" si="24">AP46+AN46+AL46+AJ46+AH46+AF46+AD46+AB46</f>
        <v>254</v>
      </c>
      <c r="AS46" s="126">
        <f t="shared" ref="AS46:AS68" si="25">AQ46+AO46+AM46+AK46+AI46+AG46+AE46+AC46</f>
        <v>215</v>
      </c>
      <c r="AT46" s="252">
        <f t="shared" ref="AT46:AT68" si="26">SUM(AR46:AS46)</f>
        <v>469</v>
      </c>
      <c r="AU46" s="171">
        <f t="shared" ref="AU46:AU68" si="27">D46+E46+K46+L46+R46+S46</f>
        <v>469</v>
      </c>
      <c r="AV46" s="255">
        <v>1189</v>
      </c>
      <c r="AW46" s="257">
        <v>188</v>
      </c>
      <c r="AX46" s="260">
        <v>0.15811606391925989</v>
      </c>
      <c r="AY46" s="258">
        <v>483</v>
      </c>
      <c r="AZ46" s="259">
        <v>73</v>
      </c>
      <c r="BA46" s="242">
        <f t="shared" si="19"/>
        <v>30.611494793665262</v>
      </c>
      <c r="BB46" s="269">
        <f t="shared" ref="BB46:BB68" si="28">(D46+E46)/(J46+Q46)*100</f>
        <v>38.021978021978022</v>
      </c>
      <c r="BC46" s="243">
        <f t="shared" ref="BC46:BC67" si="29">(4*AU46)/(C46*0.00272)*100</f>
        <v>43.934416703182947</v>
      </c>
      <c r="BD46" s="243">
        <f t="shared" ref="BD46:BD68" si="30">(E46+F46+G46+H46+I46+L46+M46+N46+O46+P46+R46+S46+T46+U46+V46+W46)/Y46*100</f>
        <v>10.699588477366255</v>
      </c>
      <c r="BE46" s="243">
        <f t="shared" ref="BE46:BE68" si="31">((D46+E46)*4)/(C46)*100000</f>
        <v>44.080552502877971</v>
      </c>
      <c r="BF46" s="243">
        <f t="shared" ref="BF46:BF68" si="32">(AU46*4)/(C46)*100000</f>
        <v>119.50161343265762</v>
      </c>
      <c r="BG46" s="244">
        <f t="shared" ref="BG46:BG68" si="33">AW46/AV46*100</f>
        <v>15.81160639192599</v>
      </c>
    </row>
    <row r="47" spans="1:59" ht="18.75">
      <c r="A47" s="12">
        <v>3</v>
      </c>
      <c r="B47" s="11" t="s">
        <v>60</v>
      </c>
      <c r="C47" s="236">
        <v>1382814.1240237975</v>
      </c>
      <c r="D47" s="29">
        <v>257</v>
      </c>
      <c r="E47" s="13">
        <v>22</v>
      </c>
      <c r="F47" s="13">
        <v>5</v>
      </c>
      <c r="G47" s="13">
        <v>6</v>
      </c>
      <c r="H47" s="13">
        <v>5</v>
      </c>
      <c r="I47" s="160">
        <v>0</v>
      </c>
      <c r="J47" s="133">
        <f t="shared" si="20"/>
        <v>295</v>
      </c>
      <c r="K47" s="29">
        <v>100</v>
      </c>
      <c r="L47" s="13">
        <v>3</v>
      </c>
      <c r="M47" s="13">
        <v>0</v>
      </c>
      <c r="N47" s="13">
        <v>0</v>
      </c>
      <c r="O47" s="13">
        <v>0</v>
      </c>
      <c r="P47" s="160">
        <v>0</v>
      </c>
      <c r="Q47" s="133">
        <f t="shared" si="21"/>
        <v>103</v>
      </c>
      <c r="R47" s="29">
        <v>78</v>
      </c>
      <c r="S47" s="13">
        <v>1</v>
      </c>
      <c r="T47" s="13">
        <v>0</v>
      </c>
      <c r="U47" s="13">
        <v>0</v>
      </c>
      <c r="V47" s="13">
        <v>0</v>
      </c>
      <c r="W47" s="13">
        <v>0</v>
      </c>
      <c r="X47" s="137">
        <f t="shared" si="22"/>
        <v>79</v>
      </c>
      <c r="Y47" s="239">
        <f t="shared" si="23"/>
        <v>477</v>
      </c>
      <c r="Z47" s="24">
        <v>3</v>
      </c>
      <c r="AA47" s="33" t="s">
        <v>60</v>
      </c>
      <c r="AB47" s="29">
        <v>11</v>
      </c>
      <c r="AC47" s="7">
        <v>9</v>
      </c>
      <c r="AD47" s="7">
        <v>16</v>
      </c>
      <c r="AE47" s="7">
        <v>35</v>
      </c>
      <c r="AF47" s="7">
        <v>71</v>
      </c>
      <c r="AG47" s="7">
        <v>61</v>
      </c>
      <c r="AH47" s="7">
        <v>43</v>
      </c>
      <c r="AI47" s="7">
        <v>39</v>
      </c>
      <c r="AJ47" s="7">
        <v>33</v>
      </c>
      <c r="AK47" s="7">
        <v>27</v>
      </c>
      <c r="AL47" s="7">
        <v>38</v>
      </c>
      <c r="AM47" s="7">
        <v>15</v>
      </c>
      <c r="AN47" s="7">
        <v>28</v>
      </c>
      <c r="AO47" s="7">
        <v>8</v>
      </c>
      <c r="AP47" s="7">
        <v>14</v>
      </c>
      <c r="AQ47" s="37">
        <v>13</v>
      </c>
      <c r="AR47" s="121">
        <f t="shared" si="24"/>
        <v>254</v>
      </c>
      <c r="AS47" s="126">
        <f t="shared" si="25"/>
        <v>207</v>
      </c>
      <c r="AT47" s="252">
        <f t="shared" si="26"/>
        <v>461</v>
      </c>
      <c r="AU47" s="171">
        <f t="shared" si="27"/>
        <v>461</v>
      </c>
      <c r="AV47" s="255">
        <v>1739</v>
      </c>
      <c r="AW47" s="257">
        <v>272</v>
      </c>
      <c r="AX47" s="255">
        <v>768</v>
      </c>
      <c r="AY47" s="258">
        <v>98</v>
      </c>
      <c r="AZ47" s="259">
        <v>5</v>
      </c>
      <c r="BA47" s="242">
        <f t="shared" si="19"/>
        <v>56.045131918732316</v>
      </c>
      <c r="BB47" s="269">
        <f t="shared" si="28"/>
        <v>70.100502512562812</v>
      </c>
      <c r="BC47" s="243">
        <f t="shared" si="29"/>
        <v>49.026196991528643</v>
      </c>
      <c r="BD47" s="243">
        <f t="shared" si="30"/>
        <v>25.157232704402517</v>
      </c>
      <c r="BE47" s="243">
        <f t="shared" si="31"/>
        <v>80.704989962974537</v>
      </c>
      <c r="BF47" s="243">
        <f t="shared" si="32"/>
        <v>133.35125581695794</v>
      </c>
      <c r="BG47" s="244">
        <f t="shared" si="33"/>
        <v>15.641173087981599</v>
      </c>
    </row>
    <row r="48" spans="1:59" ht="18.75">
      <c r="A48" s="12">
        <v>4</v>
      </c>
      <c r="B48" s="11" t="s">
        <v>61</v>
      </c>
      <c r="C48" s="237">
        <v>2091841.0333211792</v>
      </c>
      <c r="D48" s="29">
        <v>235</v>
      </c>
      <c r="E48" s="13">
        <v>28</v>
      </c>
      <c r="F48" s="13">
        <v>4</v>
      </c>
      <c r="G48" s="13">
        <v>1</v>
      </c>
      <c r="H48" s="13">
        <v>24</v>
      </c>
      <c r="I48" s="160">
        <v>0</v>
      </c>
      <c r="J48" s="133">
        <f t="shared" si="20"/>
        <v>292</v>
      </c>
      <c r="K48" s="29">
        <v>173</v>
      </c>
      <c r="L48" s="13">
        <v>2</v>
      </c>
      <c r="M48" s="13">
        <v>0</v>
      </c>
      <c r="N48" s="13">
        <v>0</v>
      </c>
      <c r="O48" s="13">
        <v>5</v>
      </c>
      <c r="P48" s="160">
        <v>0</v>
      </c>
      <c r="Q48" s="133">
        <f t="shared" si="21"/>
        <v>180</v>
      </c>
      <c r="R48" s="29">
        <v>268</v>
      </c>
      <c r="S48" s="13">
        <v>2</v>
      </c>
      <c r="T48" s="13">
        <v>0</v>
      </c>
      <c r="U48" s="13">
        <v>0</v>
      </c>
      <c r="V48" s="13">
        <v>2</v>
      </c>
      <c r="W48" s="13">
        <v>0</v>
      </c>
      <c r="X48" s="137">
        <f t="shared" si="22"/>
        <v>272</v>
      </c>
      <c r="Y48" s="239">
        <f t="shared" si="23"/>
        <v>744</v>
      </c>
      <c r="Z48" s="24">
        <v>4</v>
      </c>
      <c r="AA48" s="33" t="s">
        <v>61</v>
      </c>
      <c r="AB48" s="29">
        <v>14</v>
      </c>
      <c r="AC48" s="7">
        <v>14</v>
      </c>
      <c r="AD48" s="7">
        <v>18</v>
      </c>
      <c r="AE48" s="7">
        <v>54</v>
      </c>
      <c r="AF48" s="7">
        <v>86</v>
      </c>
      <c r="AG48" s="7">
        <v>163</v>
      </c>
      <c r="AH48" s="7">
        <v>67</v>
      </c>
      <c r="AI48" s="7">
        <v>84</v>
      </c>
      <c r="AJ48" s="7">
        <v>29</v>
      </c>
      <c r="AK48" s="7">
        <v>35</v>
      </c>
      <c r="AL48" s="7">
        <v>38</v>
      </c>
      <c r="AM48" s="7">
        <v>27</v>
      </c>
      <c r="AN48" s="7">
        <v>19</v>
      </c>
      <c r="AO48" s="7">
        <v>15</v>
      </c>
      <c r="AP48" s="7">
        <v>26</v>
      </c>
      <c r="AQ48" s="37">
        <v>19</v>
      </c>
      <c r="AR48" s="121">
        <f t="shared" si="24"/>
        <v>297</v>
      </c>
      <c r="AS48" s="126">
        <f t="shared" si="25"/>
        <v>411</v>
      </c>
      <c r="AT48" s="252">
        <f t="shared" si="26"/>
        <v>708</v>
      </c>
      <c r="AU48" s="171">
        <f t="shared" si="27"/>
        <v>708</v>
      </c>
      <c r="AV48" s="255">
        <v>1812</v>
      </c>
      <c r="AW48" s="257">
        <v>285</v>
      </c>
      <c r="AX48" s="255">
        <v>1207</v>
      </c>
      <c r="AY48" s="258">
        <v>131</v>
      </c>
      <c r="AZ48" s="259">
        <v>8</v>
      </c>
      <c r="BA48" s="242">
        <f t="shared" si="19"/>
        <v>34.924047473897446</v>
      </c>
      <c r="BB48" s="269">
        <f t="shared" si="28"/>
        <v>55.720338983050844</v>
      </c>
      <c r="BC48" s="243">
        <f t="shared" si="29"/>
        <v>49.773211922092273</v>
      </c>
      <c r="BD48" s="243">
        <f t="shared" si="30"/>
        <v>45.161290322580641</v>
      </c>
      <c r="BE48" s="243">
        <f t="shared" si="31"/>
        <v>50.29062836241232</v>
      </c>
      <c r="BF48" s="243">
        <f t="shared" si="32"/>
        <v>135.38313642809098</v>
      </c>
      <c r="BG48" s="244">
        <f t="shared" si="33"/>
        <v>15.728476821192054</v>
      </c>
    </row>
    <row r="49" spans="1:59" ht="18.75">
      <c r="A49" s="12">
        <v>5</v>
      </c>
      <c r="B49" s="11" t="s">
        <v>62</v>
      </c>
      <c r="C49" s="237">
        <v>1069822.9655793204</v>
      </c>
      <c r="D49" s="29">
        <v>119</v>
      </c>
      <c r="E49" s="13">
        <v>3</v>
      </c>
      <c r="F49" s="13">
        <v>1</v>
      </c>
      <c r="G49" s="13">
        <v>2</v>
      </c>
      <c r="H49" s="13">
        <v>13</v>
      </c>
      <c r="I49" s="160">
        <v>0</v>
      </c>
      <c r="J49" s="133">
        <f t="shared" si="20"/>
        <v>138</v>
      </c>
      <c r="K49" s="29">
        <v>35</v>
      </c>
      <c r="L49" s="13">
        <v>0</v>
      </c>
      <c r="M49" s="13">
        <v>0</v>
      </c>
      <c r="N49" s="13">
        <v>0</v>
      </c>
      <c r="O49" s="13">
        <v>0</v>
      </c>
      <c r="P49" s="160">
        <v>0</v>
      </c>
      <c r="Q49" s="133">
        <f t="shared" si="21"/>
        <v>35</v>
      </c>
      <c r="R49" s="29">
        <v>29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7">
        <f t="shared" si="22"/>
        <v>29</v>
      </c>
      <c r="Y49" s="239">
        <f t="shared" si="23"/>
        <v>202</v>
      </c>
      <c r="Z49" s="24">
        <v>5</v>
      </c>
      <c r="AA49" s="33" t="s">
        <v>62</v>
      </c>
      <c r="AB49" s="29">
        <v>0</v>
      </c>
      <c r="AC49" s="7">
        <v>0</v>
      </c>
      <c r="AD49" s="7">
        <v>3</v>
      </c>
      <c r="AE49" s="7">
        <v>3</v>
      </c>
      <c r="AF49" s="7">
        <v>16</v>
      </c>
      <c r="AG49" s="7">
        <v>20</v>
      </c>
      <c r="AH49" s="7">
        <v>22</v>
      </c>
      <c r="AI49" s="7">
        <v>20</v>
      </c>
      <c r="AJ49" s="7">
        <v>23</v>
      </c>
      <c r="AK49" s="7">
        <v>14</v>
      </c>
      <c r="AL49" s="7">
        <v>23</v>
      </c>
      <c r="AM49" s="7">
        <v>7</v>
      </c>
      <c r="AN49" s="7">
        <v>12</v>
      </c>
      <c r="AO49" s="7">
        <v>9</v>
      </c>
      <c r="AP49" s="7">
        <v>13</v>
      </c>
      <c r="AQ49" s="37">
        <v>1</v>
      </c>
      <c r="AR49" s="121">
        <f t="shared" si="24"/>
        <v>112</v>
      </c>
      <c r="AS49" s="126">
        <f t="shared" si="25"/>
        <v>74</v>
      </c>
      <c r="AT49" s="252">
        <f t="shared" si="26"/>
        <v>186</v>
      </c>
      <c r="AU49" s="171">
        <f t="shared" si="27"/>
        <v>186</v>
      </c>
      <c r="AV49" s="255">
        <v>874</v>
      </c>
      <c r="AW49" s="257">
        <v>133</v>
      </c>
      <c r="AX49" s="255">
        <v>273</v>
      </c>
      <c r="AY49" s="258">
        <v>21</v>
      </c>
      <c r="AZ49" s="259">
        <v>2</v>
      </c>
      <c r="BA49" s="242">
        <f t="shared" si="19"/>
        <v>31.67709983729663</v>
      </c>
      <c r="BB49" s="269">
        <f t="shared" si="28"/>
        <v>70.520231213872833</v>
      </c>
      <c r="BC49" s="243">
        <f t="shared" si="29"/>
        <v>25.567726676776541</v>
      </c>
      <c r="BD49" s="243">
        <f t="shared" si="30"/>
        <v>23.762376237623762</v>
      </c>
      <c r="BE49" s="243">
        <f t="shared" si="31"/>
        <v>45.615023765707143</v>
      </c>
      <c r="BF49" s="243">
        <f t="shared" si="32"/>
        <v>69.544216560832211</v>
      </c>
      <c r="BG49" s="244">
        <f t="shared" si="33"/>
        <v>15.217391304347828</v>
      </c>
    </row>
    <row r="50" spans="1:59" ht="18.75">
      <c r="A50" s="12">
        <v>6</v>
      </c>
      <c r="B50" s="11" t="s">
        <v>63</v>
      </c>
      <c r="C50" s="238">
        <v>835556.13990770013</v>
      </c>
      <c r="D50" s="29">
        <v>498</v>
      </c>
      <c r="E50" s="13">
        <v>24</v>
      </c>
      <c r="F50" s="13">
        <v>6</v>
      </c>
      <c r="G50" s="13">
        <v>5</v>
      </c>
      <c r="H50" s="13">
        <v>210</v>
      </c>
      <c r="I50" s="160">
        <v>0</v>
      </c>
      <c r="J50" s="133">
        <f t="shared" si="20"/>
        <v>743</v>
      </c>
      <c r="K50" s="29">
        <v>528</v>
      </c>
      <c r="L50" s="13">
        <v>1</v>
      </c>
      <c r="M50" s="13">
        <v>0</v>
      </c>
      <c r="N50" s="13">
        <v>0</v>
      </c>
      <c r="O50" s="13">
        <v>4</v>
      </c>
      <c r="P50" s="160">
        <v>9</v>
      </c>
      <c r="Q50" s="133">
        <f t="shared" si="21"/>
        <v>542</v>
      </c>
      <c r="R50" s="29">
        <v>219</v>
      </c>
      <c r="S50" s="13">
        <v>2</v>
      </c>
      <c r="T50" s="13">
        <v>0</v>
      </c>
      <c r="U50" s="13">
        <v>0</v>
      </c>
      <c r="V50" s="13">
        <v>0</v>
      </c>
      <c r="W50" s="13">
        <v>7</v>
      </c>
      <c r="X50" s="137">
        <f t="shared" si="22"/>
        <v>228</v>
      </c>
      <c r="Y50" s="239">
        <f t="shared" si="23"/>
        <v>1513</v>
      </c>
      <c r="Z50" s="24">
        <v>6</v>
      </c>
      <c r="AA50" s="33" t="s">
        <v>63</v>
      </c>
      <c r="AB50" s="29">
        <v>93</v>
      </c>
      <c r="AC50" s="7">
        <v>74</v>
      </c>
      <c r="AD50" s="7">
        <v>87</v>
      </c>
      <c r="AE50" s="7">
        <v>118</v>
      </c>
      <c r="AF50" s="7">
        <v>120</v>
      </c>
      <c r="AG50" s="7">
        <v>118</v>
      </c>
      <c r="AH50" s="7">
        <v>121</v>
      </c>
      <c r="AI50" s="7">
        <v>89</v>
      </c>
      <c r="AJ50" s="7">
        <v>101</v>
      </c>
      <c r="AK50" s="7">
        <v>61</v>
      </c>
      <c r="AL50" s="7">
        <v>99</v>
      </c>
      <c r="AM50" s="7">
        <v>42</v>
      </c>
      <c r="AN50" s="7">
        <v>67</v>
      </c>
      <c r="AO50" s="7">
        <v>22</v>
      </c>
      <c r="AP50" s="7">
        <v>42</v>
      </c>
      <c r="AQ50" s="37">
        <v>18</v>
      </c>
      <c r="AR50" s="121">
        <f t="shared" si="24"/>
        <v>730</v>
      </c>
      <c r="AS50" s="126">
        <f t="shared" si="25"/>
        <v>542</v>
      </c>
      <c r="AT50" s="252">
        <f t="shared" si="26"/>
        <v>1272</v>
      </c>
      <c r="AU50" s="171">
        <f t="shared" si="27"/>
        <v>1272</v>
      </c>
      <c r="AV50" s="255">
        <v>3965</v>
      </c>
      <c r="AW50" s="257">
        <v>706</v>
      </c>
      <c r="AX50" s="255">
        <v>1983</v>
      </c>
      <c r="AY50" s="258">
        <v>719</v>
      </c>
      <c r="AZ50" s="259">
        <v>46</v>
      </c>
      <c r="BA50" s="242">
        <f t="shared" si="19"/>
        <v>173.5371126780511</v>
      </c>
      <c r="BB50" s="269">
        <f t="shared" si="28"/>
        <v>40.622568093385212</v>
      </c>
      <c r="BC50" s="243">
        <f t="shared" si="29"/>
        <v>223.87343542239452</v>
      </c>
      <c r="BD50" s="243">
        <f t="shared" si="30"/>
        <v>32.187706543291469</v>
      </c>
      <c r="BE50" s="243">
        <f t="shared" si="31"/>
        <v>249.8934422563936</v>
      </c>
      <c r="BF50" s="243">
        <f t="shared" si="32"/>
        <v>608.9357443489132</v>
      </c>
      <c r="BG50" s="244">
        <f t="shared" si="33"/>
        <v>17.805800756620428</v>
      </c>
    </row>
    <row r="51" spans="1:59" ht="18.75">
      <c r="A51" s="12">
        <v>7</v>
      </c>
      <c r="B51" s="11" t="s">
        <v>64</v>
      </c>
      <c r="C51" s="237">
        <v>14040574.919773437</v>
      </c>
      <c r="D51" s="29">
        <v>2165</v>
      </c>
      <c r="E51" s="13">
        <v>256</v>
      </c>
      <c r="F51" s="13">
        <v>37</v>
      </c>
      <c r="G51" s="13">
        <v>43</v>
      </c>
      <c r="H51" s="13">
        <v>148</v>
      </c>
      <c r="I51" s="160">
        <v>6</v>
      </c>
      <c r="J51" s="133">
        <f t="shared" si="20"/>
        <v>2655</v>
      </c>
      <c r="K51" s="29">
        <v>1120</v>
      </c>
      <c r="L51" s="13">
        <v>47</v>
      </c>
      <c r="M51" s="13">
        <v>0</v>
      </c>
      <c r="N51" s="13">
        <v>2</v>
      </c>
      <c r="O51" s="13">
        <v>104</v>
      </c>
      <c r="P51" s="160">
        <v>0</v>
      </c>
      <c r="Q51" s="133">
        <f t="shared" si="21"/>
        <v>1273</v>
      </c>
      <c r="R51" s="29">
        <v>1039</v>
      </c>
      <c r="S51" s="13">
        <v>23</v>
      </c>
      <c r="T51" s="13">
        <v>1</v>
      </c>
      <c r="U51" s="13">
        <v>5</v>
      </c>
      <c r="V51" s="13">
        <v>101</v>
      </c>
      <c r="W51" s="13">
        <v>0</v>
      </c>
      <c r="X51" s="137">
        <f t="shared" si="22"/>
        <v>1169</v>
      </c>
      <c r="Y51" s="239">
        <f t="shared" si="23"/>
        <v>5097</v>
      </c>
      <c r="Z51" s="24">
        <v>7</v>
      </c>
      <c r="AA51" s="33" t="s">
        <v>64</v>
      </c>
      <c r="AB51" s="29">
        <v>54</v>
      </c>
      <c r="AC51" s="7">
        <v>47</v>
      </c>
      <c r="AD51" s="7">
        <v>160</v>
      </c>
      <c r="AE51" s="7">
        <v>353</v>
      </c>
      <c r="AF51" s="7">
        <v>554</v>
      </c>
      <c r="AG51" s="7">
        <v>1035</v>
      </c>
      <c r="AH51" s="7">
        <v>452</v>
      </c>
      <c r="AI51" s="7">
        <v>462</v>
      </c>
      <c r="AJ51" s="7">
        <v>242</v>
      </c>
      <c r="AK51" s="7">
        <v>264</v>
      </c>
      <c r="AL51" s="7">
        <v>267</v>
      </c>
      <c r="AM51" s="7">
        <v>199</v>
      </c>
      <c r="AN51" s="7">
        <v>196</v>
      </c>
      <c r="AO51" s="7">
        <v>115</v>
      </c>
      <c r="AP51" s="7">
        <v>156</v>
      </c>
      <c r="AQ51" s="37">
        <v>94</v>
      </c>
      <c r="AR51" s="121">
        <f t="shared" si="24"/>
        <v>2081</v>
      </c>
      <c r="AS51" s="126">
        <f t="shared" si="25"/>
        <v>2569</v>
      </c>
      <c r="AT51" s="252">
        <f t="shared" si="26"/>
        <v>4650</v>
      </c>
      <c r="AU51" s="171">
        <f t="shared" si="27"/>
        <v>4650</v>
      </c>
      <c r="AV51" s="255">
        <v>18233</v>
      </c>
      <c r="AW51" s="257">
        <v>2858</v>
      </c>
      <c r="AX51" s="255">
        <v>9735</v>
      </c>
      <c r="AY51" s="258">
        <v>2227</v>
      </c>
      <c r="AZ51" s="259">
        <v>187</v>
      </c>
      <c r="BA51" s="242">
        <f t="shared" si="19"/>
        <v>47.896899083022141</v>
      </c>
      <c r="BB51" s="269">
        <f t="shared" si="28"/>
        <v>61.634419551934826</v>
      </c>
      <c r="BC51" s="243">
        <f t="shared" si="29"/>
        <v>48.703385247332811</v>
      </c>
      <c r="BD51" s="243">
        <f t="shared" si="30"/>
        <v>35.550323719835198</v>
      </c>
      <c r="BE51" s="243">
        <f t="shared" si="31"/>
        <v>68.97153467955188</v>
      </c>
      <c r="BF51" s="243">
        <f t="shared" si="32"/>
        <v>132.47320787274523</v>
      </c>
      <c r="BG51" s="244">
        <f t="shared" si="33"/>
        <v>15.674875226238139</v>
      </c>
    </row>
    <row r="52" spans="1:59" ht="18.75">
      <c r="A52" s="12">
        <v>8</v>
      </c>
      <c r="B52" s="11" t="s">
        <v>65</v>
      </c>
      <c r="C52" s="238">
        <v>960854.42517233815</v>
      </c>
      <c r="D52" s="29">
        <v>116</v>
      </c>
      <c r="E52" s="13">
        <v>3</v>
      </c>
      <c r="F52" s="13">
        <v>0</v>
      </c>
      <c r="G52" s="13">
        <v>0</v>
      </c>
      <c r="H52" s="13">
        <v>1</v>
      </c>
      <c r="I52" s="160">
        <v>0</v>
      </c>
      <c r="J52" s="133">
        <f t="shared" si="20"/>
        <v>120</v>
      </c>
      <c r="K52" s="29">
        <v>49</v>
      </c>
      <c r="L52" s="13">
        <v>0</v>
      </c>
      <c r="M52" s="13">
        <v>0</v>
      </c>
      <c r="N52" s="13">
        <v>0</v>
      </c>
      <c r="O52" s="13">
        <v>0</v>
      </c>
      <c r="P52" s="160">
        <v>0</v>
      </c>
      <c r="Q52" s="133">
        <f t="shared" si="21"/>
        <v>49</v>
      </c>
      <c r="R52" s="29">
        <v>22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7">
        <f t="shared" si="22"/>
        <v>22</v>
      </c>
      <c r="Y52" s="239">
        <f t="shared" si="23"/>
        <v>191</v>
      </c>
      <c r="Z52" s="24">
        <v>8</v>
      </c>
      <c r="AA52" s="33" t="s">
        <v>65</v>
      </c>
      <c r="AB52" s="7">
        <v>0</v>
      </c>
      <c r="AC52" s="7">
        <v>0</v>
      </c>
      <c r="AD52" s="7">
        <v>0</v>
      </c>
      <c r="AE52" s="7">
        <v>3</v>
      </c>
      <c r="AF52" s="7">
        <v>35</v>
      </c>
      <c r="AG52" s="7">
        <v>18</v>
      </c>
      <c r="AH52" s="7">
        <v>37</v>
      </c>
      <c r="AI52" s="7">
        <v>19</v>
      </c>
      <c r="AJ52" s="7">
        <v>18</v>
      </c>
      <c r="AK52" s="7">
        <v>10</v>
      </c>
      <c r="AL52" s="7">
        <v>22</v>
      </c>
      <c r="AM52" s="7">
        <v>8</v>
      </c>
      <c r="AN52" s="7">
        <v>9</v>
      </c>
      <c r="AO52" s="7">
        <v>3</v>
      </c>
      <c r="AP52" s="37">
        <v>7</v>
      </c>
      <c r="AQ52" s="94">
        <v>1</v>
      </c>
      <c r="AR52" s="121">
        <f t="shared" si="24"/>
        <v>128</v>
      </c>
      <c r="AS52" s="126">
        <f t="shared" si="25"/>
        <v>62</v>
      </c>
      <c r="AT52" s="252">
        <f t="shared" si="26"/>
        <v>190</v>
      </c>
      <c r="AU52" s="171">
        <f t="shared" si="27"/>
        <v>190</v>
      </c>
      <c r="AV52" s="255">
        <v>705</v>
      </c>
      <c r="AW52" s="257">
        <v>122</v>
      </c>
      <c r="AX52" s="255">
        <v>476</v>
      </c>
      <c r="AY52" s="258">
        <v>121</v>
      </c>
      <c r="AZ52" s="259">
        <v>0</v>
      </c>
      <c r="BA52" s="242">
        <f t="shared" si="19"/>
        <v>34.402251464499145</v>
      </c>
      <c r="BB52" s="269">
        <f t="shared" si="28"/>
        <v>70.414201183431956</v>
      </c>
      <c r="BC52" s="243">
        <f t="shared" si="29"/>
        <v>29.079510629902888</v>
      </c>
      <c r="BD52" s="243">
        <f t="shared" si="30"/>
        <v>13.612565445026178</v>
      </c>
      <c r="BE52" s="243">
        <f t="shared" si="31"/>
        <v>49.539242108878774</v>
      </c>
      <c r="BF52" s="243">
        <f t="shared" si="32"/>
        <v>79.096268913335848</v>
      </c>
      <c r="BG52" s="244">
        <f t="shared" si="33"/>
        <v>17.304964539007091</v>
      </c>
    </row>
    <row r="53" spans="1:59" ht="18.75">
      <c r="A53" s="12">
        <v>9</v>
      </c>
      <c r="B53" s="11" t="s">
        <v>66</v>
      </c>
      <c r="C53" s="237">
        <v>2203529.6044143452</v>
      </c>
      <c r="D53" s="29">
        <v>375</v>
      </c>
      <c r="E53" s="13">
        <v>58</v>
      </c>
      <c r="F53" s="13">
        <v>6</v>
      </c>
      <c r="G53" s="13">
        <v>1</v>
      </c>
      <c r="H53" s="13">
        <v>1</v>
      </c>
      <c r="I53" s="160">
        <v>0</v>
      </c>
      <c r="J53" s="133">
        <f t="shared" si="20"/>
        <v>441</v>
      </c>
      <c r="K53" s="29">
        <v>421</v>
      </c>
      <c r="L53" s="13">
        <v>6</v>
      </c>
      <c r="M53" s="13">
        <v>0</v>
      </c>
      <c r="N53" s="13">
        <v>0</v>
      </c>
      <c r="O53" s="13">
        <v>2</v>
      </c>
      <c r="P53" s="160">
        <v>0</v>
      </c>
      <c r="Q53" s="133">
        <f t="shared" si="21"/>
        <v>429</v>
      </c>
      <c r="R53" s="29">
        <v>113</v>
      </c>
      <c r="S53" s="13">
        <v>7</v>
      </c>
      <c r="T53" s="13">
        <v>0</v>
      </c>
      <c r="U53" s="13">
        <v>1</v>
      </c>
      <c r="V53" s="13">
        <v>0</v>
      </c>
      <c r="W53" s="13">
        <v>0</v>
      </c>
      <c r="X53" s="137">
        <f t="shared" si="22"/>
        <v>121</v>
      </c>
      <c r="Y53" s="239">
        <f t="shared" si="23"/>
        <v>991</v>
      </c>
      <c r="Z53" s="24">
        <v>9</v>
      </c>
      <c r="AA53" s="33" t="s">
        <v>66</v>
      </c>
      <c r="AB53" s="29">
        <v>83</v>
      </c>
      <c r="AC53" s="7">
        <v>91</v>
      </c>
      <c r="AD53" s="7">
        <v>51</v>
      </c>
      <c r="AE53" s="7">
        <v>50</v>
      </c>
      <c r="AF53" s="7">
        <v>111</v>
      </c>
      <c r="AG53" s="7">
        <v>123</v>
      </c>
      <c r="AH53" s="7">
        <v>70</v>
      </c>
      <c r="AI53" s="7">
        <v>69</v>
      </c>
      <c r="AJ53" s="7">
        <v>53</v>
      </c>
      <c r="AK53" s="7">
        <v>48</v>
      </c>
      <c r="AL53" s="7">
        <v>59</v>
      </c>
      <c r="AM53" s="7">
        <v>31</v>
      </c>
      <c r="AN53" s="7">
        <v>60</v>
      </c>
      <c r="AO53" s="7">
        <v>33</v>
      </c>
      <c r="AP53" s="7">
        <v>33</v>
      </c>
      <c r="AQ53" s="37">
        <v>15</v>
      </c>
      <c r="AR53" s="121">
        <f t="shared" si="24"/>
        <v>520</v>
      </c>
      <c r="AS53" s="126">
        <f t="shared" si="25"/>
        <v>460</v>
      </c>
      <c r="AT53" s="252">
        <f t="shared" si="26"/>
        <v>980</v>
      </c>
      <c r="AU53" s="171">
        <f t="shared" si="27"/>
        <v>980</v>
      </c>
      <c r="AV53" s="255">
        <v>3617</v>
      </c>
      <c r="AW53" s="257">
        <v>516</v>
      </c>
      <c r="AX53" s="255">
        <v>1483</v>
      </c>
      <c r="AY53" s="258">
        <v>119</v>
      </c>
      <c r="AZ53" s="259">
        <v>22</v>
      </c>
      <c r="BA53" s="242">
        <f t="shared" si="19"/>
        <v>54.584144246042584</v>
      </c>
      <c r="BB53" s="269">
        <f t="shared" si="28"/>
        <v>49.770114942528735</v>
      </c>
      <c r="BC53" s="243">
        <f t="shared" si="29"/>
        <v>65.403090918366473</v>
      </c>
      <c r="BD53" s="243">
        <f t="shared" si="30"/>
        <v>19.677093844601412</v>
      </c>
      <c r="BE53" s="243">
        <f t="shared" si="31"/>
        <v>78.601167714301326</v>
      </c>
      <c r="BF53" s="243">
        <f t="shared" si="32"/>
        <v>177.89640729795678</v>
      </c>
      <c r="BG53" s="244">
        <f t="shared" si="33"/>
        <v>14.265966270389827</v>
      </c>
    </row>
    <row r="54" spans="1:59" ht="18.75">
      <c r="A54" s="12">
        <v>10</v>
      </c>
      <c r="B54" s="11" t="s">
        <v>67</v>
      </c>
      <c r="C54" s="238">
        <v>1374726.9326119306</v>
      </c>
      <c r="D54" s="29">
        <v>286</v>
      </c>
      <c r="E54" s="13">
        <v>17</v>
      </c>
      <c r="F54" s="13">
        <v>2</v>
      </c>
      <c r="G54" s="13">
        <v>4</v>
      </c>
      <c r="H54" s="13">
        <v>23</v>
      </c>
      <c r="I54" s="160">
        <v>0</v>
      </c>
      <c r="J54" s="133">
        <f t="shared" si="20"/>
        <v>332</v>
      </c>
      <c r="K54" s="29">
        <v>128</v>
      </c>
      <c r="L54" s="13">
        <v>0</v>
      </c>
      <c r="M54" s="13">
        <v>0</v>
      </c>
      <c r="N54" s="13">
        <v>0</v>
      </c>
      <c r="O54" s="13">
        <v>3</v>
      </c>
      <c r="P54" s="160">
        <v>0</v>
      </c>
      <c r="Q54" s="133">
        <f t="shared" si="21"/>
        <v>131</v>
      </c>
      <c r="R54" s="29">
        <v>132</v>
      </c>
      <c r="S54" s="13">
        <v>1</v>
      </c>
      <c r="T54" s="13">
        <v>0</v>
      </c>
      <c r="U54" s="13">
        <v>0</v>
      </c>
      <c r="V54" s="13">
        <v>4</v>
      </c>
      <c r="W54" s="13">
        <v>0</v>
      </c>
      <c r="X54" s="137">
        <f t="shared" si="22"/>
        <v>137</v>
      </c>
      <c r="Y54" s="239">
        <f t="shared" si="23"/>
        <v>600</v>
      </c>
      <c r="Z54" s="24">
        <v>10</v>
      </c>
      <c r="AA54" s="33" t="s">
        <v>67</v>
      </c>
      <c r="AB54" s="29">
        <v>15</v>
      </c>
      <c r="AC54" s="7">
        <v>19</v>
      </c>
      <c r="AD54" s="7">
        <v>28</v>
      </c>
      <c r="AE54" s="7">
        <v>28</v>
      </c>
      <c r="AF54" s="7">
        <v>90</v>
      </c>
      <c r="AG54" s="7">
        <v>64</v>
      </c>
      <c r="AH54" s="7">
        <v>55</v>
      </c>
      <c r="AI54" s="7">
        <v>44</v>
      </c>
      <c r="AJ54" s="7">
        <v>42</v>
      </c>
      <c r="AK54" s="7">
        <v>31</v>
      </c>
      <c r="AL54" s="7">
        <v>35</v>
      </c>
      <c r="AM54" s="7">
        <v>30</v>
      </c>
      <c r="AN54" s="7">
        <v>41</v>
      </c>
      <c r="AO54" s="7">
        <v>10</v>
      </c>
      <c r="AP54" s="7">
        <v>24</v>
      </c>
      <c r="AQ54" s="37">
        <v>8</v>
      </c>
      <c r="AR54" s="121">
        <f t="shared" si="24"/>
        <v>330</v>
      </c>
      <c r="AS54" s="126">
        <f t="shared" si="25"/>
        <v>234</v>
      </c>
      <c r="AT54" s="252">
        <f t="shared" si="26"/>
        <v>564</v>
      </c>
      <c r="AU54" s="171">
        <f t="shared" si="27"/>
        <v>564</v>
      </c>
      <c r="AV54" s="255">
        <v>1891</v>
      </c>
      <c r="AW54" s="257">
        <v>347</v>
      </c>
      <c r="AX54" s="255">
        <v>1247</v>
      </c>
      <c r="AY54" s="258">
        <v>72</v>
      </c>
      <c r="AZ54" s="259">
        <v>6</v>
      </c>
      <c r="BA54" s="242">
        <f t="shared" si="19"/>
        <v>61.224280015197699</v>
      </c>
      <c r="BB54" s="269">
        <f t="shared" si="28"/>
        <v>65.442764578833689</v>
      </c>
      <c r="BC54" s="243">
        <f t="shared" si="29"/>
        <v>60.332837382477869</v>
      </c>
      <c r="BD54" s="243">
        <f t="shared" si="30"/>
        <v>31</v>
      </c>
      <c r="BE54" s="243">
        <f t="shared" si="31"/>
        <v>88.162963221884695</v>
      </c>
      <c r="BF54" s="243">
        <f t="shared" si="32"/>
        <v>164.10531768033982</v>
      </c>
      <c r="BG54" s="244">
        <f t="shared" si="33"/>
        <v>18.350079323109465</v>
      </c>
    </row>
    <row r="55" spans="1:59" ht="18.75">
      <c r="A55" s="12">
        <v>11</v>
      </c>
      <c r="B55" s="11" t="s">
        <v>68</v>
      </c>
      <c r="C55" s="238">
        <v>708369.60838463972</v>
      </c>
      <c r="D55" s="29">
        <v>101</v>
      </c>
      <c r="E55" s="13">
        <v>8</v>
      </c>
      <c r="F55" s="13">
        <v>2</v>
      </c>
      <c r="G55" s="13">
        <v>1</v>
      </c>
      <c r="H55" s="13">
        <v>2</v>
      </c>
      <c r="I55" s="160">
        <v>1</v>
      </c>
      <c r="J55" s="133">
        <f t="shared" si="20"/>
        <v>115</v>
      </c>
      <c r="K55" s="29">
        <v>138</v>
      </c>
      <c r="L55" s="13">
        <v>0</v>
      </c>
      <c r="M55" s="13">
        <v>0</v>
      </c>
      <c r="N55" s="13">
        <v>0</v>
      </c>
      <c r="O55" s="13">
        <v>1</v>
      </c>
      <c r="P55" s="160">
        <v>0</v>
      </c>
      <c r="Q55" s="133">
        <f t="shared" si="21"/>
        <v>139</v>
      </c>
      <c r="R55" s="29">
        <v>24</v>
      </c>
      <c r="S55" s="13">
        <v>0</v>
      </c>
      <c r="T55" s="13">
        <v>0</v>
      </c>
      <c r="U55" s="13">
        <v>0</v>
      </c>
      <c r="V55" s="13">
        <v>1</v>
      </c>
      <c r="W55" s="13">
        <v>0</v>
      </c>
      <c r="X55" s="137">
        <f t="shared" si="22"/>
        <v>25</v>
      </c>
      <c r="Y55" s="239">
        <f t="shared" si="23"/>
        <v>279</v>
      </c>
      <c r="Z55" s="24">
        <v>11</v>
      </c>
      <c r="AA55" s="33" t="s">
        <v>68</v>
      </c>
      <c r="AB55" s="29">
        <v>26</v>
      </c>
      <c r="AC55" s="7">
        <v>28</v>
      </c>
      <c r="AD55" s="7">
        <v>18</v>
      </c>
      <c r="AE55" s="7">
        <v>19</v>
      </c>
      <c r="AF55" s="7">
        <v>24</v>
      </c>
      <c r="AG55" s="7">
        <v>23</v>
      </c>
      <c r="AH55" s="7">
        <v>18</v>
      </c>
      <c r="AI55" s="7">
        <v>20</v>
      </c>
      <c r="AJ55" s="7">
        <v>18</v>
      </c>
      <c r="AK55" s="7">
        <v>11</v>
      </c>
      <c r="AL55" s="7">
        <v>17</v>
      </c>
      <c r="AM55" s="7">
        <v>15</v>
      </c>
      <c r="AN55" s="7">
        <v>11</v>
      </c>
      <c r="AO55" s="7">
        <v>3</v>
      </c>
      <c r="AP55" s="7">
        <v>13</v>
      </c>
      <c r="AQ55" s="37">
        <v>7</v>
      </c>
      <c r="AR55" s="121">
        <f t="shared" si="24"/>
        <v>145</v>
      </c>
      <c r="AS55" s="126">
        <f t="shared" si="25"/>
        <v>126</v>
      </c>
      <c r="AT55" s="252">
        <f t="shared" si="26"/>
        <v>271</v>
      </c>
      <c r="AU55" s="171">
        <f t="shared" si="27"/>
        <v>271</v>
      </c>
      <c r="AV55" s="255">
        <v>669</v>
      </c>
      <c r="AW55" s="257">
        <v>111</v>
      </c>
      <c r="AX55" s="255">
        <v>677</v>
      </c>
      <c r="AY55" s="258">
        <v>72</v>
      </c>
      <c r="AZ55" s="259">
        <v>11</v>
      </c>
      <c r="BA55" s="242">
        <f t="shared" si="19"/>
        <v>42.742909096316218</v>
      </c>
      <c r="BB55" s="269">
        <f t="shared" si="28"/>
        <v>42.913385826771652</v>
      </c>
      <c r="BC55" s="243">
        <f t="shared" si="29"/>
        <v>56.260094595744881</v>
      </c>
      <c r="BD55" s="243">
        <f t="shared" si="30"/>
        <v>14.336917562724013</v>
      </c>
      <c r="BE55" s="243">
        <f t="shared" si="31"/>
        <v>61.549789098695364</v>
      </c>
      <c r="BF55" s="243">
        <f t="shared" si="32"/>
        <v>153.02745730042608</v>
      </c>
      <c r="BG55" s="244">
        <f t="shared" si="33"/>
        <v>16.591928251121075</v>
      </c>
    </row>
    <row r="56" spans="1:59" ht="18.75">
      <c r="A56" s="12">
        <v>12</v>
      </c>
      <c r="B56" s="11" t="s">
        <v>69</v>
      </c>
      <c r="C56" s="237">
        <v>1290450.1997652545</v>
      </c>
      <c r="D56" s="29">
        <v>297</v>
      </c>
      <c r="E56" s="13">
        <v>10</v>
      </c>
      <c r="F56" s="13">
        <v>2</v>
      </c>
      <c r="G56" s="13">
        <v>2</v>
      </c>
      <c r="H56" s="13">
        <v>20</v>
      </c>
      <c r="I56" s="160">
        <v>0</v>
      </c>
      <c r="J56" s="133">
        <f t="shared" si="20"/>
        <v>331</v>
      </c>
      <c r="K56" s="29">
        <v>164</v>
      </c>
      <c r="L56" s="13">
        <v>0</v>
      </c>
      <c r="M56" s="13">
        <v>0</v>
      </c>
      <c r="N56" s="13">
        <v>0</v>
      </c>
      <c r="O56" s="13">
        <v>14</v>
      </c>
      <c r="P56" s="160">
        <v>0</v>
      </c>
      <c r="Q56" s="133">
        <f t="shared" si="21"/>
        <v>178</v>
      </c>
      <c r="R56" s="29">
        <v>57</v>
      </c>
      <c r="S56" s="13">
        <v>1</v>
      </c>
      <c r="T56" s="13">
        <v>0</v>
      </c>
      <c r="U56" s="13">
        <v>0</v>
      </c>
      <c r="V56" s="13">
        <v>1</v>
      </c>
      <c r="W56" s="13">
        <v>0</v>
      </c>
      <c r="X56" s="137">
        <f t="shared" si="22"/>
        <v>59</v>
      </c>
      <c r="Y56" s="239">
        <f t="shared" si="23"/>
        <v>568</v>
      </c>
      <c r="Z56" s="24">
        <v>12</v>
      </c>
      <c r="AA56" s="33" t="s">
        <v>69</v>
      </c>
      <c r="AB56" s="29">
        <v>17</v>
      </c>
      <c r="AC56" s="7">
        <v>7</v>
      </c>
      <c r="AD56" s="7">
        <v>12</v>
      </c>
      <c r="AE56" s="7">
        <v>17</v>
      </c>
      <c r="AF56" s="7">
        <v>56</v>
      </c>
      <c r="AG56" s="7">
        <v>56</v>
      </c>
      <c r="AH56" s="7">
        <v>53</v>
      </c>
      <c r="AI56" s="7">
        <v>58</v>
      </c>
      <c r="AJ56" s="7">
        <v>47</v>
      </c>
      <c r="AK56" s="7">
        <v>49</v>
      </c>
      <c r="AL56" s="7">
        <v>38</v>
      </c>
      <c r="AM56" s="7">
        <v>22</v>
      </c>
      <c r="AN56" s="7">
        <v>42</v>
      </c>
      <c r="AO56" s="7">
        <v>16</v>
      </c>
      <c r="AP56" s="7">
        <v>28</v>
      </c>
      <c r="AQ56" s="37">
        <v>11</v>
      </c>
      <c r="AR56" s="121">
        <f t="shared" si="24"/>
        <v>293</v>
      </c>
      <c r="AS56" s="126">
        <f t="shared" si="25"/>
        <v>236</v>
      </c>
      <c r="AT56" s="252">
        <f t="shared" si="26"/>
        <v>529</v>
      </c>
      <c r="AU56" s="171">
        <f t="shared" si="27"/>
        <v>529</v>
      </c>
      <c r="AV56" s="255">
        <v>1857</v>
      </c>
      <c r="AW56" s="257">
        <v>332</v>
      </c>
      <c r="AX56" s="255">
        <v>1350</v>
      </c>
      <c r="AY56" s="258">
        <v>121</v>
      </c>
      <c r="AZ56" s="259">
        <v>13</v>
      </c>
      <c r="BA56" s="242">
        <f t="shared" si="19"/>
        <v>66.083741777319759</v>
      </c>
      <c r="BB56" s="269">
        <f t="shared" si="28"/>
        <v>60.314341846758346</v>
      </c>
      <c r="BC56" s="243">
        <f t="shared" si="29"/>
        <v>60.284478751067127</v>
      </c>
      <c r="BD56" s="243">
        <f t="shared" si="30"/>
        <v>18.838028169014084</v>
      </c>
      <c r="BE56" s="243">
        <f t="shared" si="31"/>
        <v>95.160588159340449</v>
      </c>
      <c r="BF56" s="243">
        <f t="shared" si="32"/>
        <v>163.97378220290261</v>
      </c>
      <c r="BG56" s="244">
        <f t="shared" si="33"/>
        <v>17.878298330640817</v>
      </c>
    </row>
    <row r="57" spans="1:59" ht="18.75">
      <c r="A57" s="12">
        <v>13</v>
      </c>
      <c r="B57" s="11" t="s">
        <v>70</v>
      </c>
      <c r="C57" s="237">
        <v>1549068.2316151208</v>
      </c>
      <c r="D57" s="29">
        <v>261</v>
      </c>
      <c r="E57" s="13">
        <v>10</v>
      </c>
      <c r="F57" s="13">
        <v>0</v>
      </c>
      <c r="G57" s="13">
        <v>0</v>
      </c>
      <c r="H57" s="13">
        <v>4</v>
      </c>
      <c r="I57" s="160">
        <v>0</v>
      </c>
      <c r="J57" s="133">
        <f t="shared" si="20"/>
        <v>275</v>
      </c>
      <c r="K57" s="29">
        <v>470</v>
      </c>
      <c r="L57" s="13">
        <v>0</v>
      </c>
      <c r="M57" s="13">
        <v>0</v>
      </c>
      <c r="N57" s="13">
        <v>1</v>
      </c>
      <c r="O57" s="13">
        <v>4</v>
      </c>
      <c r="P57" s="160">
        <v>0</v>
      </c>
      <c r="Q57" s="133">
        <f t="shared" si="21"/>
        <v>475</v>
      </c>
      <c r="R57" s="29">
        <v>57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7">
        <f t="shared" si="22"/>
        <v>57</v>
      </c>
      <c r="Y57" s="239">
        <f t="shared" si="23"/>
        <v>807</v>
      </c>
      <c r="Z57" s="24">
        <v>13</v>
      </c>
      <c r="AA57" s="33" t="s">
        <v>70</v>
      </c>
      <c r="AB57" s="29">
        <v>63</v>
      </c>
      <c r="AC57" s="7">
        <v>46</v>
      </c>
      <c r="AD57" s="7">
        <v>83</v>
      </c>
      <c r="AE57" s="7">
        <v>53</v>
      </c>
      <c r="AF57" s="7">
        <v>58</v>
      </c>
      <c r="AG57" s="7">
        <v>92</v>
      </c>
      <c r="AH57" s="7">
        <v>65</v>
      </c>
      <c r="AI57" s="7">
        <v>66</v>
      </c>
      <c r="AJ57" s="7">
        <v>34</v>
      </c>
      <c r="AK57" s="7">
        <v>45</v>
      </c>
      <c r="AL57" s="7">
        <v>50</v>
      </c>
      <c r="AM57" s="7">
        <v>36</v>
      </c>
      <c r="AN57" s="7">
        <v>42</v>
      </c>
      <c r="AO57" s="7">
        <v>29</v>
      </c>
      <c r="AP57" s="7">
        <v>22</v>
      </c>
      <c r="AQ57" s="37">
        <v>14</v>
      </c>
      <c r="AR57" s="121">
        <f t="shared" si="24"/>
        <v>417</v>
      </c>
      <c r="AS57" s="126">
        <f t="shared" si="25"/>
        <v>381</v>
      </c>
      <c r="AT57" s="252">
        <f t="shared" si="26"/>
        <v>798</v>
      </c>
      <c r="AU57" s="171">
        <f t="shared" si="27"/>
        <v>798</v>
      </c>
      <c r="AV57" s="255">
        <v>1672</v>
      </c>
      <c r="AW57" s="257">
        <v>261</v>
      </c>
      <c r="AX57" s="255">
        <v>218</v>
      </c>
      <c r="AY57" s="258">
        <v>33</v>
      </c>
      <c r="AZ57" s="259">
        <v>11</v>
      </c>
      <c r="BA57" s="242">
        <f t="shared" si="19"/>
        <v>48.595520998639387</v>
      </c>
      <c r="BB57" s="269">
        <f t="shared" si="28"/>
        <v>36.133333333333333</v>
      </c>
      <c r="BC57" s="243">
        <f t="shared" si="29"/>
        <v>75.757115652751907</v>
      </c>
      <c r="BD57" s="243">
        <f t="shared" si="30"/>
        <v>9.4175960346964054</v>
      </c>
      <c r="BE57" s="243">
        <f t="shared" si="31"/>
        <v>69.97755023804072</v>
      </c>
      <c r="BF57" s="243">
        <f t="shared" si="32"/>
        <v>206.05935457548517</v>
      </c>
      <c r="BG57" s="244">
        <f t="shared" si="33"/>
        <v>15.610047846889952</v>
      </c>
    </row>
    <row r="58" spans="1:59" ht="18.75">
      <c r="A58" s="12">
        <v>14</v>
      </c>
      <c r="B58" s="11" t="s">
        <v>71</v>
      </c>
      <c r="C58" s="237">
        <v>1526636.3441020814</v>
      </c>
      <c r="D58" s="29">
        <v>240</v>
      </c>
      <c r="E58" s="13">
        <v>7</v>
      </c>
      <c r="F58" s="13">
        <v>3</v>
      </c>
      <c r="G58" s="13">
        <v>1</v>
      </c>
      <c r="H58" s="13">
        <v>12</v>
      </c>
      <c r="I58" s="160">
        <v>0</v>
      </c>
      <c r="J58" s="133">
        <f t="shared" si="20"/>
        <v>263</v>
      </c>
      <c r="K58" s="29">
        <v>257</v>
      </c>
      <c r="L58" s="13">
        <v>0</v>
      </c>
      <c r="M58" s="13">
        <v>0</v>
      </c>
      <c r="N58" s="13">
        <v>0</v>
      </c>
      <c r="O58" s="13">
        <v>0</v>
      </c>
      <c r="P58" s="160">
        <v>0</v>
      </c>
      <c r="Q58" s="133">
        <f t="shared" si="21"/>
        <v>257</v>
      </c>
      <c r="R58" s="29">
        <v>117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7">
        <f t="shared" si="22"/>
        <v>117</v>
      </c>
      <c r="Y58" s="239">
        <f t="shared" si="23"/>
        <v>637</v>
      </c>
      <c r="Z58" s="24">
        <v>14</v>
      </c>
      <c r="AA58" s="33" t="s">
        <v>71</v>
      </c>
      <c r="AB58" s="29">
        <v>18</v>
      </c>
      <c r="AC58" s="7">
        <v>23</v>
      </c>
      <c r="AD58" s="7">
        <v>22</v>
      </c>
      <c r="AE58" s="7">
        <v>29</v>
      </c>
      <c r="AF58" s="7">
        <v>73</v>
      </c>
      <c r="AG58" s="7">
        <v>85</v>
      </c>
      <c r="AH58" s="7">
        <v>60</v>
      </c>
      <c r="AI58" s="7">
        <v>61</v>
      </c>
      <c r="AJ58" s="7">
        <v>50</v>
      </c>
      <c r="AK58" s="7">
        <v>40</v>
      </c>
      <c r="AL58" s="7">
        <v>52</v>
      </c>
      <c r="AM58" s="7">
        <v>36</v>
      </c>
      <c r="AN58" s="7">
        <v>22</v>
      </c>
      <c r="AO58" s="7">
        <v>15</v>
      </c>
      <c r="AP58" s="7">
        <v>18</v>
      </c>
      <c r="AQ58" s="37">
        <v>17</v>
      </c>
      <c r="AR58" s="121">
        <f t="shared" si="24"/>
        <v>315</v>
      </c>
      <c r="AS58" s="126">
        <f t="shared" si="25"/>
        <v>306</v>
      </c>
      <c r="AT58" s="252">
        <f t="shared" si="26"/>
        <v>621</v>
      </c>
      <c r="AU58" s="171">
        <f t="shared" si="27"/>
        <v>621</v>
      </c>
      <c r="AV58" s="255">
        <v>1713</v>
      </c>
      <c r="AW58" s="257">
        <v>270</v>
      </c>
      <c r="AX58" s="255">
        <v>925</v>
      </c>
      <c r="AY58" s="258">
        <v>49</v>
      </c>
      <c r="AZ58" s="259">
        <v>8</v>
      </c>
      <c r="BA58" s="242">
        <f t="shared" si="19"/>
        <v>44.9426684856412</v>
      </c>
      <c r="BB58" s="269">
        <f t="shared" si="28"/>
        <v>47.5</v>
      </c>
      <c r="BC58" s="243">
        <f t="shared" si="29"/>
        <v>59.820093871457168</v>
      </c>
      <c r="BD58" s="243">
        <f t="shared" si="30"/>
        <v>21.978021978021978</v>
      </c>
      <c r="BE58" s="243">
        <f t="shared" si="31"/>
        <v>64.717442619323336</v>
      </c>
      <c r="BF58" s="243">
        <f t="shared" si="32"/>
        <v>162.71065533036352</v>
      </c>
      <c r="BG58" s="244">
        <f t="shared" si="33"/>
        <v>15.761821366024517</v>
      </c>
    </row>
    <row r="59" spans="1:59" ht="18.75">
      <c r="A59" s="12">
        <v>15</v>
      </c>
      <c r="B59" s="11" t="s">
        <v>72</v>
      </c>
      <c r="C59" s="237">
        <v>2070262.4419021353</v>
      </c>
      <c r="D59" s="29">
        <v>405</v>
      </c>
      <c r="E59" s="13">
        <v>24</v>
      </c>
      <c r="F59" s="13">
        <v>10</v>
      </c>
      <c r="G59" s="13">
        <v>2</v>
      </c>
      <c r="H59" s="13">
        <v>17</v>
      </c>
      <c r="I59" s="160">
        <v>0</v>
      </c>
      <c r="J59" s="133">
        <f t="shared" si="20"/>
        <v>458</v>
      </c>
      <c r="K59" s="29">
        <v>462</v>
      </c>
      <c r="L59" s="13">
        <v>0</v>
      </c>
      <c r="M59" s="13">
        <v>0</v>
      </c>
      <c r="N59" s="13">
        <v>0</v>
      </c>
      <c r="O59" s="13">
        <v>8</v>
      </c>
      <c r="P59" s="160">
        <v>0</v>
      </c>
      <c r="Q59" s="133">
        <f t="shared" si="21"/>
        <v>470</v>
      </c>
      <c r="R59" s="29">
        <v>127</v>
      </c>
      <c r="S59" s="13">
        <v>0</v>
      </c>
      <c r="T59" s="13">
        <v>0</v>
      </c>
      <c r="U59" s="13">
        <v>0</v>
      </c>
      <c r="V59" s="13">
        <v>7</v>
      </c>
      <c r="W59" s="13">
        <v>0</v>
      </c>
      <c r="X59" s="137">
        <f t="shared" si="22"/>
        <v>134</v>
      </c>
      <c r="Y59" s="239">
        <f t="shared" si="23"/>
        <v>1062</v>
      </c>
      <c r="Z59" s="24">
        <v>15</v>
      </c>
      <c r="AA59" s="33" t="s">
        <v>72</v>
      </c>
      <c r="AB59" s="29">
        <v>37</v>
      </c>
      <c r="AC59" s="7">
        <v>39</v>
      </c>
      <c r="AD59" s="7">
        <v>30</v>
      </c>
      <c r="AE59" s="7">
        <v>66</v>
      </c>
      <c r="AF59" s="7">
        <v>86</v>
      </c>
      <c r="AG59" s="7">
        <v>115</v>
      </c>
      <c r="AH59" s="7">
        <v>103</v>
      </c>
      <c r="AI59" s="7">
        <v>128</v>
      </c>
      <c r="AJ59" s="7">
        <v>71</v>
      </c>
      <c r="AK59" s="7">
        <v>89</v>
      </c>
      <c r="AL59" s="7">
        <v>67</v>
      </c>
      <c r="AM59" s="7">
        <v>44</v>
      </c>
      <c r="AN59" s="7">
        <v>48</v>
      </c>
      <c r="AO59" s="7">
        <v>35</v>
      </c>
      <c r="AP59" s="7">
        <v>39</v>
      </c>
      <c r="AQ59" s="37">
        <v>21</v>
      </c>
      <c r="AR59" s="121">
        <f t="shared" si="24"/>
        <v>481</v>
      </c>
      <c r="AS59" s="126">
        <f t="shared" si="25"/>
        <v>537</v>
      </c>
      <c r="AT59" s="252">
        <f t="shared" si="26"/>
        <v>1018</v>
      </c>
      <c r="AU59" s="171">
        <f t="shared" si="27"/>
        <v>1018</v>
      </c>
      <c r="AV59" s="255">
        <v>2287</v>
      </c>
      <c r="AW59" s="257">
        <v>477</v>
      </c>
      <c r="AX59" s="255">
        <v>990</v>
      </c>
      <c r="AY59" s="258">
        <v>50</v>
      </c>
      <c r="AZ59" s="259">
        <v>5</v>
      </c>
      <c r="BA59" s="242">
        <f t="shared" si="19"/>
        <v>57.561140198813433</v>
      </c>
      <c r="BB59" s="269">
        <f t="shared" si="28"/>
        <v>46.228448275862064</v>
      </c>
      <c r="BC59" s="243">
        <f t="shared" si="29"/>
        <v>72.312514260459167</v>
      </c>
      <c r="BD59" s="243">
        <f t="shared" si="30"/>
        <v>18.361581920903955</v>
      </c>
      <c r="BE59" s="243">
        <f t="shared" si="31"/>
        <v>82.888041886291347</v>
      </c>
      <c r="BF59" s="243">
        <f t="shared" si="32"/>
        <v>196.69003878844893</v>
      </c>
      <c r="BG59" s="244">
        <f t="shared" si="33"/>
        <v>20.857017927415828</v>
      </c>
    </row>
    <row r="60" spans="1:59" ht="18.75">
      <c r="A60" s="12">
        <v>16</v>
      </c>
      <c r="B60" s="14" t="s">
        <v>73</v>
      </c>
      <c r="C60" s="238">
        <v>1371108.1923141417</v>
      </c>
      <c r="D60" s="29">
        <v>169</v>
      </c>
      <c r="E60" s="13">
        <v>9</v>
      </c>
      <c r="F60" s="13">
        <v>0</v>
      </c>
      <c r="G60" s="13">
        <v>1</v>
      </c>
      <c r="H60" s="13">
        <v>3</v>
      </c>
      <c r="I60" s="160">
        <v>0</v>
      </c>
      <c r="J60" s="133">
        <f t="shared" si="20"/>
        <v>182</v>
      </c>
      <c r="K60" s="29">
        <v>144</v>
      </c>
      <c r="L60" s="13">
        <v>1</v>
      </c>
      <c r="M60" s="13">
        <v>0</v>
      </c>
      <c r="N60" s="13">
        <v>0</v>
      </c>
      <c r="O60" s="13">
        <v>9</v>
      </c>
      <c r="P60" s="160">
        <v>0</v>
      </c>
      <c r="Q60" s="133">
        <f t="shared" si="21"/>
        <v>154</v>
      </c>
      <c r="R60" s="29">
        <v>47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7">
        <f t="shared" si="22"/>
        <v>47</v>
      </c>
      <c r="Y60" s="239">
        <f t="shared" si="23"/>
        <v>383</v>
      </c>
      <c r="Z60" s="24">
        <v>16</v>
      </c>
      <c r="AA60" s="34" t="s">
        <v>73</v>
      </c>
      <c r="AB60" s="29">
        <v>25</v>
      </c>
      <c r="AC60" s="7">
        <v>19</v>
      </c>
      <c r="AD60" s="7">
        <v>13</v>
      </c>
      <c r="AE60" s="7">
        <v>11</v>
      </c>
      <c r="AF60" s="7">
        <v>47</v>
      </c>
      <c r="AG60" s="7">
        <v>30</v>
      </c>
      <c r="AH60" s="7">
        <v>44</v>
      </c>
      <c r="AI60" s="7">
        <v>31</v>
      </c>
      <c r="AJ60" s="7">
        <v>25</v>
      </c>
      <c r="AK60" s="7">
        <v>21</v>
      </c>
      <c r="AL60" s="7">
        <v>27</v>
      </c>
      <c r="AM60" s="7">
        <v>15</v>
      </c>
      <c r="AN60" s="7">
        <v>30</v>
      </c>
      <c r="AO60" s="7">
        <v>14</v>
      </c>
      <c r="AP60" s="7">
        <v>12</v>
      </c>
      <c r="AQ60" s="37">
        <v>6</v>
      </c>
      <c r="AR60" s="121">
        <f t="shared" si="24"/>
        <v>223</v>
      </c>
      <c r="AS60" s="126">
        <f t="shared" si="25"/>
        <v>147</v>
      </c>
      <c r="AT60" s="252">
        <f t="shared" si="26"/>
        <v>370</v>
      </c>
      <c r="AU60" s="171">
        <f t="shared" si="27"/>
        <v>370</v>
      </c>
      <c r="AV60" s="255">
        <v>1184</v>
      </c>
      <c r="AW60" s="257">
        <v>187</v>
      </c>
      <c r="AX60" s="255">
        <v>65</v>
      </c>
      <c r="AY60" s="258">
        <v>10</v>
      </c>
      <c r="AZ60" s="259">
        <v>8</v>
      </c>
      <c r="BA60" s="242">
        <f t="shared" si="19"/>
        <v>36.061665098063948</v>
      </c>
      <c r="BB60" s="269">
        <f t="shared" si="28"/>
        <v>52.976190476190474</v>
      </c>
      <c r="BC60" s="243">
        <f t="shared" si="29"/>
        <v>39.684515788682404</v>
      </c>
      <c r="BD60" s="243">
        <f t="shared" si="30"/>
        <v>18.276762402088771</v>
      </c>
      <c r="BE60" s="243">
        <f t="shared" si="31"/>
        <v>51.928797741212094</v>
      </c>
      <c r="BF60" s="243">
        <f t="shared" si="32"/>
        <v>107.94188294521616</v>
      </c>
      <c r="BG60" s="244">
        <f t="shared" si="33"/>
        <v>15.793918918918919</v>
      </c>
    </row>
    <row r="61" spans="1:59" ht="18.75">
      <c r="A61" s="12">
        <v>17</v>
      </c>
      <c r="B61" s="11" t="s">
        <v>74</v>
      </c>
      <c r="C61" s="237">
        <v>1254824.4902946225</v>
      </c>
      <c r="D61" s="29">
        <v>187</v>
      </c>
      <c r="E61" s="13">
        <v>20</v>
      </c>
      <c r="F61" s="13">
        <v>11</v>
      </c>
      <c r="G61" s="13">
        <v>3</v>
      </c>
      <c r="H61" s="13">
        <v>9</v>
      </c>
      <c r="I61" s="160">
        <v>0</v>
      </c>
      <c r="J61" s="133">
        <f t="shared" si="20"/>
        <v>230</v>
      </c>
      <c r="K61" s="29">
        <v>49</v>
      </c>
      <c r="L61" s="13">
        <v>5</v>
      </c>
      <c r="M61" s="13">
        <v>0</v>
      </c>
      <c r="N61" s="13">
        <v>0</v>
      </c>
      <c r="O61" s="13">
        <v>0</v>
      </c>
      <c r="P61" s="160">
        <v>0</v>
      </c>
      <c r="Q61" s="133">
        <f t="shared" si="21"/>
        <v>54</v>
      </c>
      <c r="R61" s="29">
        <v>33</v>
      </c>
      <c r="S61" s="13">
        <v>2</v>
      </c>
      <c r="T61" s="13">
        <v>0</v>
      </c>
      <c r="U61" s="13">
        <v>0</v>
      </c>
      <c r="V61" s="13">
        <v>5</v>
      </c>
      <c r="W61" s="13">
        <v>0</v>
      </c>
      <c r="X61" s="137">
        <f t="shared" si="22"/>
        <v>40</v>
      </c>
      <c r="Y61" s="239">
        <f t="shared" si="23"/>
        <v>324</v>
      </c>
      <c r="Z61" s="24">
        <v>17</v>
      </c>
      <c r="AA61" s="33" t="s">
        <v>74</v>
      </c>
      <c r="AB61" s="29">
        <v>7</v>
      </c>
      <c r="AC61" s="7">
        <v>4</v>
      </c>
      <c r="AD61" s="7">
        <v>11</v>
      </c>
      <c r="AE61" s="7">
        <v>10</v>
      </c>
      <c r="AF61" s="7">
        <v>43</v>
      </c>
      <c r="AG61" s="7">
        <v>40</v>
      </c>
      <c r="AH61" s="7">
        <v>23</v>
      </c>
      <c r="AI61" s="7">
        <v>23</v>
      </c>
      <c r="AJ61" s="7">
        <v>24</v>
      </c>
      <c r="AK61" s="7">
        <v>21</v>
      </c>
      <c r="AL61" s="7">
        <v>20</v>
      </c>
      <c r="AM61" s="7">
        <v>18</v>
      </c>
      <c r="AN61" s="7">
        <v>23</v>
      </c>
      <c r="AO61" s="7">
        <v>9</v>
      </c>
      <c r="AP61" s="7">
        <v>10</v>
      </c>
      <c r="AQ61" s="37">
        <v>10</v>
      </c>
      <c r="AR61" s="121">
        <f t="shared" si="24"/>
        <v>161</v>
      </c>
      <c r="AS61" s="126">
        <f t="shared" si="25"/>
        <v>135</v>
      </c>
      <c r="AT61" s="252">
        <f t="shared" si="26"/>
        <v>296</v>
      </c>
      <c r="AU61" s="171">
        <f t="shared" si="27"/>
        <v>296</v>
      </c>
      <c r="AV61" s="255">
        <v>1558</v>
      </c>
      <c r="AW61" s="257">
        <v>212</v>
      </c>
      <c r="AX61" s="255">
        <v>1032</v>
      </c>
      <c r="AY61" s="258">
        <v>159</v>
      </c>
      <c r="AZ61" s="259">
        <v>3</v>
      </c>
      <c r="BA61" s="242">
        <f t="shared" si="19"/>
        <v>45.823141359393986</v>
      </c>
      <c r="BB61" s="269">
        <f t="shared" si="28"/>
        <v>72.887323943661968</v>
      </c>
      <c r="BC61" s="243">
        <f t="shared" si="29"/>
        <v>34.689641540615398</v>
      </c>
      <c r="BD61" s="243">
        <f t="shared" si="30"/>
        <v>27.160493827160494</v>
      </c>
      <c r="BE61" s="243">
        <f t="shared" si="31"/>
        <v>65.985323557527337</v>
      </c>
      <c r="BF61" s="243">
        <f t="shared" si="32"/>
        <v>94.355824990473891</v>
      </c>
      <c r="BG61" s="244">
        <f t="shared" si="33"/>
        <v>13.607188703465983</v>
      </c>
    </row>
    <row r="62" spans="1:59" ht="18.75">
      <c r="A62" s="12">
        <v>18</v>
      </c>
      <c r="B62" s="11" t="s">
        <v>75</v>
      </c>
      <c r="C62" s="237">
        <v>1294408.3463525311</v>
      </c>
      <c r="D62" s="29">
        <v>225</v>
      </c>
      <c r="E62" s="13">
        <v>15</v>
      </c>
      <c r="F62" s="13">
        <v>2</v>
      </c>
      <c r="G62" s="13">
        <v>2</v>
      </c>
      <c r="H62" s="13">
        <v>10</v>
      </c>
      <c r="I62" s="160">
        <v>0</v>
      </c>
      <c r="J62" s="133">
        <f t="shared" si="20"/>
        <v>254</v>
      </c>
      <c r="K62" s="29">
        <v>123</v>
      </c>
      <c r="L62" s="13">
        <v>1</v>
      </c>
      <c r="M62" s="13">
        <v>0</v>
      </c>
      <c r="N62" s="13">
        <v>0</v>
      </c>
      <c r="O62" s="13">
        <v>4</v>
      </c>
      <c r="P62" s="160">
        <v>0</v>
      </c>
      <c r="Q62" s="133">
        <f t="shared" si="21"/>
        <v>128</v>
      </c>
      <c r="R62" s="29">
        <v>120</v>
      </c>
      <c r="S62" s="13">
        <v>0</v>
      </c>
      <c r="T62" s="13">
        <v>0</v>
      </c>
      <c r="U62" s="13">
        <v>0</v>
      </c>
      <c r="V62" s="13">
        <v>4</v>
      </c>
      <c r="W62" s="13">
        <v>0</v>
      </c>
      <c r="X62" s="137">
        <f t="shared" si="22"/>
        <v>124</v>
      </c>
      <c r="Y62" s="239">
        <f t="shared" si="23"/>
        <v>506</v>
      </c>
      <c r="Z62" s="24">
        <v>18</v>
      </c>
      <c r="AA62" s="33" t="s">
        <v>75</v>
      </c>
      <c r="AB62" s="29">
        <v>8</v>
      </c>
      <c r="AC62" s="7">
        <v>11</v>
      </c>
      <c r="AD62" s="7">
        <v>23</v>
      </c>
      <c r="AE62" s="7">
        <v>31</v>
      </c>
      <c r="AF62" s="7">
        <v>74</v>
      </c>
      <c r="AG62" s="7">
        <v>76</v>
      </c>
      <c r="AH62" s="7">
        <v>39</v>
      </c>
      <c r="AI62" s="7">
        <v>40</v>
      </c>
      <c r="AJ62" s="7">
        <v>31</v>
      </c>
      <c r="AK62" s="7">
        <v>35</v>
      </c>
      <c r="AL62" s="7">
        <v>33</v>
      </c>
      <c r="AM62" s="7">
        <v>20</v>
      </c>
      <c r="AN62" s="7">
        <v>17</v>
      </c>
      <c r="AO62" s="7">
        <v>14</v>
      </c>
      <c r="AP62" s="7">
        <v>21</v>
      </c>
      <c r="AQ62" s="37">
        <v>11</v>
      </c>
      <c r="AR62" s="121">
        <f t="shared" si="24"/>
        <v>246</v>
      </c>
      <c r="AS62" s="126">
        <f t="shared" si="25"/>
        <v>238</v>
      </c>
      <c r="AT62" s="252">
        <f t="shared" si="26"/>
        <v>484</v>
      </c>
      <c r="AU62" s="171">
        <f t="shared" si="27"/>
        <v>484</v>
      </c>
      <c r="AV62" s="255">
        <v>1586</v>
      </c>
      <c r="AW62" s="257">
        <v>246</v>
      </c>
      <c r="AX62" s="255">
        <v>1701</v>
      </c>
      <c r="AY62" s="258">
        <v>197</v>
      </c>
      <c r="AZ62" s="259">
        <v>13</v>
      </c>
      <c r="BA62" s="242">
        <f t="shared" si="19"/>
        <v>51.503582199948241</v>
      </c>
      <c r="BB62" s="269">
        <f t="shared" si="28"/>
        <v>62.827225130890049</v>
      </c>
      <c r="BC62" s="243">
        <f t="shared" si="29"/>
        <v>54.987648054650627</v>
      </c>
      <c r="BD62" s="243">
        <f t="shared" si="30"/>
        <v>31.225296442687743</v>
      </c>
      <c r="BE62" s="243">
        <f t="shared" si="31"/>
        <v>74.165158367925471</v>
      </c>
      <c r="BF62" s="243">
        <f t="shared" si="32"/>
        <v>149.56640270864972</v>
      </c>
      <c r="BG62" s="244">
        <f t="shared" si="33"/>
        <v>15.510718789407314</v>
      </c>
    </row>
    <row r="63" spans="1:59" ht="18.75">
      <c r="A63" s="12">
        <v>19</v>
      </c>
      <c r="B63" s="11" t="s">
        <v>76</v>
      </c>
      <c r="C63" s="238">
        <v>675385.05349066341</v>
      </c>
      <c r="D63" s="29">
        <v>112</v>
      </c>
      <c r="E63" s="13">
        <v>5</v>
      </c>
      <c r="F63" s="13">
        <v>0</v>
      </c>
      <c r="G63" s="13">
        <v>0</v>
      </c>
      <c r="H63" s="13">
        <v>0</v>
      </c>
      <c r="I63" s="160">
        <v>0</v>
      </c>
      <c r="J63" s="133">
        <f t="shared" si="20"/>
        <v>117</v>
      </c>
      <c r="K63" s="29">
        <v>125</v>
      </c>
      <c r="L63" s="13">
        <v>0</v>
      </c>
      <c r="M63" s="13">
        <v>0</v>
      </c>
      <c r="N63" s="13">
        <v>0</v>
      </c>
      <c r="O63" s="13">
        <v>5</v>
      </c>
      <c r="P63" s="160">
        <v>0</v>
      </c>
      <c r="Q63" s="133">
        <f t="shared" si="21"/>
        <v>130</v>
      </c>
      <c r="R63" s="29">
        <v>28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7">
        <f t="shared" si="22"/>
        <v>28</v>
      </c>
      <c r="Y63" s="239">
        <f t="shared" si="23"/>
        <v>275</v>
      </c>
      <c r="Z63" s="24">
        <v>19</v>
      </c>
      <c r="AA63" s="33" t="s">
        <v>76</v>
      </c>
      <c r="AB63" s="29">
        <v>9</v>
      </c>
      <c r="AC63" s="7">
        <v>4</v>
      </c>
      <c r="AD63" s="7">
        <v>8</v>
      </c>
      <c r="AE63" s="7">
        <v>9</v>
      </c>
      <c r="AF63" s="7">
        <v>33</v>
      </c>
      <c r="AG63" s="7">
        <v>23</v>
      </c>
      <c r="AH63" s="7">
        <v>26</v>
      </c>
      <c r="AI63" s="7">
        <v>32</v>
      </c>
      <c r="AJ63" s="7">
        <v>23</v>
      </c>
      <c r="AK63" s="7">
        <v>16</v>
      </c>
      <c r="AL63" s="7">
        <v>16</v>
      </c>
      <c r="AM63" s="7">
        <v>15</v>
      </c>
      <c r="AN63" s="7">
        <v>33</v>
      </c>
      <c r="AO63" s="7">
        <v>6</v>
      </c>
      <c r="AP63" s="7">
        <v>12</v>
      </c>
      <c r="AQ63" s="37">
        <v>5</v>
      </c>
      <c r="AR63" s="121">
        <f t="shared" si="24"/>
        <v>160</v>
      </c>
      <c r="AS63" s="126">
        <f t="shared" si="25"/>
        <v>110</v>
      </c>
      <c r="AT63" s="252">
        <f t="shared" si="26"/>
        <v>270</v>
      </c>
      <c r="AU63" s="171">
        <f t="shared" si="27"/>
        <v>270</v>
      </c>
      <c r="AV63" s="255">
        <v>1011</v>
      </c>
      <c r="AW63" s="257">
        <v>105</v>
      </c>
      <c r="AX63" s="255">
        <v>331</v>
      </c>
      <c r="AY63" s="258">
        <v>119</v>
      </c>
      <c r="AZ63" s="259">
        <v>2</v>
      </c>
      <c r="BA63" s="242">
        <f t="shared" si="19"/>
        <v>48.120697714624924</v>
      </c>
      <c r="BB63" s="269">
        <f t="shared" si="28"/>
        <v>47.368421052631575</v>
      </c>
      <c r="BC63" s="243">
        <f t="shared" si="29"/>
        <v>58.789992683025929</v>
      </c>
      <c r="BD63" s="243">
        <f t="shared" si="30"/>
        <v>13.818181818181818</v>
      </c>
      <c r="BE63" s="243">
        <f t="shared" si="31"/>
        <v>69.293804709059899</v>
      </c>
      <c r="BF63" s="243">
        <f t="shared" si="32"/>
        <v>159.90878009783052</v>
      </c>
      <c r="BG63" s="244">
        <f t="shared" si="33"/>
        <v>10.385756676557865</v>
      </c>
    </row>
    <row r="64" spans="1:59" ht="18.75">
      <c r="A64" s="12">
        <v>20</v>
      </c>
      <c r="B64" s="11" t="s">
        <v>77</v>
      </c>
      <c r="C64" s="238">
        <v>643816.68329050567</v>
      </c>
      <c r="D64" s="29">
        <v>90</v>
      </c>
      <c r="E64" s="13">
        <v>1</v>
      </c>
      <c r="F64" s="13">
        <v>0</v>
      </c>
      <c r="G64" s="13">
        <v>1</v>
      </c>
      <c r="H64" s="13">
        <v>2</v>
      </c>
      <c r="I64" s="160">
        <v>0</v>
      </c>
      <c r="J64" s="133">
        <f t="shared" si="20"/>
        <v>94</v>
      </c>
      <c r="K64" s="29">
        <v>121</v>
      </c>
      <c r="L64" s="13">
        <v>0</v>
      </c>
      <c r="M64" s="13">
        <v>0</v>
      </c>
      <c r="N64" s="13">
        <v>0</v>
      </c>
      <c r="O64" s="13">
        <v>0</v>
      </c>
      <c r="P64" s="160">
        <v>0</v>
      </c>
      <c r="Q64" s="133">
        <f t="shared" si="21"/>
        <v>121</v>
      </c>
      <c r="R64" s="29">
        <v>59</v>
      </c>
      <c r="S64" s="13">
        <v>0</v>
      </c>
      <c r="T64" s="13">
        <v>0</v>
      </c>
      <c r="U64" s="13">
        <v>0</v>
      </c>
      <c r="V64" s="13">
        <v>3</v>
      </c>
      <c r="W64" s="13">
        <v>0</v>
      </c>
      <c r="X64" s="137">
        <f t="shared" si="22"/>
        <v>62</v>
      </c>
      <c r="Y64" s="239">
        <f t="shared" si="23"/>
        <v>277</v>
      </c>
      <c r="Z64" s="24">
        <v>20</v>
      </c>
      <c r="AA64" s="33" t="s">
        <v>77</v>
      </c>
      <c r="AB64" s="29">
        <v>8</v>
      </c>
      <c r="AC64" s="7">
        <v>13</v>
      </c>
      <c r="AD64" s="7">
        <v>15</v>
      </c>
      <c r="AE64" s="7">
        <v>18</v>
      </c>
      <c r="AF64" s="7">
        <v>22</v>
      </c>
      <c r="AG64" s="7">
        <v>28</v>
      </c>
      <c r="AH64" s="7">
        <v>35</v>
      </c>
      <c r="AI64" s="7">
        <v>37</v>
      </c>
      <c r="AJ64" s="7">
        <v>20</v>
      </c>
      <c r="AK64" s="7">
        <v>24</v>
      </c>
      <c r="AL64" s="7">
        <v>16</v>
      </c>
      <c r="AM64" s="7">
        <v>12</v>
      </c>
      <c r="AN64" s="7">
        <v>13</v>
      </c>
      <c r="AO64" s="7">
        <v>8</v>
      </c>
      <c r="AP64" s="7">
        <v>1</v>
      </c>
      <c r="AQ64" s="37">
        <v>1</v>
      </c>
      <c r="AR64" s="121">
        <f t="shared" si="24"/>
        <v>130</v>
      </c>
      <c r="AS64" s="126">
        <f t="shared" si="25"/>
        <v>141</v>
      </c>
      <c r="AT64" s="252">
        <f t="shared" si="26"/>
        <v>271</v>
      </c>
      <c r="AU64" s="171">
        <f t="shared" si="27"/>
        <v>271</v>
      </c>
      <c r="AV64" s="255">
        <v>477</v>
      </c>
      <c r="AW64" s="257">
        <v>79</v>
      </c>
      <c r="AX64" s="255">
        <v>393</v>
      </c>
      <c r="AY64" s="258">
        <v>13</v>
      </c>
      <c r="AZ64" s="259">
        <v>5</v>
      </c>
      <c r="BA64" s="242">
        <f t="shared" si="19"/>
        <v>39.262383895652839</v>
      </c>
      <c r="BB64" s="269">
        <f t="shared" si="28"/>
        <v>42.325581395348841</v>
      </c>
      <c r="BC64" s="243">
        <f t="shared" si="29"/>
        <v>61.901069373947813</v>
      </c>
      <c r="BD64" s="243">
        <f t="shared" si="30"/>
        <v>23.826714801444044</v>
      </c>
      <c r="BE64" s="243">
        <f t="shared" si="31"/>
        <v>56.537832809740095</v>
      </c>
      <c r="BF64" s="243">
        <f t="shared" si="32"/>
        <v>168.37090869713808</v>
      </c>
      <c r="BG64" s="244">
        <f t="shared" si="33"/>
        <v>16.561844863731658</v>
      </c>
    </row>
    <row r="65" spans="1:59" ht="18.75">
      <c r="A65" s="12">
        <v>21</v>
      </c>
      <c r="B65" s="11" t="s">
        <v>78</v>
      </c>
      <c r="C65" s="238">
        <v>1302325.8346196543</v>
      </c>
      <c r="D65" s="29">
        <v>188</v>
      </c>
      <c r="E65" s="13">
        <v>19</v>
      </c>
      <c r="F65" s="13">
        <v>3</v>
      </c>
      <c r="G65" s="13">
        <v>3</v>
      </c>
      <c r="H65" s="13">
        <v>7</v>
      </c>
      <c r="I65" s="160">
        <v>0</v>
      </c>
      <c r="J65" s="133">
        <f t="shared" si="20"/>
        <v>220</v>
      </c>
      <c r="K65" s="29">
        <v>61</v>
      </c>
      <c r="L65" s="13">
        <v>0</v>
      </c>
      <c r="M65" s="13">
        <v>0</v>
      </c>
      <c r="N65" s="13">
        <v>0</v>
      </c>
      <c r="O65" s="13">
        <v>1</v>
      </c>
      <c r="P65" s="160">
        <v>0</v>
      </c>
      <c r="Q65" s="133">
        <f t="shared" si="21"/>
        <v>62</v>
      </c>
      <c r="R65" s="29">
        <v>49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7">
        <f t="shared" si="22"/>
        <v>49</v>
      </c>
      <c r="Y65" s="239">
        <f t="shared" si="23"/>
        <v>331</v>
      </c>
      <c r="Z65" s="24">
        <v>21</v>
      </c>
      <c r="AA65" s="33" t="s">
        <v>78</v>
      </c>
      <c r="AB65" s="29">
        <v>8</v>
      </c>
      <c r="AC65" s="7">
        <v>5</v>
      </c>
      <c r="AD65" s="7">
        <v>7</v>
      </c>
      <c r="AE65" s="7">
        <v>7</v>
      </c>
      <c r="AF65" s="7">
        <v>26</v>
      </c>
      <c r="AG65" s="7">
        <v>29</v>
      </c>
      <c r="AH65" s="7">
        <v>26</v>
      </c>
      <c r="AI65" s="7">
        <v>50</v>
      </c>
      <c r="AJ65" s="7">
        <v>20</v>
      </c>
      <c r="AK65" s="7">
        <v>14</v>
      </c>
      <c r="AL65" s="7">
        <v>31</v>
      </c>
      <c r="AM65" s="7">
        <v>16</v>
      </c>
      <c r="AN65" s="7">
        <v>26</v>
      </c>
      <c r="AO65" s="7">
        <v>6</v>
      </c>
      <c r="AP65" s="7">
        <v>36</v>
      </c>
      <c r="AQ65" s="37">
        <v>10</v>
      </c>
      <c r="AR65" s="121">
        <f t="shared" si="24"/>
        <v>180</v>
      </c>
      <c r="AS65" s="126">
        <f t="shared" si="25"/>
        <v>137</v>
      </c>
      <c r="AT65" s="252">
        <f t="shared" si="26"/>
        <v>317</v>
      </c>
      <c r="AU65" s="171">
        <f t="shared" si="27"/>
        <v>317</v>
      </c>
      <c r="AV65" s="255">
        <v>1252</v>
      </c>
      <c r="AW65" s="257">
        <v>237</v>
      </c>
      <c r="AX65" s="255"/>
      <c r="AY65" s="258">
        <v>268</v>
      </c>
      <c r="AZ65" s="259">
        <v>32</v>
      </c>
      <c r="BA65" s="242">
        <f t="shared" si="19"/>
        <v>44.151777129410121</v>
      </c>
      <c r="BB65" s="269">
        <f t="shared" si="28"/>
        <v>73.40425531914893</v>
      </c>
      <c r="BC65" s="243">
        <f t="shared" si="29"/>
        <v>35.795686317194395</v>
      </c>
      <c r="BD65" s="243">
        <f t="shared" si="30"/>
        <v>24.773413897280967</v>
      </c>
      <c r="BE65" s="243">
        <f t="shared" si="31"/>
        <v>63.578559066350564</v>
      </c>
      <c r="BF65" s="243">
        <f t="shared" si="32"/>
        <v>97.364266782768752</v>
      </c>
      <c r="BG65" s="244">
        <f t="shared" si="33"/>
        <v>18.929712460063897</v>
      </c>
    </row>
    <row r="66" spans="1:59" ht="18.75">
      <c r="A66" s="12">
        <v>22</v>
      </c>
      <c r="B66" s="11" t="s">
        <v>79</v>
      </c>
      <c r="C66" s="238">
        <v>1586013.3232815114</v>
      </c>
      <c r="D66" s="29">
        <v>222</v>
      </c>
      <c r="E66" s="13">
        <v>16</v>
      </c>
      <c r="F66" s="13">
        <v>7</v>
      </c>
      <c r="G66" s="13">
        <v>1</v>
      </c>
      <c r="H66" s="13">
        <v>1</v>
      </c>
      <c r="I66" s="160">
        <v>1</v>
      </c>
      <c r="J66" s="133">
        <f t="shared" si="20"/>
        <v>248</v>
      </c>
      <c r="K66" s="29">
        <v>115</v>
      </c>
      <c r="L66" s="13">
        <v>0</v>
      </c>
      <c r="M66" s="13">
        <v>0</v>
      </c>
      <c r="N66" s="13">
        <v>0</v>
      </c>
      <c r="O66" s="13">
        <v>0</v>
      </c>
      <c r="P66" s="160">
        <v>0</v>
      </c>
      <c r="Q66" s="133">
        <f t="shared" si="21"/>
        <v>115</v>
      </c>
      <c r="R66" s="29">
        <v>31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7">
        <f t="shared" si="22"/>
        <v>31</v>
      </c>
      <c r="Y66" s="239">
        <f t="shared" si="23"/>
        <v>394</v>
      </c>
      <c r="Z66" s="24">
        <v>22</v>
      </c>
      <c r="AA66" s="33" t="s">
        <v>79</v>
      </c>
      <c r="AB66" s="29">
        <v>9</v>
      </c>
      <c r="AC66" s="7">
        <v>8</v>
      </c>
      <c r="AD66" s="7">
        <v>11</v>
      </c>
      <c r="AE66" s="7">
        <v>9</v>
      </c>
      <c r="AF66" s="7">
        <v>29</v>
      </c>
      <c r="AG66" s="7">
        <v>32</v>
      </c>
      <c r="AH66" s="7">
        <v>38</v>
      </c>
      <c r="AI66" s="7">
        <v>39</v>
      </c>
      <c r="AJ66" s="7">
        <v>41</v>
      </c>
      <c r="AK66" s="7">
        <v>40</v>
      </c>
      <c r="AL66" s="7">
        <v>42</v>
      </c>
      <c r="AM66" s="7">
        <v>23</v>
      </c>
      <c r="AN66" s="7">
        <v>32</v>
      </c>
      <c r="AO66" s="7">
        <v>11</v>
      </c>
      <c r="AP66" s="7">
        <v>14</v>
      </c>
      <c r="AQ66" s="37">
        <v>6</v>
      </c>
      <c r="AR66" s="121">
        <f t="shared" si="24"/>
        <v>216</v>
      </c>
      <c r="AS66" s="126">
        <f t="shared" si="25"/>
        <v>168</v>
      </c>
      <c r="AT66" s="252">
        <f t="shared" si="26"/>
        <v>384</v>
      </c>
      <c r="AU66" s="171">
        <f t="shared" si="27"/>
        <v>384</v>
      </c>
      <c r="AV66" s="255">
        <v>1562</v>
      </c>
      <c r="AW66" s="257">
        <v>243</v>
      </c>
      <c r="AX66" s="255">
        <v>1197</v>
      </c>
      <c r="AY66" s="258">
        <v>54</v>
      </c>
      <c r="AZ66" s="259">
        <v>16</v>
      </c>
      <c r="BA66" s="242">
        <f t="shared" si="19"/>
        <v>41.683830861095885</v>
      </c>
      <c r="BB66" s="269">
        <f t="shared" si="28"/>
        <v>65.564738292011015</v>
      </c>
      <c r="BC66" s="243">
        <f t="shared" si="29"/>
        <v>35.605368130486255</v>
      </c>
      <c r="BD66" s="243">
        <f t="shared" si="30"/>
        <v>14.467005076142131</v>
      </c>
      <c r="BE66" s="243">
        <f t="shared" si="31"/>
        <v>60.024716439978071</v>
      </c>
      <c r="BF66" s="243">
        <f t="shared" si="32"/>
        <v>96.846601314922609</v>
      </c>
      <c r="BG66" s="244">
        <f t="shared" si="33"/>
        <v>15.556978233034572</v>
      </c>
    </row>
    <row r="67" spans="1:59" ht="19.5" thickBot="1">
      <c r="A67" s="62">
        <v>23</v>
      </c>
      <c r="B67" s="63" t="s">
        <v>80</v>
      </c>
      <c r="C67" s="238">
        <v>944746.96753244614</v>
      </c>
      <c r="D67" s="68">
        <v>346</v>
      </c>
      <c r="E67" s="67">
        <v>11</v>
      </c>
      <c r="F67" s="67">
        <v>3</v>
      </c>
      <c r="G67" s="67">
        <v>0</v>
      </c>
      <c r="H67" s="67">
        <v>48</v>
      </c>
      <c r="I67" s="161">
        <v>0</v>
      </c>
      <c r="J67" s="134">
        <f t="shared" si="20"/>
        <v>408</v>
      </c>
      <c r="K67" s="162">
        <v>328</v>
      </c>
      <c r="L67" s="163">
        <v>1</v>
      </c>
      <c r="M67" s="163">
        <v>0</v>
      </c>
      <c r="N67" s="163">
        <v>0</v>
      </c>
      <c r="O67" s="163">
        <v>24</v>
      </c>
      <c r="P67" s="164">
        <v>0</v>
      </c>
      <c r="Q67" s="158">
        <f t="shared" si="21"/>
        <v>353</v>
      </c>
      <c r="R67" s="162">
        <v>72</v>
      </c>
      <c r="S67" s="163">
        <v>0</v>
      </c>
      <c r="T67" s="163">
        <v>0</v>
      </c>
      <c r="U67" s="163">
        <v>0</v>
      </c>
      <c r="V67" s="163">
        <v>0</v>
      </c>
      <c r="W67" s="163">
        <v>0</v>
      </c>
      <c r="X67" s="173">
        <f t="shared" si="22"/>
        <v>72</v>
      </c>
      <c r="Y67" s="240">
        <f t="shared" si="23"/>
        <v>833</v>
      </c>
      <c r="Z67" s="69">
        <v>23</v>
      </c>
      <c r="AA67" s="70" t="s">
        <v>80</v>
      </c>
      <c r="AB67" s="68">
        <v>43</v>
      </c>
      <c r="AC67" s="71">
        <v>35</v>
      </c>
      <c r="AD67" s="71">
        <v>18</v>
      </c>
      <c r="AE67" s="71">
        <v>19</v>
      </c>
      <c r="AF67" s="71">
        <v>85</v>
      </c>
      <c r="AG67" s="71">
        <v>54</v>
      </c>
      <c r="AH67" s="71">
        <v>81</v>
      </c>
      <c r="AI67" s="71">
        <v>88</v>
      </c>
      <c r="AJ67" s="71">
        <v>65</v>
      </c>
      <c r="AK67" s="71">
        <v>50</v>
      </c>
      <c r="AL67" s="71">
        <v>59</v>
      </c>
      <c r="AM67" s="71">
        <v>31</v>
      </c>
      <c r="AN67" s="71">
        <v>52</v>
      </c>
      <c r="AO67" s="71">
        <v>24</v>
      </c>
      <c r="AP67" s="71">
        <v>42</v>
      </c>
      <c r="AQ67" s="72">
        <v>12</v>
      </c>
      <c r="AR67" s="148">
        <f t="shared" si="24"/>
        <v>445</v>
      </c>
      <c r="AS67" s="168">
        <f t="shared" si="25"/>
        <v>313</v>
      </c>
      <c r="AT67" s="253">
        <f t="shared" si="26"/>
        <v>758</v>
      </c>
      <c r="AU67" s="174">
        <f t="shared" si="27"/>
        <v>758</v>
      </c>
      <c r="AV67" s="256">
        <v>2141</v>
      </c>
      <c r="AW67" s="261">
        <v>417</v>
      </c>
      <c r="AX67" s="256">
        <v>665</v>
      </c>
      <c r="AY67" s="262">
        <v>55</v>
      </c>
      <c r="AZ67" s="263">
        <v>14</v>
      </c>
      <c r="BA67" s="245">
        <f t="shared" si="19"/>
        <v>104.96637732077284</v>
      </c>
      <c r="BB67" s="269">
        <f t="shared" si="28"/>
        <v>46.911957950065705</v>
      </c>
      <c r="BC67" s="246">
        <f t="shared" si="29"/>
        <v>117.98988730965765</v>
      </c>
      <c r="BD67" s="246">
        <f t="shared" si="30"/>
        <v>19.087635054021611</v>
      </c>
      <c r="BE67" s="246">
        <f t="shared" si="31"/>
        <v>151.15158334191287</v>
      </c>
      <c r="BF67" s="246">
        <f t="shared" si="32"/>
        <v>320.9324934822688</v>
      </c>
      <c r="BG67" s="247">
        <f t="shared" si="33"/>
        <v>19.476879962634282</v>
      </c>
    </row>
    <row r="68" spans="1:59" ht="48" customHeight="1" thickBot="1">
      <c r="A68" s="420" t="s">
        <v>57</v>
      </c>
      <c r="B68" s="452"/>
      <c r="C68" s="98">
        <f>SUM(C43:C67)</f>
        <v>43365989.411678582</v>
      </c>
      <c r="D68" s="128">
        <f t="shared" ref="D68:I68" si="34">SUM(D45:D67)</f>
        <v>7274</v>
      </c>
      <c r="E68" s="127">
        <f t="shared" si="34"/>
        <v>580</v>
      </c>
      <c r="F68" s="127">
        <f t="shared" si="34"/>
        <v>105</v>
      </c>
      <c r="G68" s="127">
        <f t="shared" si="34"/>
        <v>84</v>
      </c>
      <c r="H68" s="127">
        <f t="shared" si="34"/>
        <v>579</v>
      </c>
      <c r="I68" s="129">
        <f t="shared" si="34"/>
        <v>8</v>
      </c>
      <c r="J68" s="135">
        <f t="shared" si="20"/>
        <v>8630</v>
      </c>
      <c r="K68" s="82">
        <f t="shared" ref="K68:P68" si="35">SUM(K45:K67)</f>
        <v>5570</v>
      </c>
      <c r="L68" s="95">
        <f t="shared" si="35"/>
        <v>67</v>
      </c>
      <c r="M68" s="95">
        <f t="shared" si="35"/>
        <v>0</v>
      </c>
      <c r="N68" s="95">
        <f t="shared" si="35"/>
        <v>4</v>
      </c>
      <c r="O68" s="95">
        <f t="shared" si="35"/>
        <v>195</v>
      </c>
      <c r="P68" s="129">
        <f t="shared" si="35"/>
        <v>9</v>
      </c>
      <c r="Q68" s="135">
        <f t="shared" si="21"/>
        <v>5845</v>
      </c>
      <c r="R68" s="96">
        <f t="shared" ref="R68:W68" si="36">SUM(R45:R67)</f>
        <v>2786</v>
      </c>
      <c r="S68" s="95">
        <f t="shared" si="36"/>
        <v>40</v>
      </c>
      <c r="T68" s="95">
        <f t="shared" si="36"/>
        <v>1</v>
      </c>
      <c r="U68" s="95">
        <f t="shared" si="36"/>
        <v>6</v>
      </c>
      <c r="V68" s="95">
        <f t="shared" si="36"/>
        <v>129</v>
      </c>
      <c r="W68" s="95">
        <f t="shared" si="36"/>
        <v>7</v>
      </c>
      <c r="X68" s="136">
        <f t="shared" si="22"/>
        <v>2969</v>
      </c>
      <c r="Y68" s="241">
        <f t="shared" ref="Y68" si="37">J68+Q68+X68</f>
        <v>17444</v>
      </c>
      <c r="Z68" s="420" t="s">
        <v>57</v>
      </c>
      <c r="AA68" s="421"/>
      <c r="AB68" s="96">
        <f t="shared" ref="AB68:AQ68" si="38">SUM(AB45:AB67)</f>
        <v>582</v>
      </c>
      <c r="AC68" s="95">
        <f t="shared" si="38"/>
        <v>531</v>
      </c>
      <c r="AD68" s="95">
        <f t="shared" si="38"/>
        <v>662</v>
      </c>
      <c r="AE68" s="95">
        <f t="shared" si="38"/>
        <v>964</v>
      </c>
      <c r="AF68" s="95">
        <f t="shared" si="38"/>
        <v>1837</v>
      </c>
      <c r="AG68" s="95">
        <f t="shared" si="38"/>
        <v>2387</v>
      </c>
      <c r="AH68" s="95">
        <f t="shared" si="38"/>
        <v>1556</v>
      </c>
      <c r="AI68" s="95">
        <f t="shared" si="38"/>
        <v>1572</v>
      </c>
      <c r="AJ68" s="95">
        <f t="shared" si="38"/>
        <v>1088</v>
      </c>
      <c r="AK68" s="95">
        <f t="shared" si="38"/>
        <v>1012</v>
      </c>
      <c r="AL68" s="95">
        <f t="shared" si="38"/>
        <v>1123</v>
      </c>
      <c r="AM68" s="95">
        <f t="shared" si="38"/>
        <v>713</v>
      </c>
      <c r="AN68" s="95">
        <f t="shared" si="38"/>
        <v>900</v>
      </c>
      <c r="AO68" s="95">
        <f t="shared" si="38"/>
        <v>438</v>
      </c>
      <c r="AP68" s="95">
        <f t="shared" si="38"/>
        <v>628</v>
      </c>
      <c r="AQ68" s="83">
        <f t="shared" si="38"/>
        <v>324</v>
      </c>
      <c r="AR68" s="151">
        <f t="shared" si="24"/>
        <v>8376</v>
      </c>
      <c r="AS68" s="150">
        <f t="shared" si="25"/>
        <v>7941</v>
      </c>
      <c r="AT68" s="254">
        <f t="shared" si="26"/>
        <v>16317</v>
      </c>
      <c r="AU68" s="152">
        <f t="shared" si="27"/>
        <v>16317</v>
      </c>
      <c r="AV68" s="117">
        <f>SUM(AV45:AV67)</f>
        <v>54750</v>
      </c>
      <c r="AW68" s="85">
        <f>SUM(AW45:AW67)</f>
        <v>8836</v>
      </c>
      <c r="AX68" s="251">
        <f>SUM(AX45:AX67)</f>
        <v>27040.158116063918</v>
      </c>
      <c r="AY68" s="86">
        <f>SUM(AY45:AY67)</f>
        <v>5258</v>
      </c>
      <c r="AZ68" s="87">
        <f>SUM(AZ45:AZ67)</f>
        <v>493</v>
      </c>
      <c r="BA68" s="248">
        <f t="shared" si="19"/>
        <v>50.308241464430594</v>
      </c>
      <c r="BB68" s="269">
        <f t="shared" si="28"/>
        <v>54.259067357512961</v>
      </c>
      <c r="BC68" s="249">
        <f>(4*AU68)/(C68*0.00272)*100</f>
        <v>55.332735539597856</v>
      </c>
      <c r="BD68" s="249">
        <f t="shared" si="30"/>
        <v>26.370098601238247</v>
      </c>
      <c r="BE68" s="249">
        <f t="shared" si="31"/>
        <v>72.443867708780061</v>
      </c>
      <c r="BF68" s="249">
        <f t="shared" si="32"/>
        <v>150.50504066770617</v>
      </c>
      <c r="BG68" s="250">
        <f t="shared" si="33"/>
        <v>16.138812785388129</v>
      </c>
    </row>
    <row r="74" spans="1:59" ht="15.75" thickBot="1"/>
    <row r="75" spans="1:59" ht="18.75">
      <c r="A75" s="294" t="s">
        <v>57</v>
      </c>
      <c r="B75" s="294"/>
      <c r="C75" s="294"/>
      <c r="D75" s="295" t="s">
        <v>0</v>
      </c>
      <c r="E75" s="295"/>
      <c r="F75" s="295"/>
      <c r="G75" s="295"/>
      <c r="H75" s="295"/>
      <c r="I75" s="295"/>
      <c r="J75" s="295"/>
      <c r="K75" s="295"/>
      <c r="L75" s="295"/>
      <c r="M75" s="295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296"/>
      <c r="Z75" s="299" t="s">
        <v>6</v>
      </c>
      <c r="AA75" s="300"/>
      <c r="AB75" s="300"/>
      <c r="AC75" s="300"/>
      <c r="AD75" s="300"/>
      <c r="AE75" s="300"/>
      <c r="AF75" s="300"/>
      <c r="AG75" s="300"/>
      <c r="AH75" s="300"/>
      <c r="AI75" s="300"/>
      <c r="AJ75" s="300"/>
      <c r="AK75" s="300"/>
      <c r="AL75" s="300"/>
      <c r="AM75" s="300"/>
      <c r="AN75" s="300"/>
      <c r="AO75" s="300"/>
      <c r="AP75" s="300"/>
      <c r="AQ75" s="300"/>
      <c r="AR75" s="300"/>
      <c r="AS75" s="300"/>
      <c r="AT75" s="301"/>
      <c r="AU75" s="120"/>
      <c r="AV75" s="435" t="s">
        <v>18</v>
      </c>
      <c r="AW75" s="435"/>
      <c r="AX75" s="307" t="s">
        <v>19</v>
      </c>
      <c r="AY75" s="307"/>
      <c r="AZ75" s="307"/>
      <c r="BA75" s="284" t="s">
        <v>28</v>
      </c>
      <c r="BB75" s="430" t="s">
        <v>54</v>
      </c>
      <c r="BC75" s="430" t="s">
        <v>51</v>
      </c>
      <c r="BD75" s="422" t="s">
        <v>92</v>
      </c>
      <c r="BE75" s="422" t="s">
        <v>30</v>
      </c>
      <c r="BF75" s="422" t="s">
        <v>52</v>
      </c>
      <c r="BG75" s="418" t="s">
        <v>53</v>
      </c>
    </row>
    <row r="76" spans="1:59" ht="19.5" thickBot="1">
      <c r="A76" s="294"/>
      <c r="B76" s="294"/>
      <c r="C76" s="294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297"/>
      <c r="P76" s="297"/>
      <c r="Q76" s="297"/>
      <c r="R76" s="297"/>
      <c r="S76" s="297"/>
      <c r="T76" s="297"/>
      <c r="U76" s="297"/>
      <c r="V76" s="297"/>
      <c r="W76" s="297"/>
      <c r="X76" s="297"/>
      <c r="Y76" s="298"/>
      <c r="Z76" s="302"/>
      <c r="AA76" s="295"/>
      <c r="AB76" s="295"/>
      <c r="AC76" s="295"/>
      <c r="AD76" s="295"/>
      <c r="AE76" s="295"/>
      <c r="AF76" s="295"/>
      <c r="AG76" s="295"/>
      <c r="AH76" s="295"/>
      <c r="AI76" s="295"/>
      <c r="AJ76" s="295"/>
      <c r="AK76" s="295"/>
      <c r="AL76" s="295"/>
      <c r="AM76" s="295"/>
      <c r="AN76" s="295"/>
      <c r="AO76" s="295"/>
      <c r="AP76" s="295"/>
      <c r="AQ76" s="295"/>
      <c r="AR76" s="295"/>
      <c r="AS76" s="295"/>
      <c r="AT76" s="303"/>
      <c r="AU76" s="120"/>
      <c r="AV76" s="435"/>
      <c r="AW76" s="435"/>
      <c r="AX76" s="305"/>
      <c r="AY76" s="305"/>
      <c r="AZ76" s="305"/>
      <c r="BA76" s="285"/>
      <c r="BB76" s="431"/>
      <c r="BC76" s="431"/>
      <c r="BD76" s="423"/>
      <c r="BE76" s="423"/>
      <c r="BF76" s="423"/>
      <c r="BG76" s="419"/>
    </row>
    <row r="77" spans="1:59" ht="19.5" thickBot="1">
      <c r="A77" s="294" t="s">
        <v>89</v>
      </c>
      <c r="B77" s="294"/>
      <c r="C77" s="443"/>
      <c r="D77" s="343" t="s">
        <v>34</v>
      </c>
      <c r="E77" s="344"/>
      <c r="F77" s="344"/>
      <c r="G77" s="344"/>
      <c r="H77" s="344"/>
      <c r="I77" s="344"/>
      <c r="J77" s="344"/>
      <c r="K77" s="344"/>
      <c r="L77" s="344"/>
      <c r="M77" s="344"/>
      <c r="N77" s="344"/>
      <c r="O77" s="344"/>
      <c r="P77" s="344"/>
      <c r="Q77" s="345"/>
      <c r="R77" s="398" t="s">
        <v>36</v>
      </c>
      <c r="S77" s="399"/>
      <c r="T77" s="399"/>
      <c r="U77" s="399"/>
      <c r="V77" s="399"/>
      <c r="W77" s="399"/>
      <c r="X77" s="400"/>
      <c r="Y77" s="369" t="s">
        <v>25</v>
      </c>
      <c r="Z77" s="338" t="s">
        <v>26</v>
      </c>
      <c r="AA77" s="435" t="s">
        <v>7</v>
      </c>
      <c r="AB77" s="437" t="s">
        <v>46</v>
      </c>
      <c r="AC77" s="438"/>
      <c r="AD77" s="438"/>
      <c r="AE77" s="438"/>
      <c r="AF77" s="438"/>
      <c r="AG77" s="438"/>
      <c r="AH77" s="438"/>
      <c r="AI77" s="438"/>
      <c r="AJ77" s="438"/>
      <c r="AK77" s="438"/>
      <c r="AL77" s="438"/>
      <c r="AM77" s="438"/>
      <c r="AN77" s="438"/>
      <c r="AO77" s="438"/>
      <c r="AP77" s="438"/>
      <c r="AQ77" s="438"/>
      <c r="AR77" s="438"/>
      <c r="AS77" s="438"/>
      <c r="AT77" s="439"/>
      <c r="AU77" s="146"/>
      <c r="AV77" s="435"/>
      <c r="AW77" s="435"/>
      <c r="AX77" s="305"/>
      <c r="AY77" s="305"/>
      <c r="AZ77" s="305"/>
      <c r="BA77" s="285"/>
      <c r="BB77" s="431"/>
      <c r="BC77" s="431"/>
      <c r="BD77" s="423"/>
      <c r="BE77" s="423"/>
      <c r="BF77" s="423"/>
      <c r="BG77" s="419"/>
    </row>
    <row r="78" spans="1:59" ht="19.5" thickBot="1">
      <c r="A78" s="294"/>
      <c r="B78" s="294"/>
      <c r="C78" s="443"/>
      <c r="D78" s="348" t="s">
        <v>35</v>
      </c>
      <c r="E78" s="349"/>
      <c r="F78" s="349"/>
      <c r="G78" s="349"/>
      <c r="H78" s="349"/>
      <c r="I78" s="349"/>
      <c r="J78" s="350"/>
      <c r="K78" s="351" t="s">
        <v>45</v>
      </c>
      <c r="L78" s="352"/>
      <c r="M78" s="352"/>
      <c r="N78" s="352"/>
      <c r="O78" s="352"/>
      <c r="P78" s="352"/>
      <c r="Q78" s="353"/>
      <c r="R78" s="286" t="s">
        <v>37</v>
      </c>
      <c r="S78" s="287"/>
      <c r="T78" s="287"/>
      <c r="U78" s="287"/>
      <c r="V78" s="287"/>
      <c r="W78" s="287"/>
      <c r="X78" s="354"/>
      <c r="Y78" s="370"/>
      <c r="Z78" s="338"/>
      <c r="AA78" s="435"/>
      <c r="AB78" s="440"/>
      <c r="AC78" s="441"/>
      <c r="AD78" s="441"/>
      <c r="AE78" s="441"/>
      <c r="AF78" s="441"/>
      <c r="AG78" s="441"/>
      <c r="AH78" s="441"/>
      <c r="AI78" s="441"/>
      <c r="AJ78" s="441"/>
      <c r="AK78" s="441"/>
      <c r="AL78" s="441"/>
      <c r="AM78" s="441"/>
      <c r="AN78" s="441"/>
      <c r="AO78" s="441"/>
      <c r="AP78" s="441"/>
      <c r="AQ78" s="441"/>
      <c r="AR78" s="441"/>
      <c r="AS78" s="441"/>
      <c r="AT78" s="442"/>
      <c r="AU78" s="146"/>
      <c r="AV78" s="435"/>
      <c r="AW78" s="435"/>
      <c r="AX78" s="305"/>
      <c r="AY78" s="305"/>
      <c r="AZ78" s="305"/>
      <c r="BA78" s="285"/>
      <c r="BB78" s="431"/>
      <c r="BC78" s="431"/>
      <c r="BD78" s="423"/>
      <c r="BE78" s="423"/>
      <c r="BF78" s="423"/>
      <c r="BG78" s="419"/>
    </row>
    <row r="79" spans="1:59" ht="16.5" thickBot="1">
      <c r="A79" s="320" t="s">
        <v>33</v>
      </c>
      <c r="B79" s="322" t="s">
        <v>31</v>
      </c>
      <c r="C79" s="446" t="s">
        <v>32</v>
      </c>
      <c r="D79" s="347" t="s">
        <v>39</v>
      </c>
      <c r="E79" s="346" t="s">
        <v>38</v>
      </c>
      <c r="F79" s="309" t="s">
        <v>44</v>
      </c>
      <c r="G79" s="309"/>
      <c r="H79" s="309"/>
      <c r="I79" s="310"/>
      <c r="J79" s="311" t="s">
        <v>17</v>
      </c>
      <c r="K79" s="347" t="s">
        <v>39</v>
      </c>
      <c r="L79" s="346" t="s">
        <v>38</v>
      </c>
      <c r="M79" s="309" t="s">
        <v>44</v>
      </c>
      <c r="N79" s="309"/>
      <c r="O79" s="309"/>
      <c r="P79" s="310"/>
      <c r="Q79" s="311" t="s">
        <v>17</v>
      </c>
      <c r="R79" s="313" t="s">
        <v>39</v>
      </c>
      <c r="S79" s="342" t="s">
        <v>38</v>
      </c>
      <c r="T79" s="364" t="s">
        <v>44</v>
      </c>
      <c r="U79" s="364"/>
      <c r="V79" s="364"/>
      <c r="W79" s="365"/>
      <c r="X79" s="339" t="s">
        <v>17</v>
      </c>
      <c r="Y79" s="370"/>
      <c r="Z79" s="338"/>
      <c r="AA79" s="436"/>
      <c r="AB79" s="316" t="s">
        <v>8</v>
      </c>
      <c r="AC79" s="314"/>
      <c r="AD79" s="314" t="s">
        <v>9</v>
      </c>
      <c r="AE79" s="314"/>
      <c r="AF79" s="314" t="s">
        <v>10</v>
      </c>
      <c r="AG79" s="314"/>
      <c r="AH79" s="314" t="s">
        <v>11</v>
      </c>
      <c r="AI79" s="314"/>
      <c r="AJ79" s="314" t="s">
        <v>12</v>
      </c>
      <c r="AK79" s="314"/>
      <c r="AL79" s="314" t="s">
        <v>13</v>
      </c>
      <c r="AM79" s="314"/>
      <c r="AN79" s="314" t="s">
        <v>14</v>
      </c>
      <c r="AO79" s="314"/>
      <c r="AP79" s="314" t="s">
        <v>15</v>
      </c>
      <c r="AQ79" s="315"/>
      <c r="AR79" s="316" t="s">
        <v>16</v>
      </c>
      <c r="AS79" s="314"/>
      <c r="AT79" s="317"/>
      <c r="AU79" s="175"/>
      <c r="AV79" s="447" t="s">
        <v>47</v>
      </c>
      <c r="AW79" s="448"/>
      <c r="AX79" s="290" t="s">
        <v>50</v>
      </c>
      <c r="AY79" s="291"/>
      <c r="AZ79" s="292"/>
      <c r="BA79" s="285"/>
      <c r="BB79" s="431"/>
      <c r="BC79" s="431"/>
      <c r="BD79" s="423"/>
      <c r="BE79" s="423"/>
      <c r="BF79" s="423"/>
      <c r="BG79" s="419"/>
    </row>
    <row r="80" spans="1:59" ht="79.5" thickBot="1">
      <c r="A80" s="321"/>
      <c r="B80" s="322"/>
      <c r="C80" s="446"/>
      <c r="D80" s="347"/>
      <c r="E80" s="346"/>
      <c r="F80" s="124" t="s">
        <v>40</v>
      </c>
      <c r="G80" s="124" t="s">
        <v>41</v>
      </c>
      <c r="H80" s="124" t="s">
        <v>42</v>
      </c>
      <c r="I80" s="59" t="s">
        <v>43</v>
      </c>
      <c r="J80" s="312"/>
      <c r="K80" s="347"/>
      <c r="L80" s="346"/>
      <c r="M80" s="124" t="s">
        <v>40</v>
      </c>
      <c r="N80" s="124" t="s">
        <v>41</v>
      </c>
      <c r="O80" s="124" t="s">
        <v>56</v>
      </c>
      <c r="P80" s="59" t="s">
        <v>43</v>
      </c>
      <c r="Q80" s="312"/>
      <c r="R80" s="313"/>
      <c r="S80" s="342"/>
      <c r="T80" s="125" t="s">
        <v>40</v>
      </c>
      <c r="U80" s="125" t="s">
        <v>41</v>
      </c>
      <c r="V80" s="125" t="s">
        <v>56</v>
      </c>
      <c r="W80" s="165" t="s">
        <v>43</v>
      </c>
      <c r="X80" s="340"/>
      <c r="Y80" s="449"/>
      <c r="Z80" s="338"/>
      <c r="AA80" s="436"/>
      <c r="AB80" s="204" t="s">
        <v>3</v>
      </c>
      <c r="AC80" s="205" t="s">
        <v>4</v>
      </c>
      <c r="AD80" s="205" t="s">
        <v>3</v>
      </c>
      <c r="AE80" s="205" t="s">
        <v>4</v>
      </c>
      <c r="AF80" s="205" t="s">
        <v>3</v>
      </c>
      <c r="AG80" s="205" t="s">
        <v>4</v>
      </c>
      <c r="AH80" s="205" t="s">
        <v>3</v>
      </c>
      <c r="AI80" s="205" t="s">
        <v>4</v>
      </c>
      <c r="AJ80" s="205" t="s">
        <v>3</v>
      </c>
      <c r="AK80" s="205" t="s">
        <v>4</v>
      </c>
      <c r="AL80" s="205" t="s">
        <v>3</v>
      </c>
      <c r="AM80" s="205" t="s">
        <v>4</v>
      </c>
      <c r="AN80" s="205" t="s">
        <v>3</v>
      </c>
      <c r="AO80" s="205" t="s">
        <v>4</v>
      </c>
      <c r="AP80" s="205" t="s">
        <v>3</v>
      </c>
      <c r="AQ80" s="206" t="s">
        <v>4</v>
      </c>
      <c r="AR80" s="35" t="s">
        <v>3</v>
      </c>
      <c r="AS80" s="167" t="s">
        <v>4</v>
      </c>
      <c r="AT80" s="170" t="s">
        <v>17</v>
      </c>
      <c r="AU80" s="170" t="s">
        <v>86</v>
      </c>
      <c r="AV80" s="46" t="s">
        <v>48</v>
      </c>
      <c r="AW80" s="43" t="s">
        <v>49</v>
      </c>
      <c r="AX80" s="44" t="s">
        <v>83</v>
      </c>
      <c r="AY80" s="45" t="s">
        <v>84</v>
      </c>
      <c r="AZ80" s="47" t="s">
        <v>85</v>
      </c>
      <c r="BA80" s="285"/>
      <c r="BB80" s="431"/>
      <c r="BC80" s="431"/>
      <c r="BD80" s="423"/>
      <c r="BE80" s="423"/>
      <c r="BF80" s="423"/>
      <c r="BG80" s="419"/>
    </row>
    <row r="81" spans="1:59" ht="15.75">
      <c r="A81" s="12">
        <v>1</v>
      </c>
      <c r="B81" s="11" t="s">
        <v>58</v>
      </c>
      <c r="C81" s="236">
        <v>1619000.2683606243</v>
      </c>
      <c r="D81" s="29">
        <v>193</v>
      </c>
      <c r="E81" s="13">
        <v>11</v>
      </c>
      <c r="F81" s="13">
        <v>1</v>
      </c>
      <c r="G81" s="13">
        <v>5</v>
      </c>
      <c r="H81" s="13">
        <v>7</v>
      </c>
      <c r="I81" s="160">
        <v>0</v>
      </c>
      <c r="J81" s="133">
        <f>D81+E81+F81+G81+H81+I81</f>
        <v>217</v>
      </c>
      <c r="K81" s="29">
        <v>200</v>
      </c>
      <c r="L81" s="13">
        <v>0</v>
      </c>
      <c r="M81" s="13">
        <v>0</v>
      </c>
      <c r="N81" s="13">
        <v>2</v>
      </c>
      <c r="O81" s="13">
        <v>2</v>
      </c>
      <c r="P81" s="160">
        <v>0</v>
      </c>
      <c r="Q81" s="133">
        <f>SUM(K81:P81)</f>
        <v>204</v>
      </c>
      <c r="R81" s="29">
        <v>34</v>
      </c>
      <c r="S81" s="13">
        <v>0</v>
      </c>
      <c r="T81" s="13">
        <v>0</v>
      </c>
      <c r="U81" s="13">
        <v>0</v>
      </c>
      <c r="V81" s="13">
        <v>1</v>
      </c>
      <c r="W81" s="160">
        <v>0</v>
      </c>
      <c r="X81" s="141">
        <f>SUM(R81:W81)</f>
        <v>35</v>
      </c>
      <c r="Y81" s="141">
        <f>J81+Q81+X81</f>
        <v>456</v>
      </c>
      <c r="Z81" s="24">
        <v>1</v>
      </c>
      <c r="AA81" s="33" t="s">
        <v>58</v>
      </c>
      <c r="AB81" s="207">
        <v>15</v>
      </c>
      <c r="AC81" s="208">
        <v>10</v>
      </c>
      <c r="AD81" s="208">
        <v>4</v>
      </c>
      <c r="AE81" s="208">
        <v>8</v>
      </c>
      <c r="AF81" s="208">
        <v>22</v>
      </c>
      <c r="AG81" s="208">
        <v>26</v>
      </c>
      <c r="AH81" s="208">
        <v>33</v>
      </c>
      <c r="AI81" s="208">
        <v>48</v>
      </c>
      <c r="AJ81" s="208">
        <v>53</v>
      </c>
      <c r="AK81" s="208">
        <v>31</v>
      </c>
      <c r="AL81" s="208">
        <v>55</v>
      </c>
      <c r="AM81" s="208">
        <v>30</v>
      </c>
      <c r="AN81" s="208">
        <v>43</v>
      </c>
      <c r="AO81" s="208">
        <v>19</v>
      </c>
      <c r="AP81" s="208">
        <v>30</v>
      </c>
      <c r="AQ81" s="209">
        <v>11</v>
      </c>
      <c r="AR81" s="121">
        <f>AP81+AN81+AL81+AJ81+AH81+AF81+AD81+AB81</f>
        <v>255</v>
      </c>
      <c r="AS81" s="126">
        <f>AQ81+AO81+AM81+AK81+AI81+AG81+AE81+AC81</f>
        <v>183</v>
      </c>
      <c r="AT81" s="171">
        <f>SUM(AR81:AS81)</f>
        <v>438</v>
      </c>
      <c r="AU81" s="171">
        <f>D81+E81+K81+L81+R81+S81</f>
        <v>438</v>
      </c>
      <c r="AV81" s="48">
        <v>1595</v>
      </c>
      <c r="AW81" s="22">
        <v>229</v>
      </c>
      <c r="AX81" s="23">
        <v>319</v>
      </c>
      <c r="AY81" s="8">
        <v>91</v>
      </c>
      <c r="AZ81" s="49">
        <v>5</v>
      </c>
      <c r="BA81" s="20">
        <f t="shared" ref="BA81:BA104" si="39">((D81+E81)*4)/(C81*0.00144)*100</f>
        <v>35.001023640376843</v>
      </c>
      <c r="BB81" s="9">
        <f>(D81+E81)/(J81+Q81)*100</f>
        <v>48.456057007125892</v>
      </c>
      <c r="BC81" s="9">
        <f>(4*AU81)/(C81*0.00272)*100</f>
        <v>39.78490057392316</v>
      </c>
      <c r="BD81" s="10">
        <f>(E81+F81+G81+H81+I81+L81+M81+N81+O81+P81+R81+S81+T81+U81+V81+W81)/Y81*100</f>
        <v>13.815789473684212</v>
      </c>
      <c r="BE81" s="15">
        <f>((D81+E81)*4)/(C81)*100000</f>
        <v>50.401474042142652</v>
      </c>
      <c r="BF81" s="9">
        <f>(AU81*4)/(C81)*100000</f>
        <v>108.21492956107099</v>
      </c>
      <c r="BG81" s="21">
        <f>AW81/AV81*100</f>
        <v>14.357366771159874</v>
      </c>
    </row>
    <row r="82" spans="1:59" ht="15.75">
      <c r="A82" s="12">
        <v>2</v>
      </c>
      <c r="B82" s="11" t="s">
        <v>59</v>
      </c>
      <c r="C82" s="237">
        <v>1569853.281568601</v>
      </c>
      <c r="D82" s="29">
        <v>162</v>
      </c>
      <c r="E82" s="13">
        <v>3</v>
      </c>
      <c r="F82" s="13">
        <v>0</v>
      </c>
      <c r="G82" s="13">
        <v>2</v>
      </c>
      <c r="H82" s="13">
        <v>1</v>
      </c>
      <c r="I82" s="160">
        <v>0</v>
      </c>
      <c r="J82" s="133">
        <f t="shared" ref="J82:J103" si="40">D82+E82+F82+G82+H82+I82</f>
        <v>168</v>
      </c>
      <c r="K82" s="29">
        <v>275</v>
      </c>
      <c r="L82" s="13">
        <v>1</v>
      </c>
      <c r="M82" s="13">
        <v>0</v>
      </c>
      <c r="N82" s="13">
        <v>0</v>
      </c>
      <c r="O82" s="13">
        <v>6</v>
      </c>
      <c r="P82" s="160">
        <v>0</v>
      </c>
      <c r="Q82" s="133">
        <f t="shared" ref="Q82:Q103" si="41">SUM(K82:P82)</f>
        <v>282</v>
      </c>
      <c r="R82" s="29">
        <v>30</v>
      </c>
      <c r="S82" s="13">
        <v>0</v>
      </c>
      <c r="T82" s="13">
        <v>0</v>
      </c>
      <c r="U82" s="13">
        <v>0</v>
      </c>
      <c r="V82" s="13">
        <v>0</v>
      </c>
      <c r="W82" s="160">
        <v>0</v>
      </c>
      <c r="X82" s="141">
        <f t="shared" ref="X82:X104" si="42">SUM(R82:W82)</f>
        <v>30</v>
      </c>
      <c r="Y82" s="141">
        <f t="shared" ref="Y82:Y103" si="43">J82+Q82+X82</f>
        <v>480</v>
      </c>
      <c r="Z82" s="24">
        <v>2</v>
      </c>
      <c r="AA82" s="33" t="s">
        <v>59</v>
      </c>
      <c r="AB82" s="29">
        <v>39</v>
      </c>
      <c r="AC82" s="7">
        <v>28</v>
      </c>
      <c r="AD82" s="7">
        <v>18</v>
      </c>
      <c r="AE82" s="7">
        <v>21</v>
      </c>
      <c r="AF82" s="7">
        <v>46</v>
      </c>
      <c r="AG82" s="7">
        <v>41</v>
      </c>
      <c r="AH82" s="7">
        <v>48</v>
      </c>
      <c r="AI82" s="7">
        <v>36</v>
      </c>
      <c r="AJ82" s="7">
        <v>35</v>
      </c>
      <c r="AK82" s="7">
        <v>31</v>
      </c>
      <c r="AL82" s="7">
        <v>31</v>
      </c>
      <c r="AM82" s="7">
        <v>18</v>
      </c>
      <c r="AN82" s="7">
        <v>35</v>
      </c>
      <c r="AO82" s="7">
        <v>17</v>
      </c>
      <c r="AP82" s="7">
        <v>19</v>
      </c>
      <c r="AQ82" s="37">
        <v>8</v>
      </c>
      <c r="AR82" s="121">
        <f t="shared" ref="AR82:AR104" si="44">AP82+AN82+AL82+AJ82+AH82+AF82+AD82+AB82</f>
        <v>271</v>
      </c>
      <c r="AS82" s="126">
        <f t="shared" ref="AS82:AS104" si="45">AQ82+AO82+AM82+AK82+AI82+AG82+AE82+AC82</f>
        <v>200</v>
      </c>
      <c r="AT82" s="171">
        <f t="shared" ref="AT82:AT104" si="46">SUM(AR82:AS82)</f>
        <v>471</v>
      </c>
      <c r="AU82" s="171">
        <f t="shared" ref="AU82:AU104" si="47">D82+E82+K82+L82+R82+S82</f>
        <v>471</v>
      </c>
      <c r="AV82" s="48">
        <v>946</v>
      </c>
      <c r="AW82" s="22">
        <v>178</v>
      </c>
      <c r="AX82" s="23">
        <v>476</v>
      </c>
      <c r="AY82" s="8">
        <v>53</v>
      </c>
      <c r="AZ82" s="49">
        <v>3</v>
      </c>
      <c r="BA82" s="20">
        <f t="shared" si="39"/>
        <v>29.195934340779004</v>
      </c>
      <c r="BB82" s="9">
        <f t="shared" ref="BB82:BB104" si="48">(D82+E82)/(J82+Q82)*100</f>
        <v>36.666666666666664</v>
      </c>
      <c r="BC82" s="9">
        <f t="shared" ref="BC82:BC103" si="49">(4*AU82)/(C82*0.00272)*100</f>
        <v>44.121770292535544</v>
      </c>
      <c r="BD82" s="10">
        <f t="shared" ref="BD82:BD104" si="50">(E82+F82+G82+H82+I82+L82+M82+N82+O82+P82+R82+S82+T82+U82+V82+W82)/Y82*100</f>
        <v>8.9583333333333339</v>
      </c>
      <c r="BE82" s="15">
        <f t="shared" ref="BE82:BE104" si="51">((D82+E82)*4)/(C82)*100000</f>
        <v>42.042145450721769</v>
      </c>
      <c r="BF82" s="9">
        <f t="shared" ref="BF82:BF104" si="52">(AU82*4)/(C82)*100000</f>
        <v>120.01121519569669</v>
      </c>
      <c r="BG82" s="21">
        <f t="shared" ref="BG82:BG104" si="53">AW82/AV82*100</f>
        <v>18.816067653276956</v>
      </c>
    </row>
    <row r="83" spans="1:59" ht="15.75">
      <c r="A83" s="12">
        <v>3</v>
      </c>
      <c r="B83" s="11" t="s">
        <v>60</v>
      </c>
      <c r="C83" s="236">
        <v>1382814.1240237975</v>
      </c>
      <c r="D83" s="29">
        <v>209</v>
      </c>
      <c r="E83" s="13">
        <v>29</v>
      </c>
      <c r="F83" s="13">
        <v>9</v>
      </c>
      <c r="G83" s="13">
        <v>6</v>
      </c>
      <c r="H83" s="13">
        <v>9</v>
      </c>
      <c r="I83" s="160">
        <v>0</v>
      </c>
      <c r="J83" s="133">
        <f t="shared" si="40"/>
        <v>262</v>
      </c>
      <c r="K83" s="29">
        <v>67</v>
      </c>
      <c r="L83" s="13">
        <v>4</v>
      </c>
      <c r="M83" s="13">
        <v>0</v>
      </c>
      <c r="N83" s="13">
        <v>0</v>
      </c>
      <c r="O83" s="13">
        <v>0</v>
      </c>
      <c r="P83" s="160">
        <v>0</v>
      </c>
      <c r="Q83" s="133">
        <f t="shared" si="41"/>
        <v>71</v>
      </c>
      <c r="R83" s="29">
        <v>65</v>
      </c>
      <c r="S83" s="13">
        <v>0</v>
      </c>
      <c r="T83" s="13">
        <v>0</v>
      </c>
      <c r="U83" s="13">
        <v>0</v>
      </c>
      <c r="V83" s="13">
        <v>0</v>
      </c>
      <c r="W83" s="160">
        <v>0</v>
      </c>
      <c r="X83" s="141">
        <f t="shared" si="42"/>
        <v>65</v>
      </c>
      <c r="Y83" s="141">
        <f t="shared" si="43"/>
        <v>398</v>
      </c>
      <c r="Z83" s="24">
        <v>3</v>
      </c>
      <c r="AA83" s="33" t="s">
        <v>60</v>
      </c>
      <c r="AB83" s="29">
        <v>11</v>
      </c>
      <c r="AC83" s="7">
        <v>4</v>
      </c>
      <c r="AD83" s="7">
        <v>17</v>
      </c>
      <c r="AE83" s="7">
        <v>18</v>
      </c>
      <c r="AF83" s="7">
        <v>49</v>
      </c>
      <c r="AG83" s="7">
        <v>41</v>
      </c>
      <c r="AH83" s="7">
        <v>33</v>
      </c>
      <c r="AI83" s="7">
        <v>35</v>
      </c>
      <c r="AJ83" s="7">
        <v>24</v>
      </c>
      <c r="AK83" s="7">
        <v>30</v>
      </c>
      <c r="AL83" s="7">
        <v>30</v>
      </c>
      <c r="AM83" s="7">
        <v>8</v>
      </c>
      <c r="AN83" s="7">
        <v>31</v>
      </c>
      <c r="AO83" s="7">
        <v>12</v>
      </c>
      <c r="AP83" s="7">
        <v>16</v>
      </c>
      <c r="AQ83" s="37">
        <v>15</v>
      </c>
      <c r="AR83" s="121">
        <f t="shared" si="44"/>
        <v>211</v>
      </c>
      <c r="AS83" s="126">
        <f t="shared" si="45"/>
        <v>163</v>
      </c>
      <c r="AT83" s="171">
        <f t="shared" si="46"/>
        <v>374</v>
      </c>
      <c r="AU83" s="171">
        <f t="shared" si="47"/>
        <v>374</v>
      </c>
      <c r="AV83" s="48">
        <v>1196</v>
      </c>
      <c r="AW83" s="22">
        <v>240</v>
      </c>
      <c r="AX83" s="23">
        <v>737</v>
      </c>
      <c r="AY83" s="8">
        <v>117</v>
      </c>
      <c r="AZ83" s="49">
        <v>3</v>
      </c>
      <c r="BA83" s="20">
        <f t="shared" si="39"/>
        <v>47.809108948596027</v>
      </c>
      <c r="BB83" s="9">
        <f t="shared" si="48"/>
        <v>71.471471471471475</v>
      </c>
      <c r="BC83" s="9">
        <f t="shared" si="49"/>
        <v>39.773964587487448</v>
      </c>
      <c r="BD83" s="10">
        <f t="shared" si="50"/>
        <v>30.653266331658291</v>
      </c>
      <c r="BE83" s="15">
        <f t="shared" si="51"/>
        <v>68.845116885978285</v>
      </c>
      <c r="BF83" s="9">
        <f t="shared" si="52"/>
        <v>108.18518367796585</v>
      </c>
      <c r="BG83" s="21">
        <f t="shared" si="53"/>
        <v>20.066889632107024</v>
      </c>
    </row>
    <row r="84" spans="1:59" ht="15.75">
      <c r="A84" s="12">
        <v>4</v>
      </c>
      <c r="B84" s="11" t="s">
        <v>61</v>
      </c>
      <c r="C84" s="237">
        <v>2091841.0333211792</v>
      </c>
      <c r="D84" s="29">
        <v>171</v>
      </c>
      <c r="E84" s="13">
        <v>23</v>
      </c>
      <c r="F84" s="13">
        <v>2</v>
      </c>
      <c r="G84" s="13">
        <v>3</v>
      </c>
      <c r="H84" s="13">
        <v>24</v>
      </c>
      <c r="I84" s="160">
        <v>0</v>
      </c>
      <c r="J84" s="133">
        <f t="shared" si="40"/>
        <v>223</v>
      </c>
      <c r="K84" s="29">
        <v>139</v>
      </c>
      <c r="L84" s="13">
        <v>2</v>
      </c>
      <c r="M84" s="13">
        <v>0</v>
      </c>
      <c r="N84" s="13">
        <v>2</v>
      </c>
      <c r="O84" s="13">
        <v>0</v>
      </c>
      <c r="P84" s="160">
        <v>0</v>
      </c>
      <c r="Q84" s="133">
        <f t="shared" si="41"/>
        <v>143</v>
      </c>
      <c r="R84" s="29">
        <v>175</v>
      </c>
      <c r="S84" s="13">
        <v>1</v>
      </c>
      <c r="T84" s="13">
        <v>0</v>
      </c>
      <c r="U84" s="13">
        <v>1</v>
      </c>
      <c r="V84" s="13">
        <v>5</v>
      </c>
      <c r="W84" s="160">
        <v>0</v>
      </c>
      <c r="X84" s="141">
        <f t="shared" si="42"/>
        <v>182</v>
      </c>
      <c r="Y84" s="141">
        <f t="shared" si="43"/>
        <v>548</v>
      </c>
      <c r="Z84" s="24">
        <v>4</v>
      </c>
      <c r="AA84" s="33" t="s">
        <v>61</v>
      </c>
      <c r="AB84" s="29">
        <v>11</v>
      </c>
      <c r="AC84" s="7">
        <v>7</v>
      </c>
      <c r="AD84" s="7">
        <v>11</v>
      </c>
      <c r="AE84" s="7">
        <v>25</v>
      </c>
      <c r="AF84" s="7">
        <v>59</v>
      </c>
      <c r="AG84" s="7">
        <v>120</v>
      </c>
      <c r="AH84" s="7">
        <v>40</v>
      </c>
      <c r="AI84" s="7">
        <v>60</v>
      </c>
      <c r="AJ84" s="7">
        <v>28</v>
      </c>
      <c r="AK84" s="7">
        <v>34</v>
      </c>
      <c r="AL84" s="7">
        <v>34</v>
      </c>
      <c r="AM84" s="7">
        <v>23</v>
      </c>
      <c r="AN84" s="7">
        <v>20</v>
      </c>
      <c r="AO84" s="7">
        <v>16</v>
      </c>
      <c r="AP84" s="7">
        <v>22</v>
      </c>
      <c r="AQ84" s="37">
        <v>1</v>
      </c>
      <c r="AR84" s="121">
        <f t="shared" si="44"/>
        <v>225</v>
      </c>
      <c r="AS84" s="126">
        <f t="shared" si="45"/>
        <v>286</v>
      </c>
      <c r="AT84" s="171">
        <f t="shared" si="46"/>
        <v>511</v>
      </c>
      <c r="AU84" s="171">
        <f t="shared" si="47"/>
        <v>511</v>
      </c>
      <c r="AV84" s="48">
        <v>1329</v>
      </c>
      <c r="AW84" s="22">
        <v>223</v>
      </c>
      <c r="AX84" s="23">
        <v>634</v>
      </c>
      <c r="AY84" s="8">
        <v>177</v>
      </c>
      <c r="AZ84" s="49">
        <v>5</v>
      </c>
      <c r="BA84" s="20">
        <f t="shared" si="39"/>
        <v>25.761464676563133</v>
      </c>
      <c r="BB84" s="9">
        <f t="shared" si="48"/>
        <v>53.005464480874323</v>
      </c>
      <c r="BC84" s="9">
        <f t="shared" si="49"/>
        <v>35.923886005916877</v>
      </c>
      <c r="BD84" s="10">
        <f t="shared" si="50"/>
        <v>43.430656934306569</v>
      </c>
      <c r="BE84" s="15">
        <f t="shared" si="51"/>
        <v>37.096509134250915</v>
      </c>
      <c r="BF84" s="9">
        <f t="shared" si="52"/>
        <v>97.712969936093913</v>
      </c>
      <c r="BG84" s="21">
        <f t="shared" si="53"/>
        <v>16.779533483822423</v>
      </c>
    </row>
    <row r="85" spans="1:59" ht="15.75">
      <c r="A85" s="12">
        <v>5</v>
      </c>
      <c r="B85" s="11" t="s">
        <v>62</v>
      </c>
      <c r="C85" s="237">
        <v>1069822.9655793204</v>
      </c>
      <c r="D85" s="29">
        <v>110</v>
      </c>
      <c r="E85" s="13">
        <v>8</v>
      </c>
      <c r="F85" s="13">
        <v>2</v>
      </c>
      <c r="G85" s="13">
        <v>2</v>
      </c>
      <c r="H85" s="13">
        <v>5</v>
      </c>
      <c r="I85" s="160">
        <v>0</v>
      </c>
      <c r="J85" s="133">
        <f t="shared" si="40"/>
        <v>127</v>
      </c>
      <c r="K85" s="29">
        <v>35</v>
      </c>
      <c r="L85" s="13">
        <v>1</v>
      </c>
      <c r="M85" s="13">
        <v>0</v>
      </c>
      <c r="N85" s="13">
        <v>1</v>
      </c>
      <c r="O85" s="13">
        <v>3</v>
      </c>
      <c r="P85" s="160">
        <v>0</v>
      </c>
      <c r="Q85" s="133">
        <f t="shared" si="41"/>
        <v>40</v>
      </c>
      <c r="R85" s="29">
        <v>15</v>
      </c>
      <c r="S85" s="13">
        <v>0</v>
      </c>
      <c r="T85" s="13">
        <v>0</v>
      </c>
      <c r="U85" s="13">
        <v>0</v>
      </c>
      <c r="V85" s="13">
        <v>1</v>
      </c>
      <c r="W85" s="160">
        <v>0</v>
      </c>
      <c r="X85" s="141">
        <f t="shared" si="42"/>
        <v>16</v>
      </c>
      <c r="Y85" s="141">
        <f t="shared" si="43"/>
        <v>183</v>
      </c>
      <c r="Z85" s="24">
        <v>5</v>
      </c>
      <c r="AA85" s="33" t="s">
        <v>62</v>
      </c>
      <c r="AB85" s="29">
        <v>0</v>
      </c>
      <c r="AC85" s="7">
        <v>0</v>
      </c>
      <c r="AD85" s="7">
        <v>9</v>
      </c>
      <c r="AE85" s="7">
        <v>4</v>
      </c>
      <c r="AF85" s="7">
        <v>23</v>
      </c>
      <c r="AG85" s="7">
        <v>13</v>
      </c>
      <c r="AH85" s="7">
        <v>21</v>
      </c>
      <c r="AI85" s="7">
        <v>19</v>
      </c>
      <c r="AJ85" s="7">
        <v>21</v>
      </c>
      <c r="AK85" s="7">
        <v>8</v>
      </c>
      <c r="AL85" s="7">
        <v>14</v>
      </c>
      <c r="AM85" s="7">
        <v>7</v>
      </c>
      <c r="AN85" s="7">
        <v>13</v>
      </c>
      <c r="AO85" s="7">
        <v>4</v>
      </c>
      <c r="AP85" s="7">
        <v>9</v>
      </c>
      <c r="AQ85" s="37">
        <v>4</v>
      </c>
      <c r="AR85" s="121">
        <f t="shared" si="44"/>
        <v>110</v>
      </c>
      <c r="AS85" s="126">
        <f t="shared" si="45"/>
        <v>59</v>
      </c>
      <c r="AT85" s="171">
        <f t="shared" si="46"/>
        <v>169</v>
      </c>
      <c r="AU85" s="171">
        <f t="shared" si="47"/>
        <v>169</v>
      </c>
      <c r="AV85" s="48">
        <v>749</v>
      </c>
      <c r="AW85" s="22">
        <v>125</v>
      </c>
      <c r="AX85" s="23">
        <v>214</v>
      </c>
      <c r="AY85" s="8">
        <v>11</v>
      </c>
      <c r="AZ85" s="49">
        <v>1</v>
      </c>
      <c r="BA85" s="20">
        <f t="shared" si="39"/>
        <v>30.638506400008215</v>
      </c>
      <c r="BB85" s="9">
        <f t="shared" si="48"/>
        <v>70.658682634730539</v>
      </c>
      <c r="BC85" s="9">
        <f t="shared" si="49"/>
        <v>23.230891442877613</v>
      </c>
      <c r="BD85" s="10">
        <f t="shared" si="50"/>
        <v>20.765027322404372</v>
      </c>
      <c r="BE85" s="15">
        <f t="shared" si="51"/>
        <v>44.11944921601183</v>
      </c>
      <c r="BF85" s="9">
        <f t="shared" si="52"/>
        <v>63.188024724627113</v>
      </c>
      <c r="BG85" s="21">
        <f t="shared" si="53"/>
        <v>16.688918558077436</v>
      </c>
    </row>
    <row r="86" spans="1:59" ht="15.75">
      <c r="A86" s="12">
        <v>6</v>
      </c>
      <c r="B86" s="11" t="s">
        <v>63</v>
      </c>
      <c r="C86" s="238">
        <v>835556.13990770013</v>
      </c>
      <c r="D86" s="29">
        <v>445</v>
      </c>
      <c r="E86" s="13">
        <v>17</v>
      </c>
      <c r="F86" s="13">
        <v>9</v>
      </c>
      <c r="G86" s="13">
        <v>3</v>
      </c>
      <c r="H86" s="13">
        <v>169</v>
      </c>
      <c r="I86" s="160">
        <v>0</v>
      </c>
      <c r="J86" s="133">
        <f t="shared" si="40"/>
        <v>643</v>
      </c>
      <c r="K86" s="29">
        <v>484</v>
      </c>
      <c r="L86" s="13">
        <v>3</v>
      </c>
      <c r="M86" s="13">
        <v>0</v>
      </c>
      <c r="N86" s="13">
        <v>0</v>
      </c>
      <c r="O86" s="13">
        <v>18</v>
      </c>
      <c r="P86" s="160">
        <v>1</v>
      </c>
      <c r="Q86" s="133">
        <f t="shared" si="41"/>
        <v>506</v>
      </c>
      <c r="R86" s="29">
        <v>179</v>
      </c>
      <c r="S86" s="13">
        <v>3</v>
      </c>
      <c r="T86" s="13">
        <v>0</v>
      </c>
      <c r="U86" s="13">
        <v>0</v>
      </c>
      <c r="V86" s="13">
        <v>14</v>
      </c>
      <c r="W86" s="160">
        <v>0</v>
      </c>
      <c r="X86" s="141">
        <f t="shared" si="42"/>
        <v>196</v>
      </c>
      <c r="Y86" s="141">
        <f t="shared" si="43"/>
        <v>1345</v>
      </c>
      <c r="Z86" s="24">
        <v>6</v>
      </c>
      <c r="AA86" s="33" t="s">
        <v>63</v>
      </c>
      <c r="AB86" s="29">
        <v>94</v>
      </c>
      <c r="AC86" s="7">
        <v>70</v>
      </c>
      <c r="AD86" s="7">
        <v>77</v>
      </c>
      <c r="AE86" s="7">
        <v>85</v>
      </c>
      <c r="AF86" s="7">
        <v>94</v>
      </c>
      <c r="AG86" s="7">
        <v>97</v>
      </c>
      <c r="AH86" s="7">
        <v>112</v>
      </c>
      <c r="AI86" s="7">
        <v>68</v>
      </c>
      <c r="AJ86" s="7">
        <v>86</v>
      </c>
      <c r="AK86" s="7">
        <v>43</v>
      </c>
      <c r="AL86" s="7">
        <v>95</v>
      </c>
      <c r="AM86" s="7">
        <v>43</v>
      </c>
      <c r="AN86" s="7">
        <v>63</v>
      </c>
      <c r="AO86" s="7">
        <v>31</v>
      </c>
      <c r="AP86" s="7">
        <v>52</v>
      </c>
      <c r="AQ86" s="37">
        <v>21</v>
      </c>
      <c r="AR86" s="121">
        <f t="shared" si="44"/>
        <v>673</v>
      </c>
      <c r="AS86" s="126">
        <f t="shared" si="45"/>
        <v>458</v>
      </c>
      <c r="AT86" s="171">
        <f t="shared" si="46"/>
        <v>1131</v>
      </c>
      <c r="AU86" s="171">
        <f t="shared" si="47"/>
        <v>1131</v>
      </c>
      <c r="AV86" s="48">
        <v>3243</v>
      </c>
      <c r="AW86" s="22">
        <v>620</v>
      </c>
      <c r="AX86" s="23">
        <v>1899</v>
      </c>
      <c r="AY86" s="8">
        <v>731</v>
      </c>
      <c r="AZ86" s="49">
        <v>27</v>
      </c>
      <c r="BA86" s="20">
        <f t="shared" si="39"/>
        <v>153.59031811735557</v>
      </c>
      <c r="BB86" s="9">
        <f t="shared" si="48"/>
        <v>40.208877284595303</v>
      </c>
      <c r="BC86" s="9">
        <f t="shared" si="49"/>
        <v>199.05727630717624</v>
      </c>
      <c r="BD86" s="10">
        <f t="shared" si="50"/>
        <v>30.929368029739777</v>
      </c>
      <c r="BE86" s="15">
        <f t="shared" si="51"/>
        <v>221.17005808899205</v>
      </c>
      <c r="BF86" s="9">
        <f t="shared" si="52"/>
        <v>541.43579155551947</v>
      </c>
      <c r="BG86" s="21">
        <f t="shared" si="53"/>
        <v>19.118100524205982</v>
      </c>
    </row>
    <row r="87" spans="1:59" ht="15.75">
      <c r="A87" s="12">
        <v>7</v>
      </c>
      <c r="B87" s="11" t="s">
        <v>64</v>
      </c>
      <c r="C87" s="237">
        <v>14040574.919773437</v>
      </c>
      <c r="D87" s="29">
        <v>1678</v>
      </c>
      <c r="E87" s="13">
        <v>225</v>
      </c>
      <c r="F87" s="13">
        <v>45</v>
      </c>
      <c r="G87" s="13">
        <v>53</v>
      </c>
      <c r="H87" s="13">
        <v>102</v>
      </c>
      <c r="I87" s="160">
        <v>4</v>
      </c>
      <c r="J87" s="133">
        <f t="shared" si="40"/>
        <v>2107</v>
      </c>
      <c r="K87" s="29">
        <v>1106</v>
      </c>
      <c r="L87" s="13">
        <v>33</v>
      </c>
      <c r="M87" s="13">
        <v>0</v>
      </c>
      <c r="N87" s="13">
        <v>5</v>
      </c>
      <c r="O87" s="13">
        <v>93</v>
      </c>
      <c r="P87" s="160">
        <v>1</v>
      </c>
      <c r="Q87" s="133">
        <f t="shared" si="41"/>
        <v>1238</v>
      </c>
      <c r="R87" s="29">
        <v>744</v>
      </c>
      <c r="S87" s="13">
        <v>20</v>
      </c>
      <c r="T87" s="13">
        <v>3</v>
      </c>
      <c r="U87" s="13">
        <v>2</v>
      </c>
      <c r="V87" s="13">
        <v>93</v>
      </c>
      <c r="W87" s="160">
        <v>1</v>
      </c>
      <c r="X87" s="141">
        <f t="shared" si="42"/>
        <v>863</v>
      </c>
      <c r="Y87" s="141">
        <f t="shared" si="43"/>
        <v>4208</v>
      </c>
      <c r="Z87" s="24">
        <v>7</v>
      </c>
      <c r="AA87" s="33" t="s">
        <v>64</v>
      </c>
      <c r="AB87" s="29">
        <v>51</v>
      </c>
      <c r="AC87" s="7">
        <v>39</v>
      </c>
      <c r="AD87" s="7">
        <v>136</v>
      </c>
      <c r="AE87" s="7">
        <v>232</v>
      </c>
      <c r="AF87" s="7">
        <v>491</v>
      </c>
      <c r="AG87" s="7">
        <v>790</v>
      </c>
      <c r="AH87" s="7">
        <v>345</v>
      </c>
      <c r="AI87" s="7">
        <v>407</v>
      </c>
      <c r="AJ87" s="7">
        <v>224</v>
      </c>
      <c r="AK87" s="7">
        <v>234</v>
      </c>
      <c r="AL87" s="7">
        <v>212</v>
      </c>
      <c r="AM87" s="7">
        <v>188</v>
      </c>
      <c r="AN87" s="7">
        <v>152</v>
      </c>
      <c r="AO87" s="7">
        <v>114</v>
      </c>
      <c r="AP87" s="7">
        <v>123</v>
      </c>
      <c r="AQ87" s="37">
        <v>68</v>
      </c>
      <c r="AR87" s="121">
        <f t="shared" si="44"/>
        <v>1734</v>
      </c>
      <c r="AS87" s="126">
        <f t="shared" si="45"/>
        <v>2072</v>
      </c>
      <c r="AT87" s="171">
        <f t="shared" si="46"/>
        <v>3806</v>
      </c>
      <c r="AU87" s="171">
        <f t="shared" si="47"/>
        <v>3806</v>
      </c>
      <c r="AV87" s="48">
        <v>13906</v>
      </c>
      <c r="AW87" s="22">
        <v>2128</v>
      </c>
      <c r="AX87" s="23">
        <v>7517</v>
      </c>
      <c r="AY87" s="8">
        <v>1226</v>
      </c>
      <c r="AZ87" s="49">
        <v>128</v>
      </c>
      <c r="BA87" s="20">
        <f t="shared" si="39"/>
        <v>37.64882236885218</v>
      </c>
      <c r="BB87" s="9">
        <f t="shared" si="48"/>
        <v>56.890881913303438</v>
      </c>
      <c r="BC87" s="9">
        <f t="shared" si="49"/>
        <v>39.863458978784664</v>
      </c>
      <c r="BD87" s="10">
        <f t="shared" si="50"/>
        <v>33.840304182509506</v>
      </c>
      <c r="BE87" s="15">
        <f t="shared" si="51"/>
        <v>54.214304211147144</v>
      </c>
      <c r="BF87" s="9">
        <f t="shared" si="52"/>
        <v>108.42860842229429</v>
      </c>
      <c r="BG87" s="21">
        <f t="shared" si="53"/>
        <v>15.302747015676687</v>
      </c>
    </row>
    <row r="88" spans="1:59" ht="15.75">
      <c r="A88" s="12">
        <v>8</v>
      </c>
      <c r="B88" s="11" t="s">
        <v>65</v>
      </c>
      <c r="C88" s="238">
        <v>960854.42517233815</v>
      </c>
      <c r="D88" s="29">
        <v>105</v>
      </c>
      <c r="E88" s="13">
        <v>2</v>
      </c>
      <c r="F88" s="13">
        <v>0</v>
      </c>
      <c r="G88" s="13">
        <v>0</v>
      </c>
      <c r="H88" s="13">
        <v>3</v>
      </c>
      <c r="I88" s="160">
        <v>0</v>
      </c>
      <c r="J88" s="133">
        <f t="shared" si="40"/>
        <v>110</v>
      </c>
      <c r="K88" s="29">
        <v>51</v>
      </c>
      <c r="L88" s="13">
        <v>0</v>
      </c>
      <c r="M88" s="13">
        <v>0</v>
      </c>
      <c r="N88" s="13">
        <v>0</v>
      </c>
      <c r="O88" s="13">
        <v>0</v>
      </c>
      <c r="P88" s="160">
        <v>0</v>
      </c>
      <c r="Q88" s="133">
        <f t="shared" si="41"/>
        <v>51</v>
      </c>
      <c r="R88" s="29">
        <v>15</v>
      </c>
      <c r="S88" s="13">
        <v>0</v>
      </c>
      <c r="T88" s="13">
        <v>0</v>
      </c>
      <c r="U88" s="13">
        <v>0</v>
      </c>
      <c r="V88" s="13">
        <v>0</v>
      </c>
      <c r="W88" s="160">
        <v>0</v>
      </c>
      <c r="X88" s="141">
        <f t="shared" si="42"/>
        <v>15</v>
      </c>
      <c r="Y88" s="141">
        <f t="shared" si="43"/>
        <v>176</v>
      </c>
      <c r="Z88" s="24">
        <v>8</v>
      </c>
      <c r="AA88" s="33" t="s">
        <v>65</v>
      </c>
      <c r="AB88" s="29">
        <v>2</v>
      </c>
      <c r="AC88" s="7">
        <v>1</v>
      </c>
      <c r="AD88" s="7">
        <v>1</v>
      </c>
      <c r="AE88" s="7">
        <v>0</v>
      </c>
      <c r="AF88" s="7">
        <v>24</v>
      </c>
      <c r="AG88" s="7">
        <v>13</v>
      </c>
      <c r="AH88" s="7">
        <v>21</v>
      </c>
      <c r="AI88" s="7">
        <v>24</v>
      </c>
      <c r="AJ88" s="7">
        <v>15</v>
      </c>
      <c r="AK88" s="7">
        <v>17</v>
      </c>
      <c r="AL88" s="7">
        <v>24</v>
      </c>
      <c r="AM88" s="7">
        <v>8</v>
      </c>
      <c r="AN88" s="7">
        <v>9</v>
      </c>
      <c r="AO88" s="7">
        <v>1</v>
      </c>
      <c r="AP88" s="7">
        <v>9</v>
      </c>
      <c r="AQ88" s="37">
        <v>4</v>
      </c>
      <c r="AR88" s="121">
        <f t="shared" si="44"/>
        <v>105</v>
      </c>
      <c r="AS88" s="126">
        <f t="shared" si="45"/>
        <v>68</v>
      </c>
      <c r="AT88" s="171">
        <f t="shared" si="46"/>
        <v>173</v>
      </c>
      <c r="AU88" s="171">
        <f t="shared" si="47"/>
        <v>173</v>
      </c>
      <c r="AV88" s="48">
        <v>729</v>
      </c>
      <c r="AW88" s="22">
        <v>112</v>
      </c>
      <c r="AX88" s="23">
        <v>486</v>
      </c>
      <c r="AY88" s="8">
        <v>126</v>
      </c>
      <c r="AZ88" s="49">
        <v>1</v>
      </c>
      <c r="BA88" s="20">
        <f t="shared" si="39"/>
        <v>30.933116863037046</v>
      </c>
      <c r="BB88" s="9">
        <f t="shared" si="48"/>
        <v>66.459627329192557</v>
      </c>
      <c r="BC88" s="9">
        <f t="shared" si="49"/>
        <v>26.477659678806315</v>
      </c>
      <c r="BD88" s="10">
        <f t="shared" si="50"/>
        <v>11.363636363636363</v>
      </c>
      <c r="BE88" s="15">
        <f t="shared" si="51"/>
        <v>44.543688282773353</v>
      </c>
      <c r="BF88" s="9">
        <f t="shared" si="52"/>
        <v>72.019234326353171</v>
      </c>
      <c r="BG88" s="21">
        <f t="shared" si="53"/>
        <v>15.363511659807957</v>
      </c>
    </row>
    <row r="89" spans="1:59" ht="15.75">
      <c r="A89" s="12">
        <v>9</v>
      </c>
      <c r="B89" s="11" t="s">
        <v>66</v>
      </c>
      <c r="C89" s="237">
        <v>2203529.6044143452</v>
      </c>
      <c r="D89" s="29">
        <v>334</v>
      </c>
      <c r="E89" s="13">
        <v>52</v>
      </c>
      <c r="F89" s="13">
        <v>3</v>
      </c>
      <c r="G89" s="13">
        <v>4</v>
      </c>
      <c r="H89" s="13">
        <v>4</v>
      </c>
      <c r="I89" s="160">
        <v>0</v>
      </c>
      <c r="J89" s="133">
        <f t="shared" si="40"/>
        <v>397</v>
      </c>
      <c r="K89" s="29">
        <v>421</v>
      </c>
      <c r="L89" s="13">
        <v>3</v>
      </c>
      <c r="M89" s="13">
        <v>0</v>
      </c>
      <c r="N89" s="13">
        <v>0</v>
      </c>
      <c r="O89" s="13">
        <v>0</v>
      </c>
      <c r="P89" s="160">
        <v>0</v>
      </c>
      <c r="Q89" s="133">
        <f t="shared" si="41"/>
        <v>424</v>
      </c>
      <c r="R89" s="29">
        <v>94</v>
      </c>
      <c r="S89" s="13">
        <v>9</v>
      </c>
      <c r="T89" s="13">
        <v>0</v>
      </c>
      <c r="U89" s="13">
        <v>1</v>
      </c>
      <c r="V89" s="13">
        <v>2</v>
      </c>
      <c r="W89" s="160">
        <v>0</v>
      </c>
      <c r="X89" s="141">
        <f t="shared" si="42"/>
        <v>106</v>
      </c>
      <c r="Y89" s="141">
        <f t="shared" si="43"/>
        <v>927</v>
      </c>
      <c r="Z89" s="24">
        <v>9</v>
      </c>
      <c r="AA89" s="33" t="s">
        <v>66</v>
      </c>
      <c r="AB89" s="29">
        <v>121</v>
      </c>
      <c r="AC89" s="7">
        <v>94</v>
      </c>
      <c r="AD89" s="7">
        <v>44</v>
      </c>
      <c r="AE89" s="7">
        <v>36</v>
      </c>
      <c r="AF89" s="7">
        <v>96</v>
      </c>
      <c r="AG89" s="7">
        <v>93</v>
      </c>
      <c r="AH89" s="7">
        <v>69</v>
      </c>
      <c r="AI89" s="7">
        <v>63</v>
      </c>
      <c r="AJ89" s="7">
        <v>56</v>
      </c>
      <c r="AK89" s="7">
        <v>37</v>
      </c>
      <c r="AL89" s="7">
        <v>68</v>
      </c>
      <c r="AM89" s="7">
        <v>25</v>
      </c>
      <c r="AN89" s="7">
        <v>52</v>
      </c>
      <c r="AO89" s="7">
        <v>19</v>
      </c>
      <c r="AP89" s="7">
        <v>28</v>
      </c>
      <c r="AQ89" s="37">
        <v>12</v>
      </c>
      <c r="AR89" s="121">
        <f t="shared" si="44"/>
        <v>534</v>
      </c>
      <c r="AS89" s="126">
        <f t="shared" si="45"/>
        <v>379</v>
      </c>
      <c r="AT89" s="171">
        <f t="shared" si="46"/>
        <v>913</v>
      </c>
      <c r="AU89" s="171">
        <f t="shared" si="47"/>
        <v>913</v>
      </c>
      <c r="AV89" s="48">
        <v>2827</v>
      </c>
      <c r="AW89" s="22">
        <v>439</v>
      </c>
      <c r="AX89" s="23">
        <v>1441</v>
      </c>
      <c r="AY89" s="8">
        <v>169</v>
      </c>
      <c r="AZ89" s="49">
        <v>72</v>
      </c>
      <c r="BA89" s="20">
        <f t="shared" si="39"/>
        <v>48.659306417950198</v>
      </c>
      <c r="BB89" s="9">
        <f t="shared" si="48"/>
        <v>47.015834348355661</v>
      </c>
      <c r="BC89" s="9">
        <f t="shared" si="49"/>
        <v>60.931655110682229</v>
      </c>
      <c r="BD89" s="10">
        <f t="shared" si="50"/>
        <v>18.554476806903992</v>
      </c>
      <c r="BE89" s="15">
        <f t="shared" si="51"/>
        <v>70.069401241848283</v>
      </c>
      <c r="BF89" s="9">
        <f t="shared" si="52"/>
        <v>165.73410190105568</v>
      </c>
      <c r="BG89" s="21">
        <f t="shared" si="53"/>
        <v>15.52882914750619</v>
      </c>
    </row>
    <row r="90" spans="1:59" ht="15.75">
      <c r="A90" s="12">
        <v>10</v>
      </c>
      <c r="B90" s="11" t="s">
        <v>67</v>
      </c>
      <c r="C90" s="238">
        <v>1374726.9326119306</v>
      </c>
      <c r="D90" s="29">
        <v>251</v>
      </c>
      <c r="E90" s="13">
        <v>12</v>
      </c>
      <c r="F90" s="13">
        <v>1</v>
      </c>
      <c r="G90" s="13">
        <v>2</v>
      </c>
      <c r="H90" s="13">
        <v>25</v>
      </c>
      <c r="I90" s="160">
        <v>0</v>
      </c>
      <c r="J90" s="133">
        <f t="shared" si="40"/>
        <v>291</v>
      </c>
      <c r="K90" s="29">
        <v>114</v>
      </c>
      <c r="L90" s="13">
        <v>1</v>
      </c>
      <c r="M90" s="13">
        <v>0</v>
      </c>
      <c r="N90" s="13">
        <v>1</v>
      </c>
      <c r="O90" s="13">
        <v>5</v>
      </c>
      <c r="P90" s="160">
        <v>0</v>
      </c>
      <c r="Q90" s="133">
        <f t="shared" si="41"/>
        <v>121</v>
      </c>
      <c r="R90" s="29">
        <v>111</v>
      </c>
      <c r="S90" s="13">
        <v>1</v>
      </c>
      <c r="T90" s="13">
        <v>0</v>
      </c>
      <c r="U90" s="13">
        <v>0</v>
      </c>
      <c r="V90" s="13">
        <v>1</v>
      </c>
      <c r="W90" s="160">
        <v>0</v>
      </c>
      <c r="X90" s="141">
        <f t="shared" si="42"/>
        <v>113</v>
      </c>
      <c r="Y90" s="141">
        <f t="shared" si="43"/>
        <v>525</v>
      </c>
      <c r="Z90" s="24">
        <v>10</v>
      </c>
      <c r="AA90" s="33" t="s">
        <v>67</v>
      </c>
      <c r="AB90" s="29">
        <v>30</v>
      </c>
      <c r="AC90" s="7">
        <v>24</v>
      </c>
      <c r="AD90" s="7">
        <v>25</v>
      </c>
      <c r="AE90" s="7">
        <v>29</v>
      </c>
      <c r="AF90" s="7">
        <v>65</v>
      </c>
      <c r="AG90" s="7">
        <v>43</v>
      </c>
      <c r="AH90" s="7">
        <v>45</v>
      </c>
      <c r="AI90" s="7">
        <v>39</v>
      </c>
      <c r="AJ90" s="7">
        <v>37</v>
      </c>
      <c r="AK90" s="7">
        <v>25</v>
      </c>
      <c r="AL90" s="7">
        <v>40</v>
      </c>
      <c r="AM90" s="7">
        <v>16</v>
      </c>
      <c r="AN90" s="7">
        <v>33</v>
      </c>
      <c r="AO90" s="7">
        <v>18</v>
      </c>
      <c r="AP90" s="7">
        <v>17</v>
      </c>
      <c r="AQ90" s="37">
        <v>4</v>
      </c>
      <c r="AR90" s="121">
        <f t="shared" si="44"/>
        <v>292</v>
      </c>
      <c r="AS90" s="126">
        <f t="shared" si="45"/>
        <v>198</v>
      </c>
      <c r="AT90" s="171">
        <f t="shared" si="46"/>
        <v>490</v>
      </c>
      <c r="AU90" s="171">
        <f t="shared" si="47"/>
        <v>490</v>
      </c>
      <c r="AV90" s="48">
        <v>1677</v>
      </c>
      <c r="AW90" s="22">
        <v>313</v>
      </c>
      <c r="AX90" s="23">
        <v>910</v>
      </c>
      <c r="AY90" s="8">
        <v>44</v>
      </c>
      <c r="AZ90" s="49">
        <v>4</v>
      </c>
      <c r="BA90" s="20">
        <f t="shared" si="39"/>
        <v>53.141866811871274</v>
      </c>
      <c r="BB90" s="9">
        <f t="shared" si="48"/>
        <v>63.834951456310684</v>
      </c>
      <c r="BC90" s="9">
        <f t="shared" si="49"/>
        <v>52.416826803925808</v>
      </c>
      <c r="BD90" s="10">
        <f t="shared" si="50"/>
        <v>30.476190476190478</v>
      </c>
      <c r="BE90" s="15">
        <f t="shared" si="51"/>
        <v>76.524288209094635</v>
      </c>
      <c r="BF90" s="9">
        <f t="shared" si="52"/>
        <v>142.57376890667823</v>
      </c>
      <c r="BG90" s="21">
        <f t="shared" si="53"/>
        <v>18.664281454979129</v>
      </c>
    </row>
    <row r="91" spans="1:59" ht="15.75">
      <c r="A91" s="12">
        <v>11</v>
      </c>
      <c r="B91" s="11" t="s">
        <v>68</v>
      </c>
      <c r="C91" s="238">
        <v>708369.60838463972</v>
      </c>
      <c r="D91" s="29">
        <v>99</v>
      </c>
      <c r="E91" s="13">
        <v>8</v>
      </c>
      <c r="F91" s="13">
        <v>7</v>
      </c>
      <c r="G91" s="13">
        <v>2</v>
      </c>
      <c r="H91" s="13">
        <v>1</v>
      </c>
      <c r="I91" s="160">
        <v>0</v>
      </c>
      <c r="J91" s="133">
        <f t="shared" si="40"/>
        <v>117</v>
      </c>
      <c r="K91" s="29">
        <v>61</v>
      </c>
      <c r="L91" s="13">
        <v>0</v>
      </c>
      <c r="M91" s="13">
        <v>0</v>
      </c>
      <c r="N91" s="13">
        <v>0</v>
      </c>
      <c r="O91" s="13">
        <v>3</v>
      </c>
      <c r="P91" s="160">
        <v>0</v>
      </c>
      <c r="Q91" s="133">
        <f t="shared" si="41"/>
        <v>64</v>
      </c>
      <c r="R91" s="29">
        <v>28</v>
      </c>
      <c r="S91" s="13">
        <v>0</v>
      </c>
      <c r="T91" s="13">
        <v>0</v>
      </c>
      <c r="U91" s="13">
        <v>0</v>
      </c>
      <c r="V91" s="13">
        <v>1</v>
      </c>
      <c r="W91" s="160">
        <v>0</v>
      </c>
      <c r="X91" s="141">
        <f t="shared" si="42"/>
        <v>29</v>
      </c>
      <c r="Y91" s="141">
        <f t="shared" si="43"/>
        <v>210</v>
      </c>
      <c r="Z91" s="24">
        <v>11</v>
      </c>
      <c r="AA91" s="33" t="s">
        <v>68</v>
      </c>
      <c r="AB91" s="29">
        <v>15</v>
      </c>
      <c r="AC91" s="7">
        <v>7</v>
      </c>
      <c r="AD91" s="7">
        <v>7</v>
      </c>
      <c r="AE91" s="7">
        <v>8</v>
      </c>
      <c r="AF91" s="7">
        <v>16</v>
      </c>
      <c r="AG91" s="7">
        <v>30</v>
      </c>
      <c r="AH91" s="7">
        <v>15</v>
      </c>
      <c r="AI91" s="7">
        <v>26</v>
      </c>
      <c r="AJ91" s="7">
        <v>14</v>
      </c>
      <c r="AK91" s="7">
        <v>12</v>
      </c>
      <c r="AL91" s="7">
        <v>12</v>
      </c>
      <c r="AM91" s="7">
        <v>8</v>
      </c>
      <c r="AN91" s="7">
        <v>12</v>
      </c>
      <c r="AO91" s="7">
        <v>2</v>
      </c>
      <c r="AP91" s="7">
        <v>4</v>
      </c>
      <c r="AQ91" s="37">
        <v>8</v>
      </c>
      <c r="AR91" s="121">
        <f t="shared" si="44"/>
        <v>95</v>
      </c>
      <c r="AS91" s="126">
        <f t="shared" si="45"/>
        <v>101</v>
      </c>
      <c r="AT91" s="171">
        <f t="shared" si="46"/>
        <v>196</v>
      </c>
      <c r="AU91" s="171">
        <f t="shared" si="47"/>
        <v>196</v>
      </c>
      <c r="AV91" s="48">
        <v>594</v>
      </c>
      <c r="AW91" s="22">
        <v>108</v>
      </c>
      <c r="AX91" s="23">
        <v>669</v>
      </c>
      <c r="AY91" s="8">
        <v>60</v>
      </c>
      <c r="AZ91" s="49">
        <v>11</v>
      </c>
      <c r="BA91" s="20">
        <f t="shared" si="39"/>
        <v>41.958635534915921</v>
      </c>
      <c r="BB91" s="9">
        <f t="shared" si="48"/>
        <v>59.11602209944752</v>
      </c>
      <c r="BC91" s="9">
        <f t="shared" si="49"/>
        <v>40.689957715003679</v>
      </c>
      <c r="BD91" s="10">
        <f t="shared" si="50"/>
        <v>23.809523809523807</v>
      </c>
      <c r="BE91" s="15">
        <f t="shared" si="51"/>
        <v>60.420435170278928</v>
      </c>
      <c r="BF91" s="9">
        <f t="shared" si="52"/>
        <v>110.67668498481</v>
      </c>
      <c r="BG91" s="21">
        <f t="shared" si="53"/>
        <v>18.181818181818183</v>
      </c>
    </row>
    <row r="92" spans="1:59" ht="15.75">
      <c r="A92" s="12">
        <v>12</v>
      </c>
      <c r="B92" s="11" t="s">
        <v>69</v>
      </c>
      <c r="C92" s="237">
        <v>1290450.1997652545</v>
      </c>
      <c r="D92" s="29">
        <v>221</v>
      </c>
      <c r="E92" s="13">
        <v>23</v>
      </c>
      <c r="F92" s="13">
        <v>4</v>
      </c>
      <c r="G92" s="13">
        <v>0</v>
      </c>
      <c r="H92" s="13">
        <v>23</v>
      </c>
      <c r="I92" s="160">
        <v>0</v>
      </c>
      <c r="J92" s="133">
        <f t="shared" si="40"/>
        <v>271</v>
      </c>
      <c r="K92" s="29">
        <v>163</v>
      </c>
      <c r="L92" s="13">
        <v>0</v>
      </c>
      <c r="M92" s="13">
        <v>0</v>
      </c>
      <c r="N92" s="13">
        <v>0</v>
      </c>
      <c r="O92" s="13">
        <v>7</v>
      </c>
      <c r="P92" s="160">
        <v>0</v>
      </c>
      <c r="Q92" s="133">
        <f t="shared" si="41"/>
        <v>170</v>
      </c>
      <c r="R92" s="29">
        <v>51</v>
      </c>
      <c r="S92" s="13">
        <v>0</v>
      </c>
      <c r="T92" s="13">
        <v>0</v>
      </c>
      <c r="U92" s="13">
        <v>0</v>
      </c>
      <c r="V92" s="13">
        <v>0</v>
      </c>
      <c r="W92" s="160">
        <v>0</v>
      </c>
      <c r="X92" s="141">
        <f t="shared" si="42"/>
        <v>51</v>
      </c>
      <c r="Y92" s="141">
        <f t="shared" si="43"/>
        <v>492</v>
      </c>
      <c r="Z92" s="24">
        <v>12</v>
      </c>
      <c r="AA92" s="33" t="s">
        <v>69</v>
      </c>
      <c r="AB92" s="29">
        <v>9</v>
      </c>
      <c r="AC92" s="7">
        <v>10</v>
      </c>
      <c r="AD92" s="7">
        <v>1</v>
      </c>
      <c r="AE92" s="7">
        <v>17</v>
      </c>
      <c r="AF92" s="7">
        <v>42</v>
      </c>
      <c r="AG92" s="7">
        <v>52</v>
      </c>
      <c r="AH92" s="7">
        <v>49</v>
      </c>
      <c r="AI92" s="7">
        <v>61</v>
      </c>
      <c r="AJ92" s="7">
        <v>38</v>
      </c>
      <c r="AK92" s="7">
        <v>28</v>
      </c>
      <c r="AL92" s="7">
        <v>50</v>
      </c>
      <c r="AM92" s="7">
        <v>15</v>
      </c>
      <c r="AN92" s="7">
        <v>35</v>
      </c>
      <c r="AO92" s="7">
        <v>14</v>
      </c>
      <c r="AP92" s="7">
        <v>24</v>
      </c>
      <c r="AQ92" s="37">
        <v>13</v>
      </c>
      <c r="AR92" s="121">
        <f t="shared" si="44"/>
        <v>248</v>
      </c>
      <c r="AS92" s="126">
        <f t="shared" si="45"/>
        <v>210</v>
      </c>
      <c r="AT92" s="171">
        <f t="shared" si="46"/>
        <v>458</v>
      </c>
      <c r="AU92" s="171">
        <f t="shared" si="47"/>
        <v>458</v>
      </c>
      <c r="AV92" s="48">
        <v>1350</v>
      </c>
      <c r="AW92" s="22">
        <v>255</v>
      </c>
      <c r="AX92" s="23">
        <v>897</v>
      </c>
      <c r="AY92" s="8">
        <v>72</v>
      </c>
      <c r="AZ92" s="49">
        <v>4</v>
      </c>
      <c r="BA92" s="20">
        <f t="shared" si="39"/>
        <v>52.522583041257398</v>
      </c>
      <c r="BB92" s="9">
        <f t="shared" si="48"/>
        <v>55.328798185941039</v>
      </c>
      <c r="BC92" s="9">
        <f t="shared" si="49"/>
        <v>52.193367236273623</v>
      </c>
      <c r="BD92" s="10">
        <f t="shared" si="50"/>
        <v>21.951219512195124</v>
      </c>
      <c r="BE92" s="15">
        <f t="shared" si="51"/>
        <v>75.632519579410655</v>
      </c>
      <c r="BF92" s="9">
        <f t="shared" si="52"/>
        <v>141.96595888266427</v>
      </c>
      <c r="BG92" s="21">
        <f t="shared" si="53"/>
        <v>18.888888888888889</v>
      </c>
    </row>
    <row r="93" spans="1:59" ht="15.75">
      <c r="A93" s="12">
        <v>13</v>
      </c>
      <c r="B93" s="11" t="s">
        <v>70</v>
      </c>
      <c r="C93" s="237">
        <v>1549068.2316151208</v>
      </c>
      <c r="D93" s="29">
        <v>197</v>
      </c>
      <c r="E93" s="13">
        <v>12</v>
      </c>
      <c r="F93" s="13">
        <v>1</v>
      </c>
      <c r="G93" s="13">
        <v>0</v>
      </c>
      <c r="H93" s="13">
        <v>10</v>
      </c>
      <c r="I93" s="160">
        <v>0</v>
      </c>
      <c r="J93" s="133">
        <f t="shared" si="40"/>
        <v>220</v>
      </c>
      <c r="K93" s="29">
        <v>327</v>
      </c>
      <c r="L93" s="13">
        <v>0</v>
      </c>
      <c r="M93" s="13">
        <v>0</v>
      </c>
      <c r="N93" s="13">
        <v>0</v>
      </c>
      <c r="O93" s="13">
        <v>0</v>
      </c>
      <c r="P93" s="160">
        <v>0</v>
      </c>
      <c r="Q93" s="133">
        <f t="shared" si="41"/>
        <v>327</v>
      </c>
      <c r="R93" s="29">
        <v>59</v>
      </c>
      <c r="S93" s="13">
        <v>0</v>
      </c>
      <c r="T93" s="13">
        <v>0</v>
      </c>
      <c r="U93" s="13">
        <v>0</v>
      </c>
      <c r="V93" s="13">
        <v>0</v>
      </c>
      <c r="W93" s="160">
        <v>0</v>
      </c>
      <c r="X93" s="141">
        <f t="shared" si="42"/>
        <v>59</v>
      </c>
      <c r="Y93" s="141">
        <f t="shared" si="43"/>
        <v>606</v>
      </c>
      <c r="Z93" s="24">
        <v>13</v>
      </c>
      <c r="AA93" s="33" t="s">
        <v>70</v>
      </c>
      <c r="AB93" s="29">
        <v>33</v>
      </c>
      <c r="AC93" s="7">
        <v>36</v>
      </c>
      <c r="AD93" s="7">
        <v>37</v>
      </c>
      <c r="AE93" s="7">
        <v>27</v>
      </c>
      <c r="AF93" s="7">
        <v>55</v>
      </c>
      <c r="AG93" s="7">
        <v>66</v>
      </c>
      <c r="AH93" s="7">
        <v>50</v>
      </c>
      <c r="AI93" s="7">
        <v>52</v>
      </c>
      <c r="AJ93" s="7">
        <v>40</v>
      </c>
      <c r="AK93" s="7">
        <v>42</v>
      </c>
      <c r="AL93" s="7">
        <v>41</v>
      </c>
      <c r="AM93" s="7">
        <v>33</v>
      </c>
      <c r="AN93" s="7">
        <v>29</v>
      </c>
      <c r="AO93" s="7">
        <v>22</v>
      </c>
      <c r="AP93" s="7">
        <v>22</v>
      </c>
      <c r="AQ93" s="37">
        <v>10</v>
      </c>
      <c r="AR93" s="121">
        <f t="shared" si="44"/>
        <v>307</v>
      </c>
      <c r="AS93" s="126">
        <f t="shared" si="45"/>
        <v>288</v>
      </c>
      <c r="AT93" s="171">
        <f t="shared" si="46"/>
        <v>595</v>
      </c>
      <c r="AU93" s="171">
        <f t="shared" si="47"/>
        <v>595</v>
      </c>
      <c r="AV93" s="48">
        <v>1405</v>
      </c>
      <c r="AW93" s="22">
        <v>200</v>
      </c>
      <c r="AX93" s="23">
        <v>262</v>
      </c>
      <c r="AY93" s="8">
        <v>61</v>
      </c>
      <c r="AZ93" s="49">
        <v>0</v>
      </c>
      <c r="BA93" s="20">
        <f t="shared" si="39"/>
        <v>37.477726526625943</v>
      </c>
      <c r="BB93" s="9">
        <f t="shared" si="48"/>
        <v>38.208409506398539</v>
      </c>
      <c r="BC93" s="9">
        <f t="shared" si="49"/>
        <v>56.485568688455366</v>
      </c>
      <c r="BD93" s="10">
        <f t="shared" si="50"/>
        <v>13.531353135313532</v>
      </c>
      <c r="BE93" s="15">
        <f t="shared" si="51"/>
        <v>53.967926198341367</v>
      </c>
      <c r="BF93" s="9">
        <f t="shared" si="52"/>
        <v>153.64074683259861</v>
      </c>
      <c r="BG93" s="21">
        <f t="shared" si="53"/>
        <v>14.23487544483986</v>
      </c>
    </row>
    <row r="94" spans="1:59" ht="15.75">
      <c r="A94" s="12">
        <v>14</v>
      </c>
      <c r="B94" s="11" t="s">
        <v>71</v>
      </c>
      <c r="C94" s="237">
        <v>1526636.3441020814</v>
      </c>
      <c r="D94" s="29">
        <v>219</v>
      </c>
      <c r="E94" s="13">
        <v>11</v>
      </c>
      <c r="F94" s="13">
        <v>9</v>
      </c>
      <c r="G94" s="13">
        <v>2</v>
      </c>
      <c r="H94" s="13">
        <v>13</v>
      </c>
      <c r="I94" s="160">
        <v>0</v>
      </c>
      <c r="J94" s="133">
        <f t="shared" si="40"/>
        <v>254</v>
      </c>
      <c r="K94" s="29">
        <v>220</v>
      </c>
      <c r="L94" s="13">
        <v>0</v>
      </c>
      <c r="M94" s="13">
        <v>0</v>
      </c>
      <c r="N94" s="13">
        <v>0</v>
      </c>
      <c r="O94" s="13">
        <v>2</v>
      </c>
      <c r="P94" s="160">
        <v>0</v>
      </c>
      <c r="Q94" s="133">
        <f t="shared" si="41"/>
        <v>222</v>
      </c>
      <c r="R94" s="29">
        <v>100</v>
      </c>
      <c r="S94" s="13">
        <v>0</v>
      </c>
      <c r="T94" s="13">
        <v>0</v>
      </c>
      <c r="U94" s="13">
        <v>0</v>
      </c>
      <c r="V94" s="13">
        <v>0</v>
      </c>
      <c r="W94" s="160">
        <v>0</v>
      </c>
      <c r="X94" s="141">
        <f t="shared" si="42"/>
        <v>100</v>
      </c>
      <c r="Y94" s="141">
        <f t="shared" si="43"/>
        <v>576</v>
      </c>
      <c r="Z94" s="24">
        <v>14</v>
      </c>
      <c r="AA94" s="33" t="s">
        <v>71</v>
      </c>
      <c r="AB94" s="29">
        <v>30</v>
      </c>
      <c r="AC94" s="7">
        <v>34</v>
      </c>
      <c r="AD94" s="7">
        <v>20</v>
      </c>
      <c r="AE94" s="7">
        <v>22</v>
      </c>
      <c r="AF94" s="7">
        <v>57</v>
      </c>
      <c r="AG94" s="7">
        <v>55</v>
      </c>
      <c r="AH94" s="7">
        <v>48</v>
      </c>
      <c r="AI94" s="7">
        <v>58</v>
      </c>
      <c r="AJ94" s="7">
        <v>41</v>
      </c>
      <c r="AK94" s="7">
        <v>36</v>
      </c>
      <c r="AL94" s="7">
        <v>45</v>
      </c>
      <c r="AM94" s="7">
        <v>26</v>
      </c>
      <c r="AN94" s="7">
        <v>31</v>
      </c>
      <c r="AO94" s="7">
        <v>12</v>
      </c>
      <c r="AP94" s="7">
        <v>23</v>
      </c>
      <c r="AQ94" s="37">
        <v>12</v>
      </c>
      <c r="AR94" s="121">
        <f t="shared" si="44"/>
        <v>295</v>
      </c>
      <c r="AS94" s="126">
        <f t="shared" si="45"/>
        <v>255</v>
      </c>
      <c r="AT94" s="171">
        <f t="shared" si="46"/>
        <v>550</v>
      </c>
      <c r="AU94" s="171">
        <f t="shared" si="47"/>
        <v>550</v>
      </c>
      <c r="AV94" s="48">
        <v>1391</v>
      </c>
      <c r="AW94" s="22">
        <v>267</v>
      </c>
      <c r="AX94" s="23">
        <v>975</v>
      </c>
      <c r="AY94" s="8">
        <v>76</v>
      </c>
      <c r="AZ94" s="49">
        <v>8</v>
      </c>
      <c r="BA94" s="20">
        <f t="shared" si="39"/>
        <v>41.849448387439175</v>
      </c>
      <c r="BB94" s="9">
        <f t="shared" si="48"/>
        <v>48.319327731092436</v>
      </c>
      <c r="BC94" s="9">
        <f t="shared" si="49"/>
        <v>52.980759467474151</v>
      </c>
      <c r="BD94" s="10">
        <f t="shared" si="50"/>
        <v>23.784722222222221</v>
      </c>
      <c r="BE94" s="15">
        <f t="shared" si="51"/>
        <v>60.26320567791241</v>
      </c>
      <c r="BF94" s="9">
        <f t="shared" si="52"/>
        <v>144.10766575152968</v>
      </c>
      <c r="BG94" s="21">
        <f t="shared" si="53"/>
        <v>19.194823867721063</v>
      </c>
    </row>
    <row r="95" spans="1:59" ht="15.75">
      <c r="A95" s="12">
        <v>15</v>
      </c>
      <c r="B95" s="11" t="s">
        <v>72</v>
      </c>
      <c r="C95" s="237">
        <v>2070262.4419021353</v>
      </c>
      <c r="D95" s="29">
        <v>314</v>
      </c>
      <c r="E95" s="13">
        <v>21</v>
      </c>
      <c r="F95" s="13">
        <v>10</v>
      </c>
      <c r="G95" s="13">
        <v>3</v>
      </c>
      <c r="H95" s="13">
        <v>18</v>
      </c>
      <c r="I95" s="160">
        <v>0</v>
      </c>
      <c r="J95" s="133">
        <f t="shared" si="40"/>
        <v>366</v>
      </c>
      <c r="K95" s="29">
        <v>343</v>
      </c>
      <c r="L95" s="13">
        <v>0</v>
      </c>
      <c r="M95" s="13">
        <v>0</v>
      </c>
      <c r="N95" s="13">
        <v>0</v>
      </c>
      <c r="O95" s="13">
        <v>8</v>
      </c>
      <c r="P95" s="160">
        <v>0</v>
      </c>
      <c r="Q95" s="133">
        <f t="shared" si="41"/>
        <v>351</v>
      </c>
      <c r="R95" s="29">
        <v>84</v>
      </c>
      <c r="S95" s="13">
        <v>0</v>
      </c>
      <c r="T95" s="13">
        <v>0</v>
      </c>
      <c r="U95" s="13">
        <v>0</v>
      </c>
      <c r="V95" s="13">
        <v>9</v>
      </c>
      <c r="W95" s="160">
        <v>0</v>
      </c>
      <c r="X95" s="141">
        <f t="shared" si="42"/>
        <v>93</v>
      </c>
      <c r="Y95" s="141">
        <f t="shared" si="43"/>
        <v>810</v>
      </c>
      <c r="Z95" s="24">
        <v>15</v>
      </c>
      <c r="AA95" s="33" t="s">
        <v>72</v>
      </c>
      <c r="AB95" s="29">
        <v>47</v>
      </c>
      <c r="AC95" s="7">
        <v>36</v>
      </c>
      <c r="AD95" s="7">
        <v>30</v>
      </c>
      <c r="AE95" s="7">
        <v>17</v>
      </c>
      <c r="AF95" s="7">
        <v>77</v>
      </c>
      <c r="AG95" s="7">
        <v>74</v>
      </c>
      <c r="AH95" s="7">
        <v>77</v>
      </c>
      <c r="AI95" s="7">
        <v>110</v>
      </c>
      <c r="AJ95" s="7">
        <v>57</v>
      </c>
      <c r="AK95" s="7">
        <v>51</v>
      </c>
      <c r="AL95" s="7">
        <v>51</v>
      </c>
      <c r="AM95" s="7">
        <v>29</v>
      </c>
      <c r="AN95" s="7">
        <v>42</v>
      </c>
      <c r="AO95" s="7">
        <v>21</v>
      </c>
      <c r="AP95" s="7">
        <v>28</v>
      </c>
      <c r="AQ95" s="37">
        <v>15</v>
      </c>
      <c r="AR95" s="121">
        <f t="shared" si="44"/>
        <v>409</v>
      </c>
      <c r="AS95" s="126">
        <f t="shared" si="45"/>
        <v>353</v>
      </c>
      <c r="AT95" s="171">
        <f t="shared" si="46"/>
        <v>762</v>
      </c>
      <c r="AU95" s="171">
        <f t="shared" si="47"/>
        <v>762</v>
      </c>
      <c r="AV95" s="48">
        <v>1781</v>
      </c>
      <c r="AW95" s="22">
        <v>355</v>
      </c>
      <c r="AX95" s="23">
        <v>533</v>
      </c>
      <c r="AY95" s="8">
        <v>51</v>
      </c>
      <c r="AZ95" s="49">
        <v>6</v>
      </c>
      <c r="BA95" s="20">
        <f t="shared" si="39"/>
        <v>44.948675912826339</v>
      </c>
      <c r="BB95" s="9">
        <f t="shared" si="48"/>
        <v>46.722454672245469</v>
      </c>
      <c r="BC95" s="9">
        <f t="shared" si="49"/>
        <v>54.127834839361377</v>
      </c>
      <c r="BD95" s="10">
        <f t="shared" si="50"/>
        <v>18.888888888888889</v>
      </c>
      <c r="BE95" s="15">
        <f t="shared" si="51"/>
        <v>64.726093314469935</v>
      </c>
      <c r="BF95" s="9">
        <f t="shared" si="52"/>
        <v>147.22771076306296</v>
      </c>
      <c r="BG95" s="21">
        <f t="shared" si="53"/>
        <v>19.932622122403142</v>
      </c>
    </row>
    <row r="96" spans="1:59" ht="15.75">
      <c r="A96" s="12">
        <v>16</v>
      </c>
      <c r="B96" s="14" t="s">
        <v>73</v>
      </c>
      <c r="C96" s="238">
        <v>1371108.1923141417</v>
      </c>
      <c r="D96" s="29">
        <v>132</v>
      </c>
      <c r="E96" s="13">
        <v>11</v>
      </c>
      <c r="F96" s="13">
        <v>1</v>
      </c>
      <c r="G96" s="13">
        <v>0</v>
      </c>
      <c r="H96" s="13">
        <v>7</v>
      </c>
      <c r="I96" s="160">
        <v>0</v>
      </c>
      <c r="J96" s="133">
        <f t="shared" si="40"/>
        <v>151</v>
      </c>
      <c r="K96" s="29">
        <v>124</v>
      </c>
      <c r="L96" s="13">
        <v>3</v>
      </c>
      <c r="M96" s="13">
        <v>0</v>
      </c>
      <c r="N96" s="13">
        <v>0</v>
      </c>
      <c r="O96" s="13">
        <v>6</v>
      </c>
      <c r="P96" s="160">
        <v>0</v>
      </c>
      <c r="Q96" s="133">
        <f t="shared" si="41"/>
        <v>133</v>
      </c>
      <c r="R96" s="29">
        <v>34</v>
      </c>
      <c r="S96" s="13">
        <v>0</v>
      </c>
      <c r="T96" s="13">
        <v>0</v>
      </c>
      <c r="U96" s="13">
        <v>0</v>
      </c>
      <c r="V96" s="13">
        <v>0</v>
      </c>
      <c r="W96" s="160">
        <v>0</v>
      </c>
      <c r="X96" s="141">
        <f t="shared" si="42"/>
        <v>34</v>
      </c>
      <c r="Y96" s="141">
        <f t="shared" si="43"/>
        <v>318</v>
      </c>
      <c r="Z96" s="24">
        <v>16</v>
      </c>
      <c r="AA96" s="34" t="s">
        <v>73</v>
      </c>
      <c r="AB96" s="29">
        <v>31</v>
      </c>
      <c r="AC96" s="7">
        <v>29</v>
      </c>
      <c r="AD96" s="7">
        <v>15</v>
      </c>
      <c r="AE96" s="7">
        <v>8</v>
      </c>
      <c r="AF96" s="7">
        <v>49</v>
      </c>
      <c r="AG96" s="7">
        <v>24</v>
      </c>
      <c r="AH96" s="7">
        <v>25</v>
      </c>
      <c r="AI96" s="7">
        <v>17</v>
      </c>
      <c r="AJ96" s="7">
        <v>21</v>
      </c>
      <c r="AK96" s="7">
        <v>13</v>
      </c>
      <c r="AL96" s="7">
        <v>23</v>
      </c>
      <c r="AM96" s="7">
        <v>13</v>
      </c>
      <c r="AN96" s="7">
        <v>17</v>
      </c>
      <c r="AO96" s="7">
        <v>12</v>
      </c>
      <c r="AP96" s="7">
        <v>5</v>
      </c>
      <c r="AQ96" s="37">
        <v>2</v>
      </c>
      <c r="AR96" s="121">
        <f t="shared" si="44"/>
        <v>186</v>
      </c>
      <c r="AS96" s="126">
        <f t="shared" si="45"/>
        <v>118</v>
      </c>
      <c r="AT96" s="171">
        <f t="shared" si="46"/>
        <v>304</v>
      </c>
      <c r="AU96" s="171">
        <f t="shared" si="47"/>
        <v>304</v>
      </c>
      <c r="AV96" s="48">
        <v>909</v>
      </c>
      <c r="AW96" s="22">
        <v>137</v>
      </c>
      <c r="AX96" s="23">
        <v>225</v>
      </c>
      <c r="AY96" s="8">
        <v>19</v>
      </c>
      <c r="AZ96" s="49">
        <v>1</v>
      </c>
      <c r="BA96" s="20">
        <f t="shared" si="39"/>
        <v>28.970888252939019</v>
      </c>
      <c r="BB96" s="9">
        <f t="shared" si="48"/>
        <v>50.352112676056336</v>
      </c>
      <c r="BC96" s="9">
        <f t="shared" si="49"/>
        <v>32.605656215566086</v>
      </c>
      <c r="BD96" s="10">
        <f t="shared" si="50"/>
        <v>19.49685534591195</v>
      </c>
      <c r="BE96" s="15">
        <f t="shared" si="51"/>
        <v>41.718079084232187</v>
      </c>
      <c r="BF96" s="9">
        <f t="shared" si="52"/>
        <v>88.687384906339759</v>
      </c>
      <c r="BG96" s="21">
        <f t="shared" si="53"/>
        <v>15.071507150715071</v>
      </c>
    </row>
    <row r="97" spans="1:59" ht="15.75">
      <c r="A97" s="12">
        <v>17</v>
      </c>
      <c r="B97" s="11" t="s">
        <v>74</v>
      </c>
      <c r="C97" s="237">
        <v>1254824.4902946225</v>
      </c>
      <c r="D97" s="29">
        <v>187</v>
      </c>
      <c r="E97" s="13">
        <v>18</v>
      </c>
      <c r="F97" s="13">
        <v>5</v>
      </c>
      <c r="G97" s="13">
        <v>4</v>
      </c>
      <c r="H97" s="13">
        <v>8</v>
      </c>
      <c r="I97" s="160">
        <v>0</v>
      </c>
      <c r="J97" s="133">
        <f t="shared" si="40"/>
        <v>222</v>
      </c>
      <c r="K97" s="29">
        <v>57</v>
      </c>
      <c r="L97" s="13">
        <v>4</v>
      </c>
      <c r="M97" s="13">
        <v>0</v>
      </c>
      <c r="N97" s="13">
        <v>0</v>
      </c>
      <c r="O97" s="13">
        <v>2</v>
      </c>
      <c r="P97" s="160">
        <v>0</v>
      </c>
      <c r="Q97" s="133">
        <f t="shared" si="41"/>
        <v>63</v>
      </c>
      <c r="R97" s="29">
        <v>36</v>
      </c>
      <c r="S97" s="13">
        <v>0</v>
      </c>
      <c r="T97" s="13">
        <v>0</v>
      </c>
      <c r="U97" s="13">
        <v>0</v>
      </c>
      <c r="V97" s="13">
        <v>0</v>
      </c>
      <c r="W97" s="160">
        <v>0</v>
      </c>
      <c r="X97" s="141">
        <f t="shared" si="42"/>
        <v>36</v>
      </c>
      <c r="Y97" s="141">
        <f t="shared" si="43"/>
        <v>321</v>
      </c>
      <c r="Z97" s="24">
        <v>17</v>
      </c>
      <c r="AA97" s="33" t="s">
        <v>74</v>
      </c>
      <c r="AB97" s="29">
        <v>10</v>
      </c>
      <c r="AC97" s="7">
        <v>10</v>
      </c>
      <c r="AD97" s="7">
        <v>10</v>
      </c>
      <c r="AE97" s="7">
        <v>7</v>
      </c>
      <c r="AF97" s="7">
        <v>35</v>
      </c>
      <c r="AG97" s="7">
        <v>38</v>
      </c>
      <c r="AH97" s="7">
        <v>36</v>
      </c>
      <c r="AI97" s="7">
        <v>23</v>
      </c>
      <c r="AJ97" s="7">
        <v>25</v>
      </c>
      <c r="AK97" s="7">
        <v>31</v>
      </c>
      <c r="AL97" s="7">
        <v>21</v>
      </c>
      <c r="AM97" s="7">
        <v>8</v>
      </c>
      <c r="AN97" s="7">
        <v>23</v>
      </c>
      <c r="AO97" s="7">
        <v>10</v>
      </c>
      <c r="AP97" s="7">
        <v>9</v>
      </c>
      <c r="AQ97" s="37">
        <v>6</v>
      </c>
      <c r="AR97" s="121">
        <f t="shared" si="44"/>
        <v>169</v>
      </c>
      <c r="AS97" s="126">
        <f t="shared" si="45"/>
        <v>133</v>
      </c>
      <c r="AT97" s="171">
        <f t="shared" si="46"/>
        <v>302</v>
      </c>
      <c r="AU97" s="171">
        <f t="shared" si="47"/>
        <v>302</v>
      </c>
      <c r="AV97" s="48">
        <v>1571</v>
      </c>
      <c r="AW97" s="22">
        <v>215</v>
      </c>
      <c r="AX97" s="23">
        <v>938</v>
      </c>
      <c r="AY97" s="8">
        <v>148</v>
      </c>
      <c r="AZ97" s="49">
        <v>7</v>
      </c>
      <c r="BA97" s="20">
        <f t="shared" si="39"/>
        <v>45.380405694085837</v>
      </c>
      <c r="BB97" s="9">
        <f t="shared" si="48"/>
        <v>71.929824561403507</v>
      </c>
      <c r="BC97" s="9">
        <f t="shared" si="49"/>
        <v>35.392809950222464</v>
      </c>
      <c r="BD97" s="10">
        <f t="shared" si="50"/>
        <v>23.987538940809969</v>
      </c>
      <c r="BE97" s="15">
        <f t="shared" si="51"/>
        <v>65.347784199483598</v>
      </c>
      <c r="BF97" s="9">
        <f t="shared" si="52"/>
        <v>96.268443064605123</v>
      </c>
      <c r="BG97" s="21">
        <f t="shared" si="53"/>
        <v>13.685550604710375</v>
      </c>
    </row>
    <row r="98" spans="1:59" ht="15.75">
      <c r="A98" s="12">
        <v>18</v>
      </c>
      <c r="B98" s="11" t="s">
        <v>75</v>
      </c>
      <c r="C98" s="237">
        <v>1294408.3463525311</v>
      </c>
      <c r="D98" s="29">
        <v>228</v>
      </c>
      <c r="E98" s="13">
        <v>28</v>
      </c>
      <c r="F98" s="13">
        <v>12</v>
      </c>
      <c r="G98" s="13">
        <v>4</v>
      </c>
      <c r="H98" s="13">
        <v>17</v>
      </c>
      <c r="I98" s="160">
        <v>0</v>
      </c>
      <c r="J98" s="133">
        <f t="shared" si="40"/>
        <v>289</v>
      </c>
      <c r="K98" s="29">
        <v>85</v>
      </c>
      <c r="L98" s="13">
        <v>1</v>
      </c>
      <c r="M98" s="13">
        <v>0</v>
      </c>
      <c r="N98" s="13">
        <v>0</v>
      </c>
      <c r="O98" s="13">
        <v>1</v>
      </c>
      <c r="P98" s="160">
        <v>0</v>
      </c>
      <c r="Q98" s="133">
        <f t="shared" si="41"/>
        <v>87</v>
      </c>
      <c r="R98" s="29">
        <v>96</v>
      </c>
      <c r="S98" s="13">
        <v>1</v>
      </c>
      <c r="T98" s="13">
        <v>0</v>
      </c>
      <c r="U98" s="13">
        <v>0</v>
      </c>
      <c r="V98" s="13">
        <v>7</v>
      </c>
      <c r="W98" s="160">
        <v>0</v>
      </c>
      <c r="X98" s="141">
        <f t="shared" si="42"/>
        <v>104</v>
      </c>
      <c r="Y98" s="141">
        <f t="shared" si="43"/>
        <v>480</v>
      </c>
      <c r="Z98" s="24">
        <v>18</v>
      </c>
      <c r="AA98" s="33" t="s">
        <v>75</v>
      </c>
      <c r="AB98" s="29">
        <v>3</v>
      </c>
      <c r="AC98" s="7">
        <v>8</v>
      </c>
      <c r="AD98" s="7">
        <v>10</v>
      </c>
      <c r="AE98" s="7">
        <v>21</v>
      </c>
      <c r="AF98" s="7">
        <v>72</v>
      </c>
      <c r="AG98" s="7">
        <v>41</v>
      </c>
      <c r="AH98" s="7">
        <v>29</v>
      </c>
      <c r="AI98" s="7">
        <v>40</v>
      </c>
      <c r="AJ98" s="7">
        <v>37</v>
      </c>
      <c r="AK98" s="7">
        <v>28</v>
      </c>
      <c r="AL98" s="7">
        <v>40</v>
      </c>
      <c r="AM98" s="7">
        <v>20</v>
      </c>
      <c r="AN98" s="7">
        <v>30</v>
      </c>
      <c r="AO98" s="7">
        <v>12</v>
      </c>
      <c r="AP98" s="7">
        <v>23</v>
      </c>
      <c r="AQ98" s="37">
        <v>25</v>
      </c>
      <c r="AR98" s="121">
        <f t="shared" si="44"/>
        <v>244</v>
      </c>
      <c r="AS98" s="126">
        <f t="shared" si="45"/>
        <v>195</v>
      </c>
      <c r="AT98" s="171">
        <f t="shared" si="46"/>
        <v>439</v>
      </c>
      <c r="AU98" s="171">
        <f t="shared" si="47"/>
        <v>439</v>
      </c>
      <c r="AV98" s="48">
        <v>1240</v>
      </c>
      <c r="AW98" s="22">
        <v>264</v>
      </c>
      <c r="AX98" s="23">
        <v>1486</v>
      </c>
      <c r="AY98" s="8">
        <v>165</v>
      </c>
      <c r="AZ98" s="49">
        <v>20</v>
      </c>
      <c r="BA98" s="20">
        <f t="shared" si="39"/>
        <v>54.937154346611464</v>
      </c>
      <c r="BB98" s="9">
        <f t="shared" si="48"/>
        <v>68.085106382978722</v>
      </c>
      <c r="BC98" s="9">
        <f t="shared" si="49"/>
        <v>49.875160115685176</v>
      </c>
      <c r="BD98" s="10">
        <f t="shared" si="50"/>
        <v>34.791666666666664</v>
      </c>
      <c r="BE98" s="15">
        <f t="shared" si="51"/>
        <v>79.109502259120504</v>
      </c>
      <c r="BF98" s="9">
        <f t="shared" si="52"/>
        <v>135.6604355146637</v>
      </c>
      <c r="BG98" s="21">
        <f t="shared" si="53"/>
        <v>21.29032258064516</v>
      </c>
    </row>
    <row r="99" spans="1:59" ht="15.75">
      <c r="A99" s="12">
        <v>19</v>
      </c>
      <c r="B99" s="11" t="s">
        <v>76</v>
      </c>
      <c r="C99" s="238">
        <v>675385.05349066341</v>
      </c>
      <c r="D99" s="29">
        <v>94</v>
      </c>
      <c r="E99" s="13">
        <v>1</v>
      </c>
      <c r="F99" s="13">
        <v>0</v>
      </c>
      <c r="G99" s="13">
        <v>0</v>
      </c>
      <c r="H99" s="13">
        <v>1</v>
      </c>
      <c r="I99" s="160">
        <v>0</v>
      </c>
      <c r="J99" s="133">
        <f t="shared" si="40"/>
        <v>96</v>
      </c>
      <c r="K99" s="29">
        <v>127</v>
      </c>
      <c r="L99" s="13">
        <v>3</v>
      </c>
      <c r="M99" s="13">
        <v>0</v>
      </c>
      <c r="N99" s="13">
        <v>0</v>
      </c>
      <c r="O99" s="13">
        <v>2</v>
      </c>
      <c r="P99" s="160">
        <v>0</v>
      </c>
      <c r="Q99" s="133">
        <f t="shared" si="41"/>
        <v>132</v>
      </c>
      <c r="R99" s="29">
        <v>17</v>
      </c>
      <c r="S99" s="13">
        <v>0</v>
      </c>
      <c r="T99" s="13">
        <v>0</v>
      </c>
      <c r="U99" s="13">
        <v>0</v>
      </c>
      <c r="V99" s="13">
        <v>0</v>
      </c>
      <c r="W99" s="160">
        <v>0</v>
      </c>
      <c r="X99" s="141">
        <f t="shared" si="42"/>
        <v>17</v>
      </c>
      <c r="Y99" s="141">
        <f t="shared" si="43"/>
        <v>245</v>
      </c>
      <c r="Z99" s="24">
        <v>19</v>
      </c>
      <c r="AA99" s="33" t="s">
        <v>76</v>
      </c>
      <c r="AB99" s="29">
        <v>14</v>
      </c>
      <c r="AC99" s="7">
        <v>13</v>
      </c>
      <c r="AD99" s="7">
        <v>8</v>
      </c>
      <c r="AE99" s="7">
        <v>10</v>
      </c>
      <c r="AF99" s="7">
        <v>18</v>
      </c>
      <c r="AG99" s="7">
        <v>24</v>
      </c>
      <c r="AH99" s="7">
        <v>21</v>
      </c>
      <c r="AI99" s="7">
        <v>16</v>
      </c>
      <c r="AJ99" s="7">
        <v>21</v>
      </c>
      <c r="AK99" s="7">
        <v>19</v>
      </c>
      <c r="AL99" s="7">
        <v>20</v>
      </c>
      <c r="AM99" s="7">
        <v>17</v>
      </c>
      <c r="AN99" s="7">
        <v>19</v>
      </c>
      <c r="AO99" s="7">
        <v>6</v>
      </c>
      <c r="AP99" s="7">
        <v>10</v>
      </c>
      <c r="AQ99" s="37">
        <v>6</v>
      </c>
      <c r="AR99" s="121">
        <f t="shared" si="44"/>
        <v>131</v>
      </c>
      <c r="AS99" s="126">
        <f t="shared" si="45"/>
        <v>111</v>
      </c>
      <c r="AT99" s="171">
        <f t="shared" si="46"/>
        <v>242</v>
      </c>
      <c r="AU99" s="171">
        <f t="shared" si="47"/>
        <v>242</v>
      </c>
      <c r="AV99" s="48">
        <v>831</v>
      </c>
      <c r="AW99" s="22">
        <v>95</v>
      </c>
      <c r="AX99" s="23">
        <v>341</v>
      </c>
      <c r="AY99" s="8">
        <v>102</v>
      </c>
      <c r="AZ99" s="49">
        <v>1</v>
      </c>
      <c r="BA99" s="20">
        <f t="shared" si="39"/>
        <v>39.07236139221682</v>
      </c>
      <c r="BB99" s="9">
        <f t="shared" si="48"/>
        <v>41.666666666666671</v>
      </c>
      <c r="BC99" s="9">
        <f t="shared" si="49"/>
        <v>52.693252701082493</v>
      </c>
      <c r="BD99" s="10">
        <f t="shared" si="50"/>
        <v>9.795918367346939</v>
      </c>
      <c r="BE99" s="15">
        <f t="shared" si="51"/>
        <v>56.26420040479222</v>
      </c>
      <c r="BF99" s="9">
        <f t="shared" si="52"/>
        <v>143.32564734694438</v>
      </c>
      <c r="BG99" s="21">
        <f t="shared" si="53"/>
        <v>11.432009626955475</v>
      </c>
    </row>
    <row r="100" spans="1:59" ht="15.75">
      <c r="A100" s="12">
        <v>20</v>
      </c>
      <c r="B100" s="11" t="s">
        <v>77</v>
      </c>
      <c r="C100" s="238">
        <v>643816.68329050567</v>
      </c>
      <c r="D100" s="29">
        <v>86</v>
      </c>
      <c r="E100" s="13">
        <v>2</v>
      </c>
      <c r="F100" s="13">
        <v>1</v>
      </c>
      <c r="G100" s="13">
        <v>0</v>
      </c>
      <c r="H100" s="13">
        <v>7</v>
      </c>
      <c r="I100" s="160">
        <v>0</v>
      </c>
      <c r="J100" s="133">
        <f t="shared" si="40"/>
        <v>96</v>
      </c>
      <c r="K100" s="29">
        <v>92</v>
      </c>
      <c r="L100" s="13">
        <v>0</v>
      </c>
      <c r="M100" s="13">
        <v>0</v>
      </c>
      <c r="N100" s="13">
        <v>0</v>
      </c>
      <c r="O100" s="13">
        <v>0</v>
      </c>
      <c r="P100" s="160">
        <v>0</v>
      </c>
      <c r="Q100" s="133">
        <f t="shared" si="41"/>
        <v>92</v>
      </c>
      <c r="R100" s="29">
        <v>65</v>
      </c>
      <c r="S100" s="13">
        <v>0</v>
      </c>
      <c r="T100" s="13">
        <v>0</v>
      </c>
      <c r="U100" s="13">
        <v>0</v>
      </c>
      <c r="V100" s="13">
        <v>0</v>
      </c>
      <c r="W100" s="160">
        <v>0</v>
      </c>
      <c r="X100" s="141">
        <f t="shared" si="42"/>
        <v>65</v>
      </c>
      <c r="Y100" s="141">
        <f t="shared" si="43"/>
        <v>253</v>
      </c>
      <c r="Z100" s="24">
        <v>20</v>
      </c>
      <c r="AA100" s="33" t="s">
        <v>77</v>
      </c>
      <c r="AB100" s="29">
        <v>6</v>
      </c>
      <c r="AC100" s="7">
        <v>4</v>
      </c>
      <c r="AD100" s="7">
        <v>7</v>
      </c>
      <c r="AE100" s="7">
        <v>12</v>
      </c>
      <c r="AF100" s="7">
        <v>26</v>
      </c>
      <c r="AG100" s="7">
        <v>19</v>
      </c>
      <c r="AH100" s="7">
        <v>25</v>
      </c>
      <c r="AI100" s="7">
        <v>46</v>
      </c>
      <c r="AJ100" s="7">
        <v>17</v>
      </c>
      <c r="AK100" s="7">
        <v>16</v>
      </c>
      <c r="AL100" s="7">
        <v>21</v>
      </c>
      <c r="AM100" s="7">
        <v>11</v>
      </c>
      <c r="AN100" s="7">
        <v>22</v>
      </c>
      <c r="AO100" s="7">
        <v>8</v>
      </c>
      <c r="AP100" s="7">
        <v>1</v>
      </c>
      <c r="AQ100" s="37">
        <v>5</v>
      </c>
      <c r="AR100" s="121">
        <f t="shared" si="44"/>
        <v>125</v>
      </c>
      <c r="AS100" s="126">
        <f t="shared" si="45"/>
        <v>121</v>
      </c>
      <c r="AT100" s="171">
        <f t="shared" si="46"/>
        <v>246</v>
      </c>
      <c r="AU100" s="171">
        <f t="shared" si="47"/>
        <v>245</v>
      </c>
      <c r="AV100" s="48">
        <v>398</v>
      </c>
      <c r="AW100" s="22">
        <v>88</v>
      </c>
      <c r="AX100" s="23">
        <v>311</v>
      </c>
      <c r="AY100" s="23">
        <v>16</v>
      </c>
      <c r="AZ100" s="49">
        <v>0</v>
      </c>
      <c r="BA100" s="20">
        <f t="shared" si="39"/>
        <v>37.968019591400548</v>
      </c>
      <c r="BB100" s="9">
        <f t="shared" si="48"/>
        <v>46.808510638297875</v>
      </c>
      <c r="BC100" s="9">
        <f t="shared" si="49"/>
        <v>55.962221389731425</v>
      </c>
      <c r="BD100" s="10">
        <f t="shared" si="50"/>
        <v>29.644268774703558</v>
      </c>
      <c r="BE100" s="15">
        <f t="shared" si="51"/>
        <v>54.673948211616789</v>
      </c>
      <c r="BF100" s="9">
        <f t="shared" si="52"/>
        <v>152.21724218006949</v>
      </c>
      <c r="BG100" s="21">
        <f t="shared" si="53"/>
        <v>22.110552763819097</v>
      </c>
    </row>
    <row r="101" spans="1:59" ht="15.75">
      <c r="A101" s="12">
        <v>21</v>
      </c>
      <c r="B101" s="11" t="s">
        <v>78</v>
      </c>
      <c r="C101" s="238">
        <v>1302325.8346196543</v>
      </c>
      <c r="D101" s="29">
        <v>187</v>
      </c>
      <c r="E101" s="13">
        <v>16</v>
      </c>
      <c r="F101" s="13">
        <v>5</v>
      </c>
      <c r="G101" s="13">
        <v>4</v>
      </c>
      <c r="H101" s="13">
        <v>9</v>
      </c>
      <c r="I101" s="160">
        <v>0</v>
      </c>
      <c r="J101" s="133">
        <f t="shared" si="40"/>
        <v>221</v>
      </c>
      <c r="K101" s="29">
        <v>62</v>
      </c>
      <c r="L101" s="13">
        <v>0</v>
      </c>
      <c r="M101" s="13">
        <v>0</v>
      </c>
      <c r="N101" s="13">
        <v>0</v>
      </c>
      <c r="O101" s="13">
        <v>1</v>
      </c>
      <c r="P101" s="160">
        <v>0</v>
      </c>
      <c r="Q101" s="133">
        <f t="shared" si="41"/>
        <v>63</v>
      </c>
      <c r="R101" s="29">
        <v>46</v>
      </c>
      <c r="S101" s="13">
        <v>0</v>
      </c>
      <c r="T101" s="13">
        <v>0</v>
      </c>
      <c r="U101" s="13">
        <v>0</v>
      </c>
      <c r="V101" s="13">
        <v>0</v>
      </c>
      <c r="W101" s="160">
        <v>0</v>
      </c>
      <c r="X101" s="141">
        <f t="shared" si="42"/>
        <v>46</v>
      </c>
      <c r="Y101" s="141">
        <f t="shared" si="43"/>
        <v>330</v>
      </c>
      <c r="Z101" s="24">
        <v>21</v>
      </c>
      <c r="AA101" s="33" t="s">
        <v>78</v>
      </c>
      <c r="AB101" s="29">
        <v>6</v>
      </c>
      <c r="AC101" s="7">
        <v>8</v>
      </c>
      <c r="AD101" s="7">
        <v>3</v>
      </c>
      <c r="AE101" s="7">
        <v>7</v>
      </c>
      <c r="AF101" s="7">
        <v>29</v>
      </c>
      <c r="AG101" s="7">
        <v>22</v>
      </c>
      <c r="AH101" s="7">
        <v>29</v>
      </c>
      <c r="AI101" s="7">
        <v>36</v>
      </c>
      <c r="AJ101" s="7">
        <v>28</v>
      </c>
      <c r="AK101" s="7">
        <v>27</v>
      </c>
      <c r="AL101" s="7">
        <v>24</v>
      </c>
      <c r="AM101" s="7">
        <v>16</v>
      </c>
      <c r="AN101" s="7">
        <v>31</v>
      </c>
      <c r="AO101" s="7">
        <v>8</v>
      </c>
      <c r="AP101" s="7">
        <v>23</v>
      </c>
      <c r="AQ101" s="37">
        <v>14</v>
      </c>
      <c r="AR101" s="121">
        <f t="shared" si="44"/>
        <v>173</v>
      </c>
      <c r="AS101" s="126">
        <f t="shared" si="45"/>
        <v>138</v>
      </c>
      <c r="AT101" s="171">
        <f t="shared" si="46"/>
        <v>311</v>
      </c>
      <c r="AU101" s="171">
        <f t="shared" si="47"/>
        <v>311</v>
      </c>
      <c r="AV101" s="48">
        <v>1090</v>
      </c>
      <c r="AW101" s="22">
        <v>229</v>
      </c>
      <c r="AX101" s="23">
        <v>348</v>
      </c>
      <c r="AY101" s="8">
        <v>19</v>
      </c>
      <c r="AZ101" s="49">
        <v>10</v>
      </c>
      <c r="BA101" s="20">
        <f t="shared" si="39"/>
        <v>43.298602692126828</v>
      </c>
      <c r="BB101" s="9">
        <f t="shared" si="48"/>
        <v>71.478873239436624</v>
      </c>
      <c r="BC101" s="9">
        <f t="shared" si="49"/>
        <v>35.118165440528252</v>
      </c>
      <c r="BD101" s="10">
        <f t="shared" si="50"/>
        <v>24.545454545454547</v>
      </c>
      <c r="BE101" s="15">
        <f t="shared" si="51"/>
        <v>62.349987876662645</v>
      </c>
      <c r="BF101" s="9">
        <f t="shared" si="52"/>
        <v>95.521409998236848</v>
      </c>
      <c r="BG101" s="21">
        <f t="shared" si="53"/>
        <v>21.009174311926607</v>
      </c>
    </row>
    <row r="102" spans="1:59" ht="15.75">
      <c r="A102" s="12">
        <v>22</v>
      </c>
      <c r="B102" s="11" t="s">
        <v>79</v>
      </c>
      <c r="C102" s="238">
        <v>1586013.3232815114</v>
      </c>
      <c r="D102" s="29">
        <v>211</v>
      </c>
      <c r="E102" s="13">
        <v>14</v>
      </c>
      <c r="F102" s="13">
        <v>2</v>
      </c>
      <c r="G102" s="13">
        <v>5</v>
      </c>
      <c r="H102" s="13">
        <v>0</v>
      </c>
      <c r="I102" s="160">
        <v>2</v>
      </c>
      <c r="J102" s="133">
        <f t="shared" si="40"/>
        <v>234</v>
      </c>
      <c r="K102" s="29">
        <v>64</v>
      </c>
      <c r="L102" s="13">
        <v>0</v>
      </c>
      <c r="M102" s="13">
        <v>0</v>
      </c>
      <c r="N102" s="13">
        <v>0</v>
      </c>
      <c r="O102" s="13">
        <v>0</v>
      </c>
      <c r="P102" s="160">
        <v>0</v>
      </c>
      <c r="Q102" s="133">
        <f t="shared" si="41"/>
        <v>64</v>
      </c>
      <c r="R102" s="29">
        <v>13</v>
      </c>
      <c r="S102" s="13">
        <v>0</v>
      </c>
      <c r="T102" s="13">
        <v>0</v>
      </c>
      <c r="U102" s="13">
        <v>0</v>
      </c>
      <c r="V102" s="13">
        <v>0</v>
      </c>
      <c r="W102" s="160">
        <v>0</v>
      </c>
      <c r="X102" s="141">
        <f t="shared" si="42"/>
        <v>13</v>
      </c>
      <c r="Y102" s="141">
        <f t="shared" si="43"/>
        <v>311</v>
      </c>
      <c r="Z102" s="24">
        <v>22</v>
      </c>
      <c r="AA102" s="33" t="s">
        <v>79</v>
      </c>
      <c r="AB102" s="29">
        <v>5</v>
      </c>
      <c r="AC102" s="7">
        <v>5</v>
      </c>
      <c r="AD102" s="7">
        <v>9</v>
      </c>
      <c r="AE102" s="7">
        <v>6</v>
      </c>
      <c r="AF102" s="7">
        <v>23</v>
      </c>
      <c r="AG102" s="7">
        <v>19</v>
      </c>
      <c r="AH102" s="7">
        <v>19</v>
      </c>
      <c r="AI102" s="7">
        <v>36</v>
      </c>
      <c r="AJ102" s="7">
        <v>32</v>
      </c>
      <c r="AK102" s="7">
        <v>26</v>
      </c>
      <c r="AL102" s="7">
        <v>33</v>
      </c>
      <c r="AM102" s="7">
        <v>23</v>
      </c>
      <c r="AN102" s="7">
        <v>30</v>
      </c>
      <c r="AO102" s="7">
        <v>19</v>
      </c>
      <c r="AP102" s="7">
        <v>14</v>
      </c>
      <c r="AQ102" s="37">
        <v>3</v>
      </c>
      <c r="AR102" s="121">
        <f t="shared" si="44"/>
        <v>165</v>
      </c>
      <c r="AS102" s="126">
        <f t="shared" si="45"/>
        <v>137</v>
      </c>
      <c r="AT102" s="171">
        <f t="shared" si="46"/>
        <v>302</v>
      </c>
      <c r="AU102" s="171">
        <f t="shared" si="47"/>
        <v>302</v>
      </c>
      <c r="AV102" s="48">
        <v>1198</v>
      </c>
      <c r="AW102" s="22">
        <v>230</v>
      </c>
      <c r="AX102" s="23">
        <v>785</v>
      </c>
      <c r="AY102" s="8">
        <v>53</v>
      </c>
      <c r="AZ102" s="49">
        <v>11</v>
      </c>
      <c r="BA102" s="20">
        <f t="shared" si="39"/>
        <v>39.406982956918377</v>
      </c>
      <c r="BB102" s="9">
        <f t="shared" si="48"/>
        <v>75.503355704697981</v>
      </c>
      <c r="BC102" s="9">
        <f t="shared" si="49"/>
        <v>28.002138477622001</v>
      </c>
      <c r="BD102" s="10">
        <f t="shared" si="50"/>
        <v>11.57556270096463</v>
      </c>
      <c r="BE102" s="15">
        <f t="shared" si="51"/>
        <v>56.746055457962463</v>
      </c>
      <c r="BF102" s="9">
        <f t="shared" si="52"/>
        <v>76.165816659131849</v>
      </c>
      <c r="BG102" s="21">
        <f t="shared" si="53"/>
        <v>19.198664440734557</v>
      </c>
    </row>
    <row r="103" spans="1:59" ht="16.5" thickBot="1">
      <c r="A103" s="62">
        <v>23</v>
      </c>
      <c r="B103" s="63" t="s">
        <v>80</v>
      </c>
      <c r="C103" s="238">
        <v>944746.96753244614</v>
      </c>
      <c r="D103" s="68">
        <v>287</v>
      </c>
      <c r="E103" s="67">
        <v>18</v>
      </c>
      <c r="F103" s="67">
        <v>10</v>
      </c>
      <c r="G103" s="67">
        <v>2</v>
      </c>
      <c r="H103" s="67">
        <v>33</v>
      </c>
      <c r="I103" s="161">
        <v>0</v>
      </c>
      <c r="J103" s="134">
        <f t="shared" si="40"/>
        <v>350</v>
      </c>
      <c r="K103" s="68">
        <v>248</v>
      </c>
      <c r="L103" s="67">
        <v>2</v>
      </c>
      <c r="M103" s="67">
        <v>0</v>
      </c>
      <c r="N103" s="67">
        <v>0</v>
      </c>
      <c r="O103" s="67">
        <v>15</v>
      </c>
      <c r="P103" s="161">
        <v>0</v>
      </c>
      <c r="Q103" s="134">
        <f t="shared" si="41"/>
        <v>265</v>
      </c>
      <c r="R103" s="68">
        <v>57</v>
      </c>
      <c r="S103" s="67">
        <v>0</v>
      </c>
      <c r="T103" s="67">
        <v>0</v>
      </c>
      <c r="U103" s="67">
        <v>0</v>
      </c>
      <c r="V103" s="67">
        <v>0</v>
      </c>
      <c r="W103" s="161">
        <v>0</v>
      </c>
      <c r="X103" s="142">
        <f t="shared" si="42"/>
        <v>57</v>
      </c>
      <c r="Y103" s="142">
        <f t="shared" si="43"/>
        <v>672</v>
      </c>
      <c r="Z103" s="69">
        <v>23</v>
      </c>
      <c r="AA103" s="70" t="s">
        <v>80</v>
      </c>
      <c r="AB103" s="162">
        <v>32</v>
      </c>
      <c r="AC103" s="210">
        <v>32</v>
      </c>
      <c r="AD103" s="210">
        <v>12</v>
      </c>
      <c r="AE103" s="210">
        <v>15</v>
      </c>
      <c r="AF103" s="210">
        <v>60</v>
      </c>
      <c r="AG103" s="210">
        <v>42</v>
      </c>
      <c r="AH103" s="210">
        <v>73</v>
      </c>
      <c r="AI103" s="210">
        <v>73</v>
      </c>
      <c r="AJ103" s="210">
        <v>47</v>
      </c>
      <c r="AK103" s="210">
        <v>47</v>
      </c>
      <c r="AL103" s="210">
        <v>37</v>
      </c>
      <c r="AM103" s="210">
        <v>21</v>
      </c>
      <c r="AN103" s="210">
        <v>46</v>
      </c>
      <c r="AO103" s="210">
        <v>16</v>
      </c>
      <c r="AP103" s="210">
        <v>30</v>
      </c>
      <c r="AQ103" s="211">
        <v>28</v>
      </c>
      <c r="AR103" s="148">
        <f t="shared" si="44"/>
        <v>337</v>
      </c>
      <c r="AS103" s="168">
        <f t="shared" si="45"/>
        <v>274</v>
      </c>
      <c r="AT103" s="172">
        <f t="shared" si="46"/>
        <v>611</v>
      </c>
      <c r="AU103" s="172">
        <f t="shared" si="47"/>
        <v>612</v>
      </c>
      <c r="AV103" s="73">
        <v>1546</v>
      </c>
      <c r="AW103" s="74">
        <v>341</v>
      </c>
      <c r="AX103" s="75">
        <v>933</v>
      </c>
      <c r="AY103" s="76">
        <v>17</v>
      </c>
      <c r="AZ103" s="97">
        <v>5</v>
      </c>
      <c r="BA103" s="77">
        <f t="shared" si="39"/>
        <v>89.677157094777897</v>
      </c>
      <c r="BB103" s="9">
        <f t="shared" si="48"/>
        <v>49.59349593495935</v>
      </c>
      <c r="BC103" s="78">
        <f t="shared" si="49"/>
        <v>95.263602946583745</v>
      </c>
      <c r="BD103" s="79">
        <f t="shared" si="50"/>
        <v>20.386904761904763</v>
      </c>
      <c r="BE103" s="80">
        <f t="shared" si="51"/>
        <v>129.13510621648021</v>
      </c>
      <c r="BF103" s="78">
        <f t="shared" si="52"/>
        <v>259.1170000147078</v>
      </c>
      <c r="BG103" s="81">
        <f t="shared" si="53"/>
        <v>22.056921086675292</v>
      </c>
    </row>
    <row r="104" spans="1:59" s="105" customFormat="1" ht="64.5" customHeight="1" thickBot="1">
      <c r="A104" s="293" t="s">
        <v>57</v>
      </c>
      <c r="B104" s="293"/>
      <c r="C104" s="108">
        <f t="shared" ref="C104:I104" si="54">SUM(C81:C103)</f>
        <v>43365989.411678582</v>
      </c>
      <c r="D104" s="123">
        <f t="shared" si="54"/>
        <v>6120</v>
      </c>
      <c r="E104" s="123">
        <f t="shared" si="54"/>
        <v>565</v>
      </c>
      <c r="F104" s="123">
        <f t="shared" si="54"/>
        <v>139</v>
      </c>
      <c r="G104" s="123">
        <f t="shared" si="54"/>
        <v>106</v>
      </c>
      <c r="H104" s="123">
        <f t="shared" si="54"/>
        <v>496</v>
      </c>
      <c r="I104" s="123">
        <f t="shared" si="54"/>
        <v>6</v>
      </c>
      <c r="J104" s="135">
        <f t="shared" ref="J104" si="55">D104+E104+F104+G104+H104+I104</f>
        <v>7432</v>
      </c>
      <c r="K104" s="123">
        <f t="shared" ref="K104:P104" si="56">SUM(K81:K103)</f>
        <v>4865</v>
      </c>
      <c r="L104" s="123">
        <f t="shared" si="56"/>
        <v>61</v>
      </c>
      <c r="M104" s="123">
        <f t="shared" si="56"/>
        <v>0</v>
      </c>
      <c r="N104" s="123">
        <f t="shared" si="56"/>
        <v>11</v>
      </c>
      <c r="O104" s="123">
        <f t="shared" si="56"/>
        <v>174</v>
      </c>
      <c r="P104" s="123">
        <f t="shared" si="56"/>
        <v>2</v>
      </c>
      <c r="Q104" s="135">
        <f t="shared" ref="Q104" si="57">SUM(K104:P104)</f>
        <v>5113</v>
      </c>
      <c r="R104" s="123">
        <f t="shared" ref="R104:W104" si="58">SUM(R81:R103)</f>
        <v>2148</v>
      </c>
      <c r="S104" s="123">
        <f t="shared" si="58"/>
        <v>35</v>
      </c>
      <c r="T104" s="123">
        <f t="shared" si="58"/>
        <v>3</v>
      </c>
      <c r="U104" s="123">
        <f t="shared" si="58"/>
        <v>4</v>
      </c>
      <c r="V104" s="123">
        <f t="shared" si="58"/>
        <v>134</v>
      </c>
      <c r="W104" s="123">
        <f t="shared" si="58"/>
        <v>1</v>
      </c>
      <c r="X104" s="135">
        <f t="shared" si="42"/>
        <v>2325</v>
      </c>
      <c r="Y104" s="135">
        <f t="shared" ref="Y104" si="59">J104+Q104+X104</f>
        <v>14870</v>
      </c>
      <c r="Z104" s="293" t="s">
        <v>57</v>
      </c>
      <c r="AA104" s="293"/>
      <c r="AB104" s="123">
        <f t="shared" ref="AB104:AQ104" si="60">SUM(AB81:AB103)</f>
        <v>615</v>
      </c>
      <c r="AC104" s="123">
        <f t="shared" si="60"/>
        <v>509</v>
      </c>
      <c r="AD104" s="123">
        <f t="shared" si="60"/>
        <v>511</v>
      </c>
      <c r="AE104" s="123">
        <f t="shared" si="60"/>
        <v>635</v>
      </c>
      <c r="AF104" s="123">
        <f t="shared" si="60"/>
        <v>1528</v>
      </c>
      <c r="AG104" s="123">
        <f t="shared" si="60"/>
        <v>1783</v>
      </c>
      <c r="AH104" s="123">
        <f t="shared" si="60"/>
        <v>1263</v>
      </c>
      <c r="AI104" s="123">
        <f t="shared" si="60"/>
        <v>1393</v>
      </c>
      <c r="AJ104" s="123">
        <f t="shared" si="60"/>
        <v>997</v>
      </c>
      <c r="AK104" s="123">
        <f t="shared" si="60"/>
        <v>866</v>
      </c>
      <c r="AL104" s="123">
        <f t="shared" si="60"/>
        <v>1021</v>
      </c>
      <c r="AM104" s="123">
        <f t="shared" si="60"/>
        <v>606</v>
      </c>
      <c r="AN104" s="123">
        <f t="shared" si="60"/>
        <v>818</v>
      </c>
      <c r="AO104" s="123">
        <f t="shared" si="60"/>
        <v>413</v>
      </c>
      <c r="AP104" s="123">
        <f t="shared" si="60"/>
        <v>541</v>
      </c>
      <c r="AQ104" s="123">
        <f t="shared" si="60"/>
        <v>295</v>
      </c>
      <c r="AR104" s="153">
        <f t="shared" si="44"/>
        <v>7294</v>
      </c>
      <c r="AS104" s="153">
        <f t="shared" si="45"/>
        <v>6500</v>
      </c>
      <c r="AT104" s="153">
        <f t="shared" si="46"/>
        <v>13794</v>
      </c>
      <c r="AU104" s="153">
        <f t="shared" si="47"/>
        <v>13794</v>
      </c>
      <c r="AV104" s="153">
        <f>SUM(AV81:AV103)</f>
        <v>43501</v>
      </c>
      <c r="AW104" s="153">
        <f t="shared" ref="AW104:AZ104" si="61">SUM(AW81:AW103)</f>
        <v>7391</v>
      </c>
      <c r="AX104" s="153">
        <f t="shared" si="61"/>
        <v>23336</v>
      </c>
      <c r="AY104" s="153">
        <f t="shared" si="61"/>
        <v>3604</v>
      </c>
      <c r="AZ104" s="153">
        <f t="shared" si="61"/>
        <v>333</v>
      </c>
      <c r="BA104" s="176">
        <f t="shared" si="39"/>
        <v>42.820294651097342</v>
      </c>
      <c r="BB104" s="9">
        <f t="shared" si="48"/>
        <v>53.288162614587485</v>
      </c>
      <c r="BC104" s="176">
        <f>(4*AU104)/(C104*0.00272)*100</f>
        <v>46.776965988430028</v>
      </c>
      <c r="BD104" s="177">
        <f t="shared" si="50"/>
        <v>26.126429051782114</v>
      </c>
      <c r="BE104" s="178">
        <f t="shared" si="51"/>
        <v>61.661224297580183</v>
      </c>
      <c r="BF104" s="176">
        <f t="shared" si="52"/>
        <v>127.23334748852967</v>
      </c>
      <c r="BG104" s="115">
        <f t="shared" si="53"/>
        <v>16.990414013470957</v>
      </c>
    </row>
    <row r="111" spans="1:59" ht="15.75" thickBot="1"/>
    <row r="112" spans="1:59" ht="18.75">
      <c r="A112" s="294" t="s">
        <v>57</v>
      </c>
      <c r="B112" s="294"/>
      <c r="C112" s="294"/>
      <c r="D112" s="295" t="s">
        <v>0</v>
      </c>
      <c r="E112" s="295"/>
      <c r="F112" s="295"/>
      <c r="G112" s="295"/>
      <c r="H112" s="295"/>
      <c r="I112" s="295"/>
      <c r="J112" s="295"/>
      <c r="K112" s="295"/>
      <c r="L112" s="295"/>
      <c r="M112" s="295"/>
      <c r="N112" s="295"/>
      <c r="O112" s="295"/>
      <c r="P112" s="295"/>
      <c r="Q112" s="295"/>
      <c r="R112" s="295"/>
      <c r="S112" s="295"/>
      <c r="T112" s="295"/>
      <c r="U112" s="295"/>
      <c r="V112" s="295"/>
      <c r="W112" s="295"/>
      <c r="X112" s="295"/>
      <c r="Y112" s="296"/>
      <c r="Z112" s="299" t="s">
        <v>6</v>
      </c>
      <c r="AA112" s="300"/>
      <c r="AB112" s="300"/>
      <c r="AC112" s="300"/>
      <c r="AD112" s="300"/>
      <c r="AE112" s="300"/>
      <c r="AF112" s="300"/>
      <c r="AG112" s="300"/>
      <c r="AH112" s="300"/>
      <c r="AI112" s="300"/>
      <c r="AJ112" s="300"/>
      <c r="AK112" s="300"/>
      <c r="AL112" s="300"/>
      <c r="AM112" s="300"/>
      <c r="AN112" s="300"/>
      <c r="AO112" s="300"/>
      <c r="AP112" s="300"/>
      <c r="AQ112" s="300"/>
      <c r="AR112" s="300"/>
      <c r="AS112" s="300"/>
      <c r="AT112" s="301"/>
      <c r="AU112" s="120"/>
      <c r="AV112" s="304" t="s">
        <v>18</v>
      </c>
      <c r="AW112" s="304"/>
      <c r="AX112" s="306" t="s">
        <v>19</v>
      </c>
      <c r="AY112" s="307"/>
      <c r="AZ112" s="307"/>
      <c r="BA112" s="284" t="s">
        <v>28</v>
      </c>
      <c r="BB112" s="430" t="s">
        <v>54</v>
      </c>
      <c r="BC112" s="430" t="s">
        <v>51</v>
      </c>
      <c r="BD112" s="422" t="s">
        <v>92</v>
      </c>
      <c r="BE112" s="422" t="s">
        <v>30</v>
      </c>
      <c r="BF112" s="422" t="s">
        <v>52</v>
      </c>
      <c r="BG112" s="418" t="s">
        <v>53</v>
      </c>
    </row>
    <row r="113" spans="1:59" ht="19.5" thickBot="1">
      <c r="A113" s="294"/>
      <c r="B113" s="294"/>
      <c r="C113" s="294"/>
      <c r="D113" s="297"/>
      <c r="E113" s="297"/>
      <c r="F113" s="297"/>
      <c r="G113" s="297"/>
      <c r="H113" s="297"/>
      <c r="I113" s="297"/>
      <c r="J113" s="297"/>
      <c r="K113" s="297"/>
      <c r="L113" s="297"/>
      <c r="M113" s="297"/>
      <c r="N113" s="297"/>
      <c r="O113" s="297"/>
      <c r="P113" s="297"/>
      <c r="Q113" s="297"/>
      <c r="R113" s="297"/>
      <c r="S113" s="297"/>
      <c r="T113" s="297"/>
      <c r="U113" s="297"/>
      <c r="V113" s="297"/>
      <c r="W113" s="297"/>
      <c r="X113" s="297"/>
      <c r="Y113" s="298"/>
      <c r="Z113" s="302"/>
      <c r="AA113" s="295"/>
      <c r="AB113" s="295"/>
      <c r="AC113" s="295"/>
      <c r="AD113" s="295"/>
      <c r="AE113" s="295"/>
      <c r="AF113" s="295"/>
      <c r="AG113" s="295"/>
      <c r="AH113" s="295"/>
      <c r="AI113" s="295"/>
      <c r="AJ113" s="295"/>
      <c r="AK113" s="295"/>
      <c r="AL113" s="295"/>
      <c r="AM113" s="295"/>
      <c r="AN113" s="295"/>
      <c r="AO113" s="295"/>
      <c r="AP113" s="295"/>
      <c r="AQ113" s="295"/>
      <c r="AR113" s="295"/>
      <c r="AS113" s="295"/>
      <c r="AT113" s="303"/>
      <c r="AU113" s="120"/>
      <c r="AV113" s="305"/>
      <c r="AW113" s="305"/>
      <c r="AX113" s="308"/>
      <c r="AY113" s="305"/>
      <c r="AZ113" s="305"/>
      <c r="BA113" s="285"/>
      <c r="BB113" s="431"/>
      <c r="BC113" s="431"/>
      <c r="BD113" s="423"/>
      <c r="BE113" s="423"/>
      <c r="BF113" s="423"/>
      <c r="BG113" s="419"/>
    </row>
    <row r="114" spans="1:59" ht="19.5" thickBot="1">
      <c r="A114" s="450" t="s">
        <v>90</v>
      </c>
      <c r="B114" s="450"/>
      <c r="C114" s="450"/>
      <c r="D114" s="343" t="s">
        <v>34</v>
      </c>
      <c r="E114" s="344"/>
      <c r="F114" s="344"/>
      <c r="G114" s="344"/>
      <c r="H114" s="344"/>
      <c r="I114" s="344"/>
      <c r="J114" s="344"/>
      <c r="K114" s="344"/>
      <c r="L114" s="344"/>
      <c r="M114" s="344"/>
      <c r="N114" s="344"/>
      <c r="O114" s="344"/>
      <c r="P114" s="344"/>
      <c r="Q114" s="345"/>
      <c r="R114" s="398" t="s">
        <v>36</v>
      </c>
      <c r="S114" s="399"/>
      <c r="T114" s="399"/>
      <c r="U114" s="399"/>
      <c r="V114" s="399"/>
      <c r="W114" s="399"/>
      <c r="X114" s="400"/>
      <c r="Y114" s="369" t="s">
        <v>25</v>
      </c>
      <c r="Z114" s="338" t="s">
        <v>26</v>
      </c>
      <c r="AA114" s="435" t="s">
        <v>7</v>
      </c>
      <c r="AB114" s="437" t="s">
        <v>46</v>
      </c>
      <c r="AC114" s="438"/>
      <c r="AD114" s="438"/>
      <c r="AE114" s="438"/>
      <c r="AF114" s="438"/>
      <c r="AG114" s="438"/>
      <c r="AH114" s="438"/>
      <c r="AI114" s="438"/>
      <c r="AJ114" s="438"/>
      <c r="AK114" s="438"/>
      <c r="AL114" s="438"/>
      <c r="AM114" s="438"/>
      <c r="AN114" s="438"/>
      <c r="AO114" s="438"/>
      <c r="AP114" s="438"/>
      <c r="AQ114" s="438"/>
      <c r="AR114" s="438"/>
      <c r="AS114" s="438"/>
      <c r="AT114" s="439"/>
      <c r="AU114" s="146"/>
      <c r="AV114" s="305"/>
      <c r="AW114" s="305"/>
      <c r="AX114" s="308"/>
      <c r="AY114" s="305"/>
      <c r="AZ114" s="305"/>
      <c r="BA114" s="285"/>
      <c r="BB114" s="431"/>
      <c r="BC114" s="431"/>
      <c r="BD114" s="423"/>
      <c r="BE114" s="423"/>
      <c r="BF114" s="423"/>
      <c r="BG114" s="419"/>
    </row>
    <row r="115" spans="1:59" ht="19.5" thickBot="1">
      <c r="A115" s="451"/>
      <c r="B115" s="451"/>
      <c r="C115" s="451"/>
      <c r="D115" s="348" t="s">
        <v>35</v>
      </c>
      <c r="E115" s="349"/>
      <c r="F115" s="349"/>
      <c r="G115" s="349"/>
      <c r="H115" s="349"/>
      <c r="I115" s="349"/>
      <c r="J115" s="350"/>
      <c r="K115" s="351" t="s">
        <v>45</v>
      </c>
      <c r="L115" s="352"/>
      <c r="M115" s="352"/>
      <c r="N115" s="352"/>
      <c r="O115" s="352"/>
      <c r="P115" s="352"/>
      <c r="Q115" s="353"/>
      <c r="R115" s="286" t="s">
        <v>37</v>
      </c>
      <c r="S115" s="287"/>
      <c r="T115" s="287"/>
      <c r="U115" s="287"/>
      <c r="V115" s="287"/>
      <c r="W115" s="287"/>
      <c r="X115" s="354"/>
      <c r="Y115" s="370"/>
      <c r="Z115" s="338"/>
      <c r="AA115" s="435"/>
      <c r="AB115" s="440"/>
      <c r="AC115" s="441"/>
      <c r="AD115" s="441"/>
      <c r="AE115" s="441"/>
      <c r="AF115" s="441"/>
      <c r="AG115" s="441"/>
      <c r="AH115" s="441"/>
      <c r="AI115" s="441"/>
      <c r="AJ115" s="441"/>
      <c r="AK115" s="441"/>
      <c r="AL115" s="441"/>
      <c r="AM115" s="441"/>
      <c r="AN115" s="441"/>
      <c r="AO115" s="441"/>
      <c r="AP115" s="441"/>
      <c r="AQ115" s="441"/>
      <c r="AR115" s="441"/>
      <c r="AS115" s="441"/>
      <c r="AT115" s="442"/>
      <c r="AU115" s="146"/>
      <c r="AV115" s="305"/>
      <c r="AW115" s="305"/>
      <c r="AX115" s="308"/>
      <c r="AY115" s="305"/>
      <c r="AZ115" s="305"/>
      <c r="BA115" s="285"/>
      <c r="BB115" s="431"/>
      <c r="BC115" s="431"/>
      <c r="BD115" s="423"/>
      <c r="BE115" s="423"/>
      <c r="BF115" s="423"/>
      <c r="BG115" s="419"/>
    </row>
    <row r="116" spans="1:59" ht="16.5" thickBot="1">
      <c r="A116" s="320" t="s">
        <v>33</v>
      </c>
      <c r="B116" s="322" t="s">
        <v>31</v>
      </c>
      <c r="C116" s="446" t="s">
        <v>32</v>
      </c>
      <c r="D116" s="347" t="s">
        <v>39</v>
      </c>
      <c r="E116" s="346" t="s">
        <v>38</v>
      </c>
      <c r="F116" s="309" t="s">
        <v>44</v>
      </c>
      <c r="G116" s="309"/>
      <c r="H116" s="309"/>
      <c r="I116" s="310"/>
      <c r="J116" s="311" t="s">
        <v>17</v>
      </c>
      <c r="K116" s="347" t="s">
        <v>39</v>
      </c>
      <c r="L116" s="346" t="s">
        <v>38</v>
      </c>
      <c r="M116" s="309" t="s">
        <v>44</v>
      </c>
      <c r="N116" s="309"/>
      <c r="O116" s="309"/>
      <c r="P116" s="310"/>
      <c r="Q116" s="311" t="s">
        <v>17</v>
      </c>
      <c r="R116" s="313" t="s">
        <v>39</v>
      </c>
      <c r="S116" s="342" t="s">
        <v>38</v>
      </c>
      <c r="T116" s="364" t="s">
        <v>44</v>
      </c>
      <c r="U116" s="364"/>
      <c r="V116" s="364"/>
      <c r="W116" s="365"/>
      <c r="X116" s="339" t="s">
        <v>17</v>
      </c>
      <c r="Y116" s="370"/>
      <c r="Z116" s="338"/>
      <c r="AA116" s="436"/>
      <c r="AB116" s="316" t="s">
        <v>8</v>
      </c>
      <c r="AC116" s="314"/>
      <c r="AD116" s="314" t="s">
        <v>9</v>
      </c>
      <c r="AE116" s="314"/>
      <c r="AF116" s="314" t="s">
        <v>10</v>
      </c>
      <c r="AG116" s="314"/>
      <c r="AH116" s="314" t="s">
        <v>11</v>
      </c>
      <c r="AI116" s="314"/>
      <c r="AJ116" s="314" t="s">
        <v>12</v>
      </c>
      <c r="AK116" s="314"/>
      <c r="AL116" s="314" t="s">
        <v>13</v>
      </c>
      <c r="AM116" s="314"/>
      <c r="AN116" s="314" t="s">
        <v>14</v>
      </c>
      <c r="AO116" s="314"/>
      <c r="AP116" s="314" t="s">
        <v>15</v>
      </c>
      <c r="AQ116" s="315"/>
      <c r="AR116" s="316" t="s">
        <v>16</v>
      </c>
      <c r="AS116" s="314"/>
      <c r="AT116" s="317"/>
      <c r="AU116" s="99"/>
      <c r="AV116" s="318" t="s">
        <v>47</v>
      </c>
      <c r="AW116" s="319"/>
      <c r="AX116" s="290" t="s">
        <v>50</v>
      </c>
      <c r="AY116" s="291"/>
      <c r="AZ116" s="292"/>
      <c r="BA116" s="285"/>
      <c r="BB116" s="431"/>
      <c r="BC116" s="431"/>
      <c r="BD116" s="423"/>
      <c r="BE116" s="423"/>
      <c r="BF116" s="423"/>
      <c r="BG116" s="419"/>
    </row>
    <row r="117" spans="1:59" ht="79.5" thickBot="1">
      <c r="A117" s="321"/>
      <c r="B117" s="322"/>
      <c r="C117" s="446"/>
      <c r="D117" s="347"/>
      <c r="E117" s="346"/>
      <c r="F117" s="124" t="s">
        <v>40</v>
      </c>
      <c r="G117" s="124" t="s">
        <v>41</v>
      </c>
      <c r="H117" s="124" t="s">
        <v>42</v>
      </c>
      <c r="I117" s="59" t="s">
        <v>43</v>
      </c>
      <c r="J117" s="312"/>
      <c r="K117" s="347"/>
      <c r="L117" s="346"/>
      <c r="M117" s="124" t="s">
        <v>40</v>
      </c>
      <c r="N117" s="124" t="s">
        <v>41</v>
      </c>
      <c r="O117" s="124" t="s">
        <v>56</v>
      </c>
      <c r="P117" s="59" t="s">
        <v>43</v>
      </c>
      <c r="Q117" s="312"/>
      <c r="R117" s="313"/>
      <c r="S117" s="342"/>
      <c r="T117" s="125" t="s">
        <v>40</v>
      </c>
      <c r="U117" s="125" t="s">
        <v>41</v>
      </c>
      <c r="V117" s="125" t="s">
        <v>56</v>
      </c>
      <c r="W117" s="165" t="s">
        <v>43</v>
      </c>
      <c r="X117" s="340"/>
      <c r="Y117" s="449"/>
      <c r="Z117" s="338"/>
      <c r="AA117" s="436"/>
      <c r="AB117" s="204" t="s">
        <v>3</v>
      </c>
      <c r="AC117" s="205" t="s">
        <v>4</v>
      </c>
      <c r="AD117" s="205" t="s">
        <v>3</v>
      </c>
      <c r="AE117" s="205" t="s">
        <v>4</v>
      </c>
      <c r="AF117" s="205" t="s">
        <v>3</v>
      </c>
      <c r="AG117" s="205" t="s">
        <v>4</v>
      </c>
      <c r="AH117" s="205" t="s">
        <v>3</v>
      </c>
      <c r="AI117" s="205" t="s">
        <v>4</v>
      </c>
      <c r="AJ117" s="205" t="s">
        <v>3</v>
      </c>
      <c r="AK117" s="205" t="s">
        <v>4</v>
      </c>
      <c r="AL117" s="205" t="s">
        <v>3</v>
      </c>
      <c r="AM117" s="205" t="s">
        <v>4</v>
      </c>
      <c r="AN117" s="205" t="s">
        <v>3</v>
      </c>
      <c r="AO117" s="205" t="s">
        <v>4</v>
      </c>
      <c r="AP117" s="205" t="s">
        <v>3</v>
      </c>
      <c r="AQ117" s="206" t="s">
        <v>4</v>
      </c>
      <c r="AR117" s="35" t="s">
        <v>3</v>
      </c>
      <c r="AS117" s="167" t="s">
        <v>4</v>
      </c>
      <c r="AT117" s="170" t="s">
        <v>17</v>
      </c>
      <c r="AU117" s="100" t="s">
        <v>86</v>
      </c>
      <c r="AV117" s="46" t="s">
        <v>48</v>
      </c>
      <c r="AW117" s="43" t="s">
        <v>49</v>
      </c>
      <c r="AX117" s="44" t="s">
        <v>83</v>
      </c>
      <c r="AY117" s="45" t="s">
        <v>84</v>
      </c>
      <c r="AZ117" s="47" t="s">
        <v>85</v>
      </c>
      <c r="BA117" s="285"/>
      <c r="BB117" s="431"/>
      <c r="BC117" s="431"/>
      <c r="BD117" s="423"/>
      <c r="BE117" s="423"/>
      <c r="BF117" s="423"/>
      <c r="BG117" s="419"/>
    </row>
    <row r="118" spans="1:59" s="105" customFormat="1" ht="50.25" customHeight="1">
      <c r="A118" s="103">
        <v>1</v>
      </c>
      <c r="B118" s="11" t="s">
        <v>58</v>
      </c>
      <c r="C118" s="236">
        <v>1619000.2683606243</v>
      </c>
      <c r="D118" s="29"/>
      <c r="E118" s="13"/>
      <c r="F118" s="13"/>
      <c r="G118" s="13"/>
      <c r="H118" s="13"/>
      <c r="I118" s="160"/>
      <c r="J118" s="133">
        <f>D118+E118+F118+G118+H118+I118</f>
        <v>0</v>
      </c>
      <c r="K118" s="29"/>
      <c r="L118" s="13"/>
      <c r="M118" s="13"/>
      <c r="N118" s="13"/>
      <c r="O118" s="13"/>
      <c r="P118" s="160"/>
      <c r="Q118" s="133">
        <f>SUM(K118:P118)</f>
        <v>0</v>
      </c>
      <c r="R118" s="29"/>
      <c r="S118" s="13"/>
      <c r="T118" s="13"/>
      <c r="U118" s="13"/>
      <c r="V118" s="13"/>
      <c r="W118" s="160"/>
      <c r="X118" s="133">
        <f>SUM(R118:W118)</f>
        <v>0</v>
      </c>
      <c r="Y118" s="133">
        <f>J118+Q118+X118</f>
        <v>0</v>
      </c>
      <c r="Z118" s="104">
        <v>1</v>
      </c>
      <c r="AA118" s="33" t="s">
        <v>58</v>
      </c>
      <c r="AB118" s="207"/>
      <c r="AC118" s="208"/>
      <c r="AD118" s="208"/>
      <c r="AE118" s="208"/>
      <c r="AF118" s="208"/>
      <c r="AG118" s="208"/>
      <c r="AH118" s="208"/>
      <c r="AI118" s="208"/>
      <c r="AJ118" s="208"/>
      <c r="AK118" s="208"/>
      <c r="AL118" s="208"/>
      <c r="AM118" s="208"/>
      <c r="AN118" s="208"/>
      <c r="AO118" s="208"/>
      <c r="AP118" s="208"/>
      <c r="AQ118" s="209"/>
      <c r="AR118" s="121">
        <f>AP118+AN118+AL118+AJ118+AH118+AF118+AD118+AB118</f>
        <v>0</v>
      </c>
      <c r="AS118" s="126">
        <f>AQ118+AO118+AM118+AK118+AI118+AG118+AE118+AC118</f>
        <v>0</v>
      </c>
      <c r="AT118" s="171">
        <f>SUM(AR118:AS118)</f>
        <v>0</v>
      </c>
      <c r="AU118" s="147">
        <f>D118+E118+K118+L118+R118+S118</f>
        <v>0</v>
      </c>
      <c r="AV118" s="48"/>
      <c r="AW118" s="22"/>
      <c r="AX118" s="23"/>
      <c r="AY118" s="8"/>
      <c r="AZ118" s="49"/>
      <c r="BA118" s="20">
        <f t="shared" ref="BA118:BA141" si="62">((D118+E118)*4)/(C118*0.00144)*100</f>
        <v>0</v>
      </c>
      <c r="BB118" s="9" t="e">
        <f>(D118+E118)/(J118+Q118)*100</f>
        <v>#DIV/0!</v>
      </c>
      <c r="BC118" s="9">
        <f>(4*AU118)/(C118*0.00272)*100</f>
        <v>0</v>
      </c>
      <c r="BD118" s="10" t="e">
        <f>(E118+F118+G118+H118+I118+L118+M118+N118+O118+P118+R118+S118+T118+U118+V118+W118)/Y118*100</f>
        <v>#DIV/0!</v>
      </c>
      <c r="BE118" s="15">
        <f>((D118+E118)*4)/(C118)*100000</f>
        <v>0</v>
      </c>
      <c r="BF118" s="9">
        <f>(AU118*4)/(C118)*100000</f>
        <v>0</v>
      </c>
      <c r="BG118" s="21" t="e">
        <f>AW118/AV118*100</f>
        <v>#DIV/0!</v>
      </c>
    </row>
    <row r="119" spans="1:59" s="105" customFormat="1" ht="50.25" customHeight="1">
      <c r="A119" s="103">
        <v>2</v>
      </c>
      <c r="B119" s="11" t="s">
        <v>59</v>
      </c>
      <c r="C119" s="237">
        <v>1569853.281568601</v>
      </c>
      <c r="D119" s="29"/>
      <c r="E119" s="13"/>
      <c r="F119" s="13"/>
      <c r="G119" s="13"/>
      <c r="H119" s="13"/>
      <c r="I119" s="160"/>
      <c r="J119" s="133">
        <f t="shared" ref="J119:J140" si="63">D119+E119+F119+G119+H119+I119</f>
        <v>0</v>
      </c>
      <c r="K119" s="29"/>
      <c r="L119" s="13"/>
      <c r="M119" s="13"/>
      <c r="N119" s="13"/>
      <c r="O119" s="13"/>
      <c r="P119" s="160"/>
      <c r="Q119" s="133">
        <f t="shared" ref="Q119:Q140" si="64">SUM(K119:P119)</f>
        <v>0</v>
      </c>
      <c r="R119" s="29"/>
      <c r="S119" s="13"/>
      <c r="T119" s="13"/>
      <c r="U119" s="13"/>
      <c r="V119" s="13"/>
      <c r="W119" s="160"/>
      <c r="X119" s="133">
        <f t="shared" ref="X119:X141" si="65">SUM(R119:W119)</f>
        <v>0</v>
      </c>
      <c r="Y119" s="133">
        <f t="shared" ref="Y119:Y140" si="66">J119+Q119+X119</f>
        <v>0</v>
      </c>
      <c r="Z119" s="104">
        <v>2</v>
      </c>
      <c r="AA119" s="33" t="s">
        <v>59</v>
      </c>
      <c r="AB119" s="29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37"/>
      <c r="AR119" s="121">
        <f t="shared" ref="AR119:AR141" si="67">AP119+AN119+AL119+AJ119+AH119+AF119+AD119+AB119</f>
        <v>0</v>
      </c>
      <c r="AS119" s="126">
        <f t="shared" ref="AS119:AS141" si="68">AQ119+AO119+AM119+AK119+AI119+AG119+AE119+AC119</f>
        <v>0</v>
      </c>
      <c r="AT119" s="171">
        <f t="shared" ref="AT119:AT141" si="69">SUM(AR119:AS119)</f>
        <v>0</v>
      </c>
      <c r="AU119" s="147">
        <f t="shared" ref="AU119:AU141" si="70">D119+E119+K119+L119+R119+S119</f>
        <v>0</v>
      </c>
      <c r="AV119" s="48"/>
      <c r="AW119" s="22"/>
      <c r="AX119" s="23"/>
      <c r="AY119" s="8"/>
      <c r="AZ119" s="49"/>
      <c r="BA119" s="20">
        <f t="shared" si="62"/>
        <v>0</v>
      </c>
      <c r="BB119" s="9" t="e">
        <f t="shared" ref="BB119:BB141" si="71">(D119+E119)/(J119+Q119)*100</f>
        <v>#DIV/0!</v>
      </c>
      <c r="BC119" s="9">
        <f t="shared" ref="BC119:BC140" si="72">(4*AU119)/(C119*0.00272)*100</f>
        <v>0</v>
      </c>
      <c r="BD119" s="10" t="e">
        <f t="shared" ref="BD119:BD141" si="73">(E119+F119+G119+H119+I119+L119+M119+N119+O119+P119+R119+S119+T119+U119+V119+W119)/Y119*100</f>
        <v>#DIV/0!</v>
      </c>
      <c r="BE119" s="15">
        <f t="shared" ref="BE119:BE141" si="74">((D119+E119)*4)/(C119)*100000</f>
        <v>0</v>
      </c>
      <c r="BF119" s="9">
        <f t="shared" ref="BF119:BF141" si="75">(AU119*4)/(C119)*100000</f>
        <v>0</v>
      </c>
      <c r="BG119" s="21" t="e">
        <f t="shared" ref="BG119:BG141" si="76">AW119/AV119*100</f>
        <v>#DIV/0!</v>
      </c>
    </row>
    <row r="120" spans="1:59" s="105" customFormat="1" ht="50.25" customHeight="1">
      <c r="A120" s="103">
        <v>3</v>
      </c>
      <c r="B120" s="11" t="s">
        <v>60</v>
      </c>
      <c r="C120" s="236">
        <v>1382814.1240237975</v>
      </c>
      <c r="D120" s="29"/>
      <c r="E120" s="13"/>
      <c r="F120" s="13"/>
      <c r="G120" s="13"/>
      <c r="H120" s="13"/>
      <c r="I120" s="160"/>
      <c r="J120" s="133">
        <f t="shared" si="63"/>
        <v>0</v>
      </c>
      <c r="K120" s="29"/>
      <c r="L120" s="13"/>
      <c r="M120" s="13"/>
      <c r="N120" s="13"/>
      <c r="O120" s="13"/>
      <c r="P120" s="160"/>
      <c r="Q120" s="133">
        <f t="shared" si="64"/>
        <v>0</v>
      </c>
      <c r="R120" s="29"/>
      <c r="S120" s="13"/>
      <c r="T120" s="13"/>
      <c r="U120" s="13"/>
      <c r="V120" s="13"/>
      <c r="W120" s="160"/>
      <c r="X120" s="133">
        <f t="shared" si="65"/>
        <v>0</v>
      </c>
      <c r="Y120" s="133">
        <f t="shared" si="66"/>
        <v>0</v>
      </c>
      <c r="Z120" s="104">
        <v>3</v>
      </c>
      <c r="AA120" s="33" t="s">
        <v>60</v>
      </c>
      <c r="AB120" s="29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37"/>
      <c r="AR120" s="121">
        <f t="shared" si="67"/>
        <v>0</v>
      </c>
      <c r="AS120" s="126">
        <f t="shared" si="68"/>
        <v>0</v>
      </c>
      <c r="AT120" s="171">
        <f t="shared" si="69"/>
        <v>0</v>
      </c>
      <c r="AU120" s="147">
        <f t="shared" si="70"/>
        <v>0</v>
      </c>
      <c r="AV120" s="48"/>
      <c r="AW120" s="22"/>
      <c r="AX120" s="23"/>
      <c r="AY120" s="8"/>
      <c r="AZ120" s="49"/>
      <c r="BA120" s="20">
        <f t="shared" si="62"/>
        <v>0</v>
      </c>
      <c r="BB120" s="9" t="e">
        <f t="shared" si="71"/>
        <v>#DIV/0!</v>
      </c>
      <c r="BC120" s="9">
        <f t="shared" si="72"/>
        <v>0</v>
      </c>
      <c r="BD120" s="10" t="e">
        <f t="shared" si="73"/>
        <v>#DIV/0!</v>
      </c>
      <c r="BE120" s="15">
        <f t="shared" si="74"/>
        <v>0</v>
      </c>
      <c r="BF120" s="9">
        <f t="shared" si="75"/>
        <v>0</v>
      </c>
      <c r="BG120" s="21" t="e">
        <f t="shared" si="76"/>
        <v>#DIV/0!</v>
      </c>
    </row>
    <row r="121" spans="1:59" s="105" customFormat="1" ht="50.25" customHeight="1">
      <c r="A121" s="103">
        <v>4</v>
      </c>
      <c r="B121" s="11" t="s">
        <v>61</v>
      </c>
      <c r="C121" s="237">
        <v>2091841.0333211792</v>
      </c>
      <c r="D121" s="29"/>
      <c r="E121" s="13"/>
      <c r="F121" s="13"/>
      <c r="G121" s="13"/>
      <c r="H121" s="13"/>
      <c r="I121" s="160"/>
      <c r="J121" s="133">
        <f t="shared" si="63"/>
        <v>0</v>
      </c>
      <c r="K121" s="29"/>
      <c r="L121" s="13"/>
      <c r="M121" s="13"/>
      <c r="N121" s="13"/>
      <c r="O121" s="13"/>
      <c r="P121" s="160"/>
      <c r="Q121" s="133">
        <f t="shared" si="64"/>
        <v>0</v>
      </c>
      <c r="R121" s="29"/>
      <c r="S121" s="13"/>
      <c r="T121" s="13"/>
      <c r="U121" s="13"/>
      <c r="V121" s="13"/>
      <c r="W121" s="160"/>
      <c r="X121" s="133">
        <f t="shared" si="65"/>
        <v>0</v>
      </c>
      <c r="Y121" s="133">
        <f t="shared" si="66"/>
        <v>0</v>
      </c>
      <c r="Z121" s="104">
        <v>4</v>
      </c>
      <c r="AA121" s="33" t="s">
        <v>61</v>
      </c>
      <c r="AB121" s="29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37"/>
      <c r="AR121" s="121">
        <f t="shared" si="67"/>
        <v>0</v>
      </c>
      <c r="AS121" s="126">
        <f t="shared" si="68"/>
        <v>0</v>
      </c>
      <c r="AT121" s="171">
        <f t="shared" si="69"/>
        <v>0</v>
      </c>
      <c r="AU121" s="147">
        <f t="shared" si="70"/>
        <v>0</v>
      </c>
      <c r="AV121" s="48"/>
      <c r="AW121" s="22"/>
      <c r="AX121" s="23"/>
      <c r="AY121" s="8"/>
      <c r="AZ121" s="49"/>
      <c r="BA121" s="20">
        <f t="shared" si="62"/>
        <v>0</v>
      </c>
      <c r="BB121" s="9" t="e">
        <f t="shared" si="71"/>
        <v>#DIV/0!</v>
      </c>
      <c r="BC121" s="9">
        <f t="shared" si="72"/>
        <v>0</v>
      </c>
      <c r="BD121" s="10" t="e">
        <f t="shared" si="73"/>
        <v>#DIV/0!</v>
      </c>
      <c r="BE121" s="15">
        <f t="shared" si="74"/>
        <v>0</v>
      </c>
      <c r="BF121" s="9">
        <f t="shared" si="75"/>
        <v>0</v>
      </c>
      <c r="BG121" s="21" t="e">
        <f t="shared" si="76"/>
        <v>#DIV/0!</v>
      </c>
    </row>
    <row r="122" spans="1:59" s="105" customFormat="1" ht="50.25" customHeight="1">
      <c r="A122" s="103">
        <v>5</v>
      </c>
      <c r="B122" s="11" t="s">
        <v>62</v>
      </c>
      <c r="C122" s="237">
        <v>1069822.9655793204</v>
      </c>
      <c r="D122" s="29"/>
      <c r="E122" s="13"/>
      <c r="F122" s="13"/>
      <c r="G122" s="13"/>
      <c r="H122" s="13"/>
      <c r="I122" s="160"/>
      <c r="J122" s="133">
        <f t="shared" si="63"/>
        <v>0</v>
      </c>
      <c r="K122" s="29"/>
      <c r="L122" s="13"/>
      <c r="M122" s="13"/>
      <c r="N122" s="13"/>
      <c r="O122" s="13"/>
      <c r="P122" s="160"/>
      <c r="Q122" s="133">
        <f t="shared" si="64"/>
        <v>0</v>
      </c>
      <c r="R122" s="29"/>
      <c r="S122" s="13"/>
      <c r="T122" s="13"/>
      <c r="U122" s="13"/>
      <c r="V122" s="13"/>
      <c r="W122" s="160"/>
      <c r="X122" s="133">
        <f t="shared" si="65"/>
        <v>0</v>
      </c>
      <c r="Y122" s="133">
        <f t="shared" si="66"/>
        <v>0</v>
      </c>
      <c r="Z122" s="104">
        <v>5</v>
      </c>
      <c r="AA122" s="33" t="s">
        <v>62</v>
      </c>
      <c r="AB122" s="29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37"/>
      <c r="AR122" s="121">
        <f t="shared" si="67"/>
        <v>0</v>
      </c>
      <c r="AS122" s="126">
        <f t="shared" si="68"/>
        <v>0</v>
      </c>
      <c r="AT122" s="171">
        <f t="shared" si="69"/>
        <v>0</v>
      </c>
      <c r="AU122" s="147">
        <f t="shared" si="70"/>
        <v>0</v>
      </c>
      <c r="AV122" s="48"/>
      <c r="AW122" s="22"/>
      <c r="AX122" s="23"/>
      <c r="AY122" s="8"/>
      <c r="AZ122" s="49"/>
      <c r="BA122" s="20">
        <f t="shared" si="62"/>
        <v>0</v>
      </c>
      <c r="BB122" s="9" t="e">
        <f t="shared" si="71"/>
        <v>#DIV/0!</v>
      </c>
      <c r="BC122" s="9">
        <f t="shared" si="72"/>
        <v>0</v>
      </c>
      <c r="BD122" s="10" t="e">
        <f t="shared" si="73"/>
        <v>#DIV/0!</v>
      </c>
      <c r="BE122" s="15">
        <f t="shared" si="74"/>
        <v>0</v>
      </c>
      <c r="BF122" s="9">
        <f t="shared" si="75"/>
        <v>0</v>
      </c>
      <c r="BG122" s="21" t="e">
        <f t="shared" si="76"/>
        <v>#DIV/0!</v>
      </c>
    </row>
    <row r="123" spans="1:59" s="105" customFormat="1" ht="50.25" customHeight="1">
      <c r="A123" s="103">
        <v>6</v>
      </c>
      <c r="B123" s="11" t="s">
        <v>63</v>
      </c>
      <c r="C123" s="238">
        <v>835556.13990770013</v>
      </c>
      <c r="D123" s="29"/>
      <c r="E123" s="13"/>
      <c r="F123" s="13"/>
      <c r="G123" s="13"/>
      <c r="H123" s="13"/>
      <c r="I123" s="160"/>
      <c r="J123" s="133">
        <f t="shared" si="63"/>
        <v>0</v>
      </c>
      <c r="K123" s="29"/>
      <c r="L123" s="13"/>
      <c r="M123" s="13"/>
      <c r="N123" s="13"/>
      <c r="O123" s="13"/>
      <c r="P123" s="160"/>
      <c r="Q123" s="133">
        <f t="shared" si="64"/>
        <v>0</v>
      </c>
      <c r="R123" s="29"/>
      <c r="S123" s="13"/>
      <c r="T123" s="13"/>
      <c r="U123" s="13"/>
      <c r="V123" s="13"/>
      <c r="W123" s="160"/>
      <c r="X123" s="133">
        <f t="shared" si="65"/>
        <v>0</v>
      </c>
      <c r="Y123" s="133">
        <f t="shared" si="66"/>
        <v>0</v>
      </c>
      <c r="Z123" s="104">
        <v>6</v>
      </c>
      <c r="AA123" s="33" t="s">
        <v>63</v>
      </c>
      <c r="AB123" s="29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37"/>
      <c r="AR123" s="121">
        <f t="shared" si="67"/>
        <v>0</v>
      </c>
      <c r="AS123" s="126">
        <f t="shared" si="68"/>
        <v>0</v>
      </c>
      <c r="AT123" s="171">
        <f t="shared" si="69"/>
        <v>0</v>
      </c>
      <c r="AU123" s="147">
        <f t="shared" si="70"/>
        <v>0</v>
      </c>
      <c r="AV123" s="48"/>
      <c r="AW123" s="22"/>
      <c r="AX123" s="23"/>
      <c r="AY123" s="8"/>
      <c r="AZ123" s="49"/>
      <c r="BA123" s="20">
        <f t="shared" si="62"/>
        <v>0</v>
      </c>
      <c r="BB123" s="9" t="e">
        <f t="shared" si="71"/>
        <v>#DIV/0!</v>
      </c>
      <c r="BC123" s="9">
        <f t="shared" si="72"/>
        <v>0</v>
      </c>
      <c r="BD123" s="10" t="e">
        <f t="shared" si="73"/>
        <v>#DIV/0!</v>
      </c>
      <c r="BE123" s="15">
        <f t="shared" si="74"/>
        <v>0</v>
      </c>
      <c r="BF123" s="9">
        <f t="shared" si="75"/>
        <v>0</v>
      </c>
      <c r="BG123" s="21" t="e">
        <f t="shared" si="76"/>
        <v>#DIV/0!</v>
      </c>
    </row>
    <row r="124" spans="1:59" s="105" customFormat="1" ht="50.25" customHeight="1">
      <c r="A124" s="103">
        <v>7</v>
      </c>
      <c r="B124" s="11" t="s">
        <v>64</v>
      </c>
      <c r="C124" s="237">
        <v>14040574.919773437</v>
      </c>
      <c r="D124" s="29"/>
      <c r="E124" s="13"/>
      <c r="F124" s="13"/>
      <c r="G124" s="13"/>
      <c r="H124" s="13"/>
      <c r="I124" s="160"/>
      <c r="J124" s="133">
        <f t="shared" si="63"/>
        <v>0</v>
      </c>
      <c r="K124" s="29"/>
      <c r="L124" s="13"/>
      <c r="M124" s="13"/>
      <c r="N124" s="13"/>
      <c r="O124" s="13"/>
      <c r="P124" s="160"/>
      <c r="Q124" s="133">
        <f t="shared" si="64"/>
        <v>0</v>
      </c>
      <c r="R124" s="29"/>
      <c r="S124" s="13"/>
      <c r="T124" s="13"/>
      <c r="U124" s="13"/>
      <c r="V124" s="13"/>
      <c r="W124" s="160"/>
      <c r="X124" s="133">
        <f t="shared" si="65"/>
        <v>0</v>
      </c>
      <c r="Y124" s="133">
        <f t="shared" si="66"/>
        <v>0</v>
      </c>
      <c r="Z124" s="104">
        <v>7</v>
      </c>
      <c r="AA124" s="33" t="s">
        <v>64</v>
      </c>
      <c r="AB124" s="29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37"/>
      <c r="AR124" s="121">
        <f t="shared" si="67"/>
        <v>0</v>
      </c>
      <c r="AS124" s="126">
        <f t="shared" si="68"/>
        <v>0</v>
      </c>
      <c r="AT124" s="171">
        <f t="shared" si="69"/>
        <v>0</v>
      </c>
      <c r="AU124" s="147">
        <f t="shared" si="70"/>
        <v>0</v>
      </c>
      <c r="AV124" s="48"/>
      <c r="AW124" s="22"/>
      <c r="AX124" s="23"/>
      <c r="AY124" s="8"/>
      <c r="AZ124" s="49"/>
      <c r="BA124" s="20">
        <f t="shared" si="62"/>
        <v>0</v>
      </c>
      <c r="BB124" s="9" t="e">
        <f t="shared" si="71"/>
        <v>#DIV/0!</v>
      </c>
      <c r="BC124" s="9">
        <f t="shared" si="72"/>
        <v>0</v>
      </c>
      <c r="BD124" s="10" t="e">
        <f t="shared" si="73"/>
        <v>#DIV/0!</v>
      </c>
      <c r="BE124" s="15">
        <f t="shared" si="74"/>
        <v>0</v>
      </c>
      <c r="BF124" s="9">
        <f t="shared" si="75"/>
        <v>0</v>
      </c>
      <c r="BG124" s="21" t="e">
        <f t="shared" si="76"/>
        <v>#DIV/0!</v>
      </c>
    </row>
    <row r="125" spans="1:59" s="105" customFormat="1" ht="50.25" customHeight="1">
      <c r="A125" s="103">
        <v>8</v>
      </c>
      <c r="B125" s="11" t="s">
        <v>65</v>
      </c>
      <c r="C125" s="238">
        <v>960854.42517233815</v>
      </c>
      <c r="D125" s="29"/>
      <c r="E125" s="13"/>
      <c r="F125" s="13"/>
      <c r="G125" s="13"/>
      <c r="H125" s="13"/>
      <c r="I125" s="160"/>
      <c r="J125" s="133">
        <f t="shared" si="63"/>
        <v>0</v>
      </c>
      <c r="K125" s="29"/>
      <c r="L125" s="13"/>
      <c r="M125" s="13"/>
      <c r="N125" s="13"/>
      <c r="O125" s="13"/>
      <c r="P125" s="160"/>
      <c r="Q125" s="133">
        <f t="shared" si="64"/>
        <v>0</v>
      </c>
      <c r="R125" s="29"/>
      <c r="S125" s="13"/>
      <c r="T125" s="13"/>
      <c r="U125" s="13"/>
      <c r="V125" s="13"/>
      <c r="W125" s="160"/>
      <c r="X125" s="133">
        <f t="shared" si="65"/>
        <v>0</v>
      </c>
      <c r="Y125" s="133">
        <f t="shared" si="66"/>
        <v>0</v>
      </c>
      <c r="Z125" s="104">
        <v>8</v>
      </c>
      <c r="AA125" s="33" t="s">
        <v>65</v>
      </c>
      <c r="AB125" s="29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37"/>
      <c r="AR125" s="121">
        <f t="shared" si="67"/>
        <v>0</v>
      </c>
      <c r="AS125" s="126">
        <f t="shared" si="68"/>
        <v>0</v>
      </c>
      <c r="AT125" s="171">
        <f t="shared" si="69"/>
        <v>0</v>
      </c>
      <c r="AU125" s="147">
        <f t="shared" si="70"/>
        <v>0</v>
      </c>
      <c r="AV125" s="48"/>
      <c r="AW125" s="22"/>
      <c r="AX125" s="23"/>
      <c r="AY125" s="8"/>
      <c r="AZ125" s="49"/>
      <c r="BA125" s="20">
        <f t="shared" si="62"/>
        <v>0</v>
      </c>
      <c r="BB125" s="9" t="e">
        <f t="shared" si="71"/>
        <v>#DIV/0!</v>
      </c>
      <c r="BC125" s="9">
        <f t="shared" si="72"/>
        <v>0</v>
      </c>
      <c r="BD125" s="10" t="e">
        <f t="shared" si="73"/>
        <v>#DIV/0!</v>
      </c>
      <c r="BE125" s="15">
        <f t="shared" si="74"/>
        <v>0</v>
      </c>
      <c r="BF125" s="9">
        <f t="shared" si="75"/>
        <v>0</v>
      </c>
      <c r="BG125" s="21" t="e">
        <f t="shared" si="76"/>
        <v>#DIV/0!</v>
      </c>
    </row>
    <row r="126" spans="1:59" s="105" customFormat="1" ht="50.25" customHeight="1">
      <c r="A126" s="103">
        <v>9</v>
      </c>
      <c r="B126" s="11" t="s">
        <v>66</v>
      </c>
      <c r="C126" s="237">
        <v>2203529.6044143452</v>
      </c>
      <c r="D126" s="29"/>
      <c r="E126" s="13"/>
      <c r="F126" s="13"/>
      <c r="G126" s="13"/>
      <c r="H126" s="13"/>
      <c r="I126" s="160"/>
      <c r="J126" s="133">
        <f t="shared" si="63"/>
        <v>0</v>
      </c>
      <c r="K126" s="29"/>
      <c r="L126" s="13"/>
      <c r="M126" s="13"/>
      <c r="N126" s="13"/>
      <c r="O126" s="13"/>
      <c r="P126" s="160"/>
      <c r="Q126" s="133">
        <f t="shared" si="64"/>
        <v>0</v>
      </c>
      <c r="R126" s="29"/>
      <c r="S126" s="13"/>
      <c r="T126" s="13"/>
      <c r="U126" s="13"/>
      <c r="V126" s="13"/>
      <c r="W126" s="160"/>
      <c r="X126" s="133">
        <f t="shared" si="65"/>
        <v>0</v>
      </c>
      <c r="Y126" s="133">
        <f t="shared" si="66"/>
        <v>0</v>
      </c>
      <c r="Z126" s="104">
        <v>9</v>
      </c>
      <c r="AA126" s="33" t="s">
        <v>66</v>
      </c>
      <c r="AB126" s="29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37"/>
      <c r="AR126" s="121">
        <f t="shared" si="67"/>
        <v>0</v>
      </c>
      <c r="AS126" s="126">
        <f t="shared" si="68"/>
        <v>0</v>
      </c>
      <c r="AT126" s="171">
        <f t="shared" si="69"/>
        <v>0</v>
      </c>
      <c r="AU126" s="147">
        <f t="shared" si="70"/>
        <v>0</v>
      </c>
      <c r="AV126" s="48"/>
      <c r="AW126" s="22"/>
      <c r="AX126" s="23"/>
      <c r="AY126" s="8"/>
      <c r="AZ126" s="49"/>
      <c r="BA126" s="20">
        <f t="shared" si="62"/>
        <v>0</v>
      </c>
      <c r="BB126" s="9" t="e">
        <f t="shared" si="71"/>
        <v>#DIV/0!</v>
      </c>
      <c r="BC126" s="9">
        <f t="shared" si="72"/>
        <v>0</v>
      </c>
      <c r="BD126" s="10" t="e">
        <f t="shared" si="73"/>
        <v>#DIV/0!</v>
      </c>
      <c r="BE126" s="15">
        <f t="shared" si="74"/>
        <v>0</v>
      </c>
      <c r="BF126" s="9">
        <f t="shared" si="75"/>
        <v>0</v>
      </c>
      <c r="BG126" s="21" t="e">
        <f t="shared" si="76"/>
        <v>#DIV/0!</v>
      </c>
    </row>
    <row r="127" spans="1:59" s="105" customFormat="1" ht="50.25" customHeight="1">
      <c r="A127" s="103">
        <v>10</v>
      </c>
      <c r="B127" s="11" t="s">
        <v>67</v>
      </c>
      <c r="C127" s="238">
        <v>1374726.9326119306</v>
      </c>
      <c r="D127" s="29"/>
      <c r="E127" s="13"/>
      <c r="F127" s="13"/>
      <c r="G127" s="13"/>
      <c r="H127" s="13"/>
      <c r="I127" s="160"/>
      <c r="J127" s="133">
        <f t="shared" si="63"/>
        <v>0</v>
      </c>
      <c r="K127" s="29"/>
      <c r="L127" s="13"/>
      <c r="M127" s="13"/>
      <c r="N127" s="13"/>
      <c r="O127" s="13"/>
      <c r="P127" s="160"/>
      <c r="Q127" s="133">
        <f t="shared" si="64"/>
        <v>0</v>
      </c>
      <c r="R127" s="29"/>
      <c r="S127" s="13"/>
      <c r="T127" s="13"/>
      <c r="U127" s="13"/>
      <c r="V127" s="13"/>
      <c r="W127" s="160"/>
      <c r="X127" s="133">
        <f t="shared" si="65"/>
        <v>0</v>
      </c>
      <c r="Y127" s="133">
        <f t="shared" si="66"/>
        <v>0</v>
      </c>
      <c r="Z127" s="104">
        <v>10</v>
      </c>
      <c r="AA127" s="33" t="s">
        <v>67</v>
      </c>
      <c r="AB127" s="29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37"/>
      <c r="AR127" s="121">
        <f t="shared" si="67"/>
        <v>0</v>
      </c>
      <c r="AS127" s="126">
        <f t="shared" si="68"/>
        <v>0</v>
      </c>
      <c r="AT127" s="171">
        <f t="shared" si="69"/>
        <v>0</v>
      </c>
      <c r="AU127" s="147">
        <f t="shared" si="70"/>
        <v>0</v>
      </c>
      <c r="AV127" s="48"/>
      <c r="AW127" s="22"/>
      <c r="AX127" s="23"/>
      <c r="AY127" s="8"/>
      <c r="AZ127" s="49"/>
      <c r="BA127" s="20">
        <f t="shared" si="62"/>
        <v>0</v>
      </c>
      <c r="BB127" s="9" t="e">
        <f t="shared" si="71"/>
        <v>#DIV/0!</v>
      </c>
      <c r="BC127" s="9">
        <f t="shared" si="72"/>
        <v>0</v>
      </c>
      <c r="BD127" s="10" t="e">
        <f t="shared" si="73"/>
        <v>#DIV/0!</v>
      </c>
      <c r="BE127" s="15">
        <f t="shared" si="74"/>
        <v>0</v>
      </c>
      <c r="BF127" s="9">
        <f t="shared" si="75"/>
        <v>0</v>
      </c>
      <c r="BG127" s="21" t="e">
        <f t="shared" si="76"/>
        <v>#DIV/0!</v>
      </c>
    </row>
    <row r="128" spans="1:59" s="105" customFormat="1" ht="50.25" customHeight="1">
      <c r="A128" s="103">
        <v>11</v>
      </c>
      <c r="B128" s="11" t="s">
        <v>68</v>
      </c>
      <c r="C128" s="238">
        <v>708369.60838463972</v>
      </c>
      <c r="D128" s="29"/>
      <c r="E128" s="13"/>
      <c r="F128" s="13"/>
      <c r="G128" s="13"/>
      <c r="H128" s="13"/>
      <c r="I128" s="160"/>
      <c r="J128" s="133">
        <f t="shared" si="63"/>
        <v>0</v>
      </c>
      <c r="K128" s="29"/>
      <c r="L128" s="13"/>
      <c r="M128" s="13"/>
      <c r="N128" s="13"/>
      <c r="O128" s="13"/>
      <c r="P128" s="160"/>
      <c r="Q128" s="133">
        <f t="shared" si="64"/>
        <v>0</v>
      </c>
      <c r="R128" s="29"/>
      <c r="S128" s="13"/>
      <c r="T128" s="13"/>
      <c r="U128" s="13"/>
      <c r="V128" s="13"/>
      <c r="W128" s="160"/>
      <c r="X128" s="133">
        <f t="shared" si="65"/>
        <v>0</v>
      </c>
      <c r="Y128" s="133">
        <f t="shared" si="66"/>
        <v>0</v>
      </c>
      <c r="Z128" s="104">
        <v>11</v>
      </c>
      <c r="AA128" s="33" t="s">
        <v>68</v>
      </c>
      <c r="AB128" s="29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37"/>
      <c r="AR128" s="121">
        <f t="shared" si="67"/>
        <v>0</v>
      </c>
      <c r="AS128" s="126">
        <f t="shared" si="68"/>
        <v>0</v>
      </c>
      <c r="AT128" s="171">
        <f t="shared" si="69"/>
        <v>0</v>
      </c>
      <c r="AU128" s="147">
        <f t="shared" si="70"/>
        <v>0</v>
      </c>
      <c r="AV128" s="48"/>
      <c r="AW128" s="22"/>
      <c r="AX128" s="23"/>
      <c r="AY128" s="8"/>
      <c r="AZ128" s="49"/>
      <c r="BA128" s="20">
        <f t="shared" si="62"/>
        <v>0</v>
      </c>
      <c r="BB128" s="9" t="e">
        <f t="shared" si="71"/>
        <v>#DIV/0!</v>
      </c>
      <c r="BC128" s="9">
        <f t="shared" si="72"/>
        <v>0</v>
      </c>
      <c r="BD128" s="10" t="e">
        <f t="shared" si="73"/>
        <v>#DIV/0!</v>
      </c>
      <c r="BE128" s="15">
        <f t="shared" si="74"/>
        <v>0</v>
      </c>
      <c r="BF128" s="9">
        <f t="shared" si="75"/>
        <v>0</v>
      </c>
      <c r="BG128" s="21" t="e">
        <f t="shared" si="76"/>
        <v>#DIV/0!</v>
      </c>
    </row>
    <row r="129" spans="1:59" s="105" customFormat="1" ht="50.25" customHeight="1">
      <c r="A129" s="103">
        <v>12</v>
      </c>
      <c r="B129" s="11" t="s">
        <v>69</v>
      </c>
      <c r="C129" s="237">
        <v>1290450.1997652545</v>
      </c>
      <c r="D129" s="29"/>
      <c r="E129" s="13"/>
      <c r="F129" s="13"/>
      <c r="G129" s="13"/>
      <c r="H129" s="13"/>
      <c r="I129" s="160"/>
      <c r="J129" s="133">
        <f t="shared" si="63"/>
        <v>0</v>
      </c>
      <c r="K129" s="29"/>
      <c r="L129" s="13"/>
      <c r="M129" s="13"/>
      <c r="N129" s="13"/>
      <c r="O129" s="13"/>
      <c r="P129" s="160"/>
      <c r="Q129" s="133">
        <f t="shared" si="64"/>
        <v>0</v>
      </c>
      <c r="R129" s="29"/>
      <c r="S129" s="13"/>
      <c r="T129" s="13"/>
      <c r="U129" s="13"/>
      <c r="V129" s="13"/>
      <c r="W129" s="160"/>
      <c r="X129" s="133">
        <f t="shared" si="65"/>
        <v>0</v>
      </c>
      <c r="Y129" s="133">
        <f t="shared" si="66"/>
        <v>0</v>
      </c>
      <c r="Z129" s="104">
        <v>12</v>
      </c>
      <c r="AA129" s="33" t="s">
        <v>69</v>
      </c>
      <c r="AB129" s="29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37"/>
      <c r="AR129" s="121">
        <f t="shared" si="67"/>
        <v>0</v>
      </c>
      <c r="AS129" s="126">
        <f t="shared" si="68"/>
        <v>0</v>
      </c>
      <c r="AT129" s="171">
        <f t="shared" si="69"/>
        <v>0</v>
      </c>
      <c r="AU129" s="147">
        <f t="shared" si="70"/>
        <v>0</v>
      </c>
      <c r="AV129" s="48"/>
      <c r="AW129" s="22"/>
      <c r="AX129" s="23"/>
      <c r="AY129" s="8"/>
      <c r="AZ129" s="49"/>
      <c r="BA129" s="20">
        <f t="shared" si="62"/>
        <v>0</v>
      </c>
      <c r="BB129" s="9" t="e">
        <f t="shared" si="71"/>
        <v>#DIV/0!</v>
      </c>
      <c r="BC129" s="9">
        <f t="shared" si="72"/>
        <v>0</v>
      </c>
      <c r="BD129" s="10" t="e">
        <f t="shared" si="73"/>
        <v>#DIV/0!</v>
      </c>
      <c r="BE129" s="15">
        <f t="shared" si="74"/>
        <v>0</v>
      </c>
      <c r="BF129" s="9">
        <f t="shared" si="75"/>
        <v>0</v>
      </c>
      <c r="BG129" s="21" t="e">
        <f t="shared" si="76"/>
        <v>#DIV/0!</v>
      </c>
    </row>
    <row r="130" spans="1:59" s="105" customFormat="1" ht="50.25" customHeight="1">
      <c r="A130" s="103">
        <v>13</v>
      </c>
      <c r="B130" s="11" t="s">
        <v>70</v>
      </c>
      <c r="C130" s="237">
        <v>1549068.2316151208</v>
      </c>
      <c r="D130" s="29"/>
      <c r="E130" s="13"/>
      <c r="F130" s="13"/>
      <c r="G130" s="13"/>
      <c r="H130" s="13"/>
      <c r="I130" s="160"/>
      <c r="J130" s="133">
        <f t="shared" si="63"/>
        <v>0</v>
      </c>
      <c r="K130" s="29"/>
      <c r="L130" s="13"/>
      <c r="M130" s="13"/>
      <c r="N130" s="13"/>
      <c r="O130" s="13"/>
      <c r="P130" s="160"/>
      <c r="Q130" s="133">
        <f t="shared" si="64"/>
        <v>0</v>
      </c>
      <c r="R130" s="29"/>
      <c r="S130" s="13"/>
      <c r="T130" s="13"/>
      <c r="U130" s="13"/>
      <c r="V130" s="13"/>
      <c r="W130" s="160"/>
      <c r="X130" s="133">
        <f t="shared" si="65"/>
        <v>0</v>
      </c>
      <c r="Y130" s="133">
        <f t="shared" si="66"/>
        <v>0</v>
      </c>
      <c r="Z130" s="104">
        <v>13</v>
      </c>
      <c r="AA130" s="33" t="s">
        <v>70</v>
      </c>
      <c r="AB130" s="29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37"/>
      <c r="AR130" s="121">
        <f t="shared" si="67"/>
        <v>0</v>
      </c>
      <c r="AS130" s="126">
        <f t="shared" si="68"/>
        <v>0</v>
      </c>
      <c r="AT130" s="171">
        <f t="shared" si="69"/>
        <v>0</v>
      </c>
      <c r="AU130" s="147">
        <f t="shared" si="70"/>
        <v>0</v>
      </c>
      <c r="AV130" s="48"/>
      <c r="AW130" s="22"/>
      <c r="AX130" s="23"/>
      <c r="AY130" s="8"/>
      <c r="AZ130" s="49"/>
      <c r="BA130" s="20">
        <f t="shared" si="62"/>
        <v>0</v>
      </c>
      <c r="BB130" s="9" t="e">
        <f t="shared" si="71"/>
        <v>#DIV/0!</v>
      </c>
      <c r="BC130" s="9">
        <f t="shared" si="72"/>
        <v>0</v>
      </c>
      <c r="BD130" s="10" t="e">
        <f t="shared" si="73"/>
        <v>#DIV/0!</v>
      </c>
      <c r="BE130" s="15">
        <f t="shared" si="74"/>
        <v>0</v>
      </c>
      <c r="BF130" s="9">
        <f t="shared" si="75"/>
        <v>0</v>
      </c>
      <c r="BG130" s="21" t="e">
        <f t="shared" si="76"/>
        <v>#DIV/0!</v>
      </c>
    </row>
    <row r="131" spans="1:59" s="105" customFormat="1" ht="50.25" customHeight="1">
      <c r="A131" s="103">
        <v>14</v>
      </c>
      <c r="B131" s="11" t="s">
        <v>71</v>
      </c>
      <c r="C131" s="237">
        <v>1526636.3441020814</v>
      </c>
      <c r="D131" s="29"/>
      <c r="E131" s="13"/>
      <c r="F131" s="13"/>
      <c r="G131" s="13"/>
      <c r="H131" s="13"/>
      <c r="I131" s="160"/>
      <c r="J131" s="133">
        <f t="shared" si="63"/>
        <v>0</v>
      </c>
      <c r="K131" s="29"/>
      <c r="L131" s="13"/>
      <c r="M131" s="13"/>
      <c r="N131" s="13"/>
      <c r="O131" s="13"/>
      <c r="P131" s="160"/>
      <c r="Q131" s="133">
        <f t="shared" si="64"/>
        <v>0</v>
      </c>
      <c r="R131" s="29"/>
      <c r="S131" s="13"/>
      <c r="T131" s="13"/>
      <c r="U131" s="13"/>
      <c r="V131" s="13"/>
      <c r="W131" s="160"/>
      <c r="X131" s="133">
        <f t="shared" si="65"/>
        <v>0</v>
      </c>
      <c r="Y131" s="133">
        <f t="shared" si="66"/>
        <v>0</v>
      </c>
      <c r="Z131" s="104">
        <v>14</v>
      </c>
      <c r="AA131" s="33" t="s">
        <v>71</v>
      </c>
      <c r="AB131" s="29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37"/>
      <c r="AR131" s="121">
        <f t="shared" si="67"/>
        <v>0</v>
      </c>
      <c r="AS131" s="126">
        <f t="shared" si="68"/>
        <v>0</v>
      </c>
      <c r="AT131" s="171">
        <f t="shared" si="69"/>
        <v>0</v>
      </c>
      <c r="AU131" s="147">
        <f t="shared" si="70"/>
        <v>0</v>
      </c>
      <c r="AV131" s="48"/>
      <c r="AW131" s="22"/>
      <c r="AX131" s="23"/>
      <c r="AY131" s="8"/>
      <c r="AZ131" s="49"/>
      <c r="BA131" s="20">
        <f t="shared" si="62"/>
        <v>0</v>
      </c>
      <c r="BB131" s="9" t="e">
        <f t="shared" si="71"/>
        <v>#DIV/0!</v>
      </c>
      <c r="BC131" s="9">
        <f t="shared" si="72"/>
        <v>0</v>
      </c>
      <c r="BD131" s="10" t="e">
        <f t="shared" si="73"/>
        <v>#DIV/0!</v>
      </c>
      <c r="BE131" s="15">
        <f t="shared" si="74"/>
        <v>0</v>
      </c>
      <c r="BF131" s="9">
        <f t="shared" si="75"/>
        <v>0</v>
      </c>
      <c r="BG131" s="21" t="e">
        <f t="shared" si="76"/>
        <v>#DIV/0!</v>
      </c>
    </row>
    <row r="132" spans="1:59" s="105" customFormat="1" ht="50.25" customHeight="1">
      <c r="A132" s="103">
        <v>15</v>
      </c>
      <c r="B132" s="11" t="s">
        <v>72</v>
      </c>
      <c r="C132" s="237">
        <v>2070262.4419021353</v>
      </c>
      <c r="D132" s="29"/>
      <c r="E132" s="13"/>
      <c r="F132" s="13"/>
      <c r="G132" s="13"/>
      <c r="H132" s="13"/>
      <c r="I132" s="160"/>
      <c r="J132" s="133">
        <f t="shared" si="63"/>
        <v>0</v>
      </c>
      <c r="K132" s="29"/>
      <c r="L132" s="13"/>
      <c r="M132" s="13"/>
      <c r="N132" s="13"/>
      <c r="O132" s="13"/>
      <c r="P132" s="160"/>
      <c r="Q132" s="133">
        <f t="shared" si="64"/>
        <v>0</v>
      </c>
      <c r="R132" s="29"/>
      <c r="S132" s="13"/>
      <c r="T132" s="13"/>
      <c r="U132" s="13"/>
      <c r="V132" s="13"/>
      <c r="W132" s="160"/>
      <c r="X132" s="133">
        <f t="shared" si="65"/>
        <v>0</v>
      </c>
      <c r="Y132" s="133">
        <f t="shared" si="66"/>
        <v>0</v>
      </c>
      <c r="Z132" s="104">
        <v>15</v>
      </c>
      <c r="AA132" s="33" t="s">
        <v>72</v>
      </c>
      <c r="AB132" s="29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37"/>
      <c r="AR132" s="121">
        <f t="shared" si="67"/>
        <v>0</v>
      </c>
      <c r="AS132" s="126">
        <f t="shared" si="68"/>
        <v>0</v>
      </c>
      <c r="AT132" s="171">
        <f t="shared" si="69"/>
        <v>0</v>
      </c>
      <c r="AU132" s="147">
        <f t="shared" si="70"/>
        <v>0</v>
      </c>
      <c r="AV132" s="48"/>
      <c r="AW132" s="22"/>
      <c r="AX132" s="23"/>
      <c r="AY132" s="8"/>
      <c r="AZ132" s="49"/>
      <c r="BA132" s="20">
        <f t="shared" si="62"/>
        <v>0</v>
      </c>
      <c r="BB132" s="9" t="e">
        <f t="shared" si="71"/>
        <v>#DIV/0!</v>
      </c>
      <c r="BC132" s="9">
        <f t="shared" si="72"/>
        <v>0</v>
      </c>
      <c r="BD132" s="10" t="e">
        <f t="shared" si="73"/>
        <v>#DIV/0!</v>
      </c>
      <c r="BE132" s="15">
        <f t="shared" si="74"/>
        <v>0</v>
      </c>
      <c r="BF132" s="9">
        <f t="shared" si="75"/>
        <v>0</v>
      </c>
      <c r="BG132" s="21" t="e">
        <f t="shared" si="76"/>
        <v>#DIV/0!</v>
      </c>
    </row>
    <row r="133" spans="1:59" s="105" customFormat="1" ht="50.25" customHeight="1">
      <c r="A133" s="103">
        <v>16</v>
      </c>
      <c r="B133" s="14" t="s">
        <v>73</v>
      </c>
      <c r="C133" s="238">
        <v>1371108.1923141417</v>
      </c>
      <c r="D133" s="29"/>
      <c r="E133" s="13"/>
      <c r="F133" s="13"/>
      <c r="G133" s="13"/>
      <c r="H133" s="13"/>
      <c r="I133" s="160"/>
      <c r="J133" s="133">
        <f t="shared" si="63"/>
        <v>0</v>
      </c>
      <c r="K133" s="29"/>
      <c r="L133" s="13"/>
      <c r="M133" s="13"/>
      <c r="N133" s="13"/>
      <c r="O133" s="13"/>
      <c r="P133" s="160"/>
      <c r="Q133" s="133">
        <f t="shared" si="64"/>
        <v>0</v>
      </c>
      <c r="R133" s="29"/>
      <c r="S133" s="13"/>
      <c r="T133" s="13"/>
      <c r="U133" s="13"/>
      <c r="V133" s="13"/>
      <c r="W133" s="160"/>
      <c r="X133" s="133">
        <f t="shared" si="65"/>
        <v>0</v>
      </c>
      <c r="Y133" s="133">
        <f t="shared" si="66"/>
        <v>0</v>
      </c>
      <c r="Z133" s="104">
        <v>16</v>
      </c>
      <c r="AA133" s="34" t="s">
        <v>73</v>
      </c>
      <c r="AB133" s="29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37"/>
      <c r="AR133" s="121">
        <f t="shared" si="67"/>
        <v>0</v>
      </c>
      <c r="AS133" s="126">
        <f t="shared" si="68"/>
        <v>0</v>
      </c>
      <c r="AT133" s="171">
        <f t="shared" si="69"/>
        <v>0</v>
      </c>
      <c r="AU133" s="147">
        <f t="shared" si="70"/>
        <v>0</v>
      </c>
      <c r="AV133" s="48"/>
      <c r="AW133" s="22"/>
      <c r="AX133" s="23"/>
      <c r="AY133" s="8"/>
      <c r="AZ133" s="49"/>
      <c r="BA133" s="20">
        <f t="shared" si="62"/>
        <v>0</v>
      </c>
      <c r="BB133" s="9" t="e">
        <f t="shared" si="71"/>
        <v>#DIV/0!</v>
      </c>
      <c r="BC133" s="9">
        <f t="shared" si="72"/>
        <v>0</v>
      </c>
      <c r="BD133" s="10" t="e">
        <f t="shared" si="73"/>
        <v>#DIV/0!</v>
      </c>
      <c r="BE133" s="15">
        <f t="shared" si="74"/>
        <v>0</v>
      </c>
      <c r="BF133" s="9">
        <f t="shared" si="75"/>
        <v>0</v>
      </c>
      <c r="BG133" s="21" t="e">
        <f t="shared" si="76"/>
        <v>#DIV/0!</v>
      </c>
    </row>
    <row r="134" spans="1:59" s="105" customFormat="1" ht="50.25" customHeight="1">
      <c r="A134" s="103">
        <v>17</v>
      </c>
      <c r="B134" s="11" t="s">
        <v>74</v>
      </c>
      <c r="C134" s="237">
        <v>1254824.4902946225</v>
      </c>
      <c r="D134" s="29"/>
      <c r="E134" s="13"/>
      <c r="F134" s="13"/>
      <c r="G134" s="13"/>
      <c r="H134" s="13"/>
      <c r="I134" s="160"/>
      <c r="J134" s="133">
        <f t="shared" si="63"/>
        <v>0</v>
      </c>
      <c r="K134" s="29"/>
      <c r="L134" s="13"/>
      <c r="M134" s="13"/>
      <c r="N134" s="13"/>
      <c r="O134" s="13"/>
      <c r="P134" s="160"/>
      <c r="Q134" s="133">
        <f t="shared" si="64"/>
        <v>0</v>
      </c>
      <c r="R134" s="29"/>
      <c r="S134" s="13"/>
      <c r="T134" s="13"/>
      <c r="U134" s="13"/>
      <c r="V134" s="13"/>
      <c r="W134" s="160"/>
      <c r="X134" s="133">
        <f t="shared" si="65"/>
        <v>0</v>
      </c>
      <c r="Y134" s="133">
        <f t="shared" si="66"/>
        <v>0</v>
      </c>
      <c r="Z134" s="104">
        <v>17</v>
      </c>
      <c r="AA134" s="33" t="s">
        <v>74</v>
      </c>
      <c r="AB134" s="29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37"/>
      <c r="AR134" s="121">
        <f t="shared" si="67"/>
        <v>0</v>
      </c>
      <c r="AS134" s="126">
        <f t="shared" si="68"/>
        <v>0</v>
      </c>
      <c r="AT134" s="171">
        <f t="shared" si="69"/>
        <v>0</v>
      </c>
      <c r="AU134" s="147">
        <f t="shared" si="70"/>
        <v>0</v>
      </c>
      <c r="AV134" s="48"/>
      <c r="AW134" s="22"/>
      <c r="AX134" s="23"/>
      <c r="AY134" s="8"/>
      <c r="AZ134" s="49"/>
      <c r="BA134" s="20">
        <f t="shared" si="62"/>
        <v>0</v>
      </c>
      <c r="BB134" s="9" t="e">
        <f t="shared" si="71"/>
        <v>#DIV/0!</v>
      </c>
      <c r="BC134" s="9">
        <f t="shared" si="72"/>
        <v>0</v>
      </c>
      <c r="BD134" s="10" t="e">
        <f t="shared" si="73"/>
        <v>#DIV/0!</v>
      </c>
      <c r="BE134" s="15">
        <f t="shared" si="74"/>
        <v>0</v>
      </c>
      <c r="BF134" s="9">
        <f t="shared" si="75"/>
        <v>0</v>
      </c>
      <c r="BG134" s="21" t="e">
        <f t="shared" si="76"/>
        <v>#DIV/0!</v>
      </c>
    </row>
    <row r="135" spans="1:59" s="105" customFormat="1" ht="50.25" customHeight="1">
      <c r="A135" s="103">
        <v>18</v>
      </c>
      <c r="B135" s="11" t="s">
        <v>75</v>
      </c>
      <c r="C135" s="237">
        <v>1294408.3463525311</v>
      </c>
      <c r="D135" s="29"/>
      <c r="E135" s="13"/>
      <c r="F135" s="13"/>
      <c r="G135" s="13"/>
      <c r="H135" s="13"/>
      <c r="I135" s="160"/>
      <c r="J135" s="133">
        <f t="shared" si="63"/>
        <v>0</v>
      </c>
      <c r="K135" s="29"/>
      <c r="L135" s="13"/>
      <c r="M135" s="13"/>
      <c r="N135" s="13"/>
      <c r="O135" s="13"/>
      <c r="P135" s="160"/>
      <c r="Q135" s="133">
        <f t="shared" si="64"/>
        <v>0</v>
      </c>
      <c r="R135" s="29"/>
      <c r="S135" s="13"/>
      <c r="T135" s="13"/>
      <c r="U135" s="13"/>
      <c r="V135" s="13"/>
      <c r="W135" s="160"/>
      <c r="X135" s="133">
        <f t="shared" si="65"/>
        <v>0</v>
      </c>
      <c r="Y135" s="133">
        <f t="shared" si="66"/>
        <v>0</v>
      </c>
      <c r="Z135" s="104">
        <v>18</v>
      </c>
      <c r="AA135" s="33" t="s">
        <v>75</v>
      </c>
      <c r="AB135" s="29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37"/>
      <c r="AR135" s="121">
        <f t="shared" si="67"/>
        <v>0</v>
      </c>
      <c r="AS135" s="126">
        <f t="shared" si="68"/>
        <v>0</v>
      </c>
      <c r="AT135" s="171">
        <f t="shared" si="69"/>
        <v>0</v>
      </c>
      <c r="AU135" s="147">
        <f t="shared" si="70"/>
        <v>0</v>
      </c>
      <c r="AV135" s="48"/>
      <c r="AW135" s="22"/>
      <c r="AX135" s="23"/>
      <c r="AY135" s="8"/>
      <c r="AZ135" s="49"/>
      <c r="BA135" s="20">
        <f t="shared" si="62"/>
        <v>0</v>
      </c>
      <c r="BB135" s="9" t="e">
        <f t="shared" si="71"/>
        <v>#DIV/0!</v>
      </c>
      <c r="BC135" s="9">
        <f t="shared" si="72"/>
        <v>0</v>
      </c>
      <c r="BD135" s="10" t="e">
        <f t="shared" si="73"/>
        <v>#DIV/0!</v>
      </c>
      <c r="BE135" s="15">
        <f t="shared" si="74"/>
        <v>0</v>
      </c>
      <c r="BF135" s="9">
        <f t="shared" si="75"/>
        <v>0</v>
      </c>
      <c r="BG135" s="21" t="e">
        <f t="shared" si="76"/>
        <v>#DIV/0!</v>
      </c>
    </row>
    <row r="136" spans="1:59" s="105" customFormat="1" ht="50.25" customHeight="1">
      <c r="A136" s="103">
        <v>19</v>
      </c>
      <c r="B136" s="11" t="s">
        <v>76</v>
      </c>
      <c r="C136" s="238">
        <v>675385.05349066341</v>
      </c>
      <c r="D136" s="29"/>
      <c r="E136" s="13"/>
      <c r="F136" s="13"/>
      <c r="G136" s="13"/>
      <c r="H136" s="13"/>
      <c r="I136" s="160"/>
      <c r="J136" s="133">
        <f t="shared" si="63"/>
        <v>0</v>
      </c>
      <c r="K136" s="29"/>
      <c r="L136" s="13"/>
      <c r="M136" s="13"/>
      <c r="N136" s="13"/>
      <c r="O136" s="13"/>
      <c r="P136" s="160"/>
      <c r="Q136" s="133">
        <f t="shared" si="64"/>
        <v>0</v>
      </c>
      <c r="R136" s="29"/>
      <c r="S136" s="13"/>
      <c r="T136" s="13"/>
      <c r="U136" s="13"/>
      <c r="V136" s="13"/>
      <c r="W136" s="160"/>
      <c r="X136" s="133">
        <f t="shared" si="65"/>
        <v>0</v>
      </c>
      <c r="Y136" s="133">
        <f t="shared" si="66"/>
        <v>0</v>
      </c>
      <c r="Z136" s="104">
        <v>19</v>
      </c>
      <c r="AA136" s="33" t="s">
        <v>76</v>
      </c>
      <c r="AB136" s="29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37"/>
      <c r="AR136" s="121">
        <f t="shared" si="67"/>
        <v>0</v>
      </c>
      <c r="AS136" s="126">
        <f t="shared" si="68"/>
        <v>0</v>
      </c>
      <c r="AT136" s="171">
        <f t="shared" si="69"/>
        <v>0</v>
      </c>
      <c r="AU136" s="147">
        <f t="shared" si="70"/>
        <v>0</v>
      </c>
      <c r="AV136" s="48"/>
      <c r="AW136" s="22"/>
      <c r="AX136" s="23"/>
      <c r="AY136" s="8"/>
      <c r="AZ136" s="49"/>
      <c r="BA136" s="20">
        <f t="shared" si="62"/>
        <v>0</v>
      </c>
      <c r="BB136" s="9" t="e">
        <f t="shared" si="71"/>
        <v>#DIV/0!</v>
      </c>
      <c r="BC136" s="9">
        <f t="shared" si="72"/>
        <v>0</v>
      </c>
      <c r="BD136" s="10" t="e">
        <f t="shared" si="73"/>
        <v>#DIV/0!</v>
      </c>
      <c r="BE136" s="15">
        <f t="shared" si="74"/>
        <v>0</v>
      </c>
      <c r="BF136" s="9">
        <f t="shared" si="75"/>
        <v>0</v>
      </c>
      <c r="BG136" s="21" t="e">
        <f t="shared" si="76"/>
        <v>#DIV/0!</v>
      </c>
    </row>
    <row r="137" spans="1:59" s="105" customFormat="1" ht="50.25" customHeight="1">
      <c r="A137" s="103">
        <v>20</v>
      </c>
      <c r="B137" s="11" t="s">
        <v>77</v>
      </c>
      <c r="C137" s="238">
        <v>643816.68329050567</v>
      </c>
      <c r="D137" s="29"/>
      <c r="E137" s="13"/>
      <c r="F137" s="13"/>
      <c r="G137" s="13"/>
      <c r="H137" s="13"/>
      <c r="I137" s="160"/>
      <c r="J137" s="133">
        <f t="shared" si="63"/>
        <v>0</v>
      </c>
      <c r="K137" s="29"/>
      <c r="L137" s="13"/>
      <c r="M137" s="13"/>
      <c r="N137" s="13"/>
      <c r="O137" s="13"/>
      <c r="P137" s="160"/>
      <c r="Q137" s="133">
        <f t="shared" si="64"/>
        <v>0</v>
      </c>
      <c r="R137" s="29"/>
      <c r="S137" s="13"/>
      <c r="T137" s="13"/>
      <c r="U137" s="13"/>
      <c r="V137" s="13"/>
      <c r="W137" s="160"/>
      <c r="X137" s="133">
        <f t="shared" si="65"/>
        <v>0</v>
      </c>
      <c r="Y137" s="133">
        <f t="shared" si="66"/>
        <v>0</v>
      </c>
      <c r="Z137" s="104">
        <v>20</v>
      </c>
      <c r="AA137" s="33" t="s">
        <v>77</v>
      </c>
      <c r="AB137" s="29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37"/>
      <c r="AR137" s="121">
        <f t="shared" si="67"/>
        <v>0</v>
      </c>
      <c r="AS137" s="126">
        <f t="shared" si="68"/>
        <v>0</v>
      </c>
      <c r="AT137" s="171">
        <f t="shared" si="69"/>
        <v>0</v>
      </c>
      <c r="AU137" s="147">
        <f t="shared" si="70"/>
        <v>0</v>
      </c>
      <c r="AV137" s="48"/>
      <c r="AW137" s="22"/>
      <c r="AX137" s="23"/>
      <c r="AY137" s="8"/>
      <c r="AZ137" s="49"/>
      <c r="BA137" s="20">
        <f t="shared" si="62"/>
        <v>0</v>
      </c>
      <c r="BB137" s="9" t="e">
        <f t="shared" si="71"/>
        <v>#DIV/0!</v>
      </c>
      <c r="BC137" s="9">
        <f t="shared" si="72"/>
        <v>0</v>
      </c>
      <c r="BD137" s="10" t="e">
        <f t="shared" si="73"/>
        <v>#DIV/0!</v>
      </c>
      <c r="BE137" s="15">
        <f t="shared" si="74"/>
        <v>0</v>
      </c>
      <c r="BF137" s="9">
        <f t="shared" si="75"/>
        <v>0</v>
      </c>
      <c r="BG137" s="21" t="e">
        <f t="shared" si="76"/>
        <v>#DIV/0!</v>
      </c>
    </row>
    <row r="138" spans="1:59" s="105" customFormat="1" ht="50.25" customHeight="1">
      <c r="A138" s="103">
        <v>21</v>
      </c>
      <c r="B138" s="11" t="s">
        <v>78</v>
      </c>
      <c r="C138" s="238">
        <v>1302325.8346196543</v>
      </c>
      <c r="D138" s="29"/>
      <c r="E138" s="13"/>
      <c r="F138" s="13"/>
      <c r="G138" s="13"/>
      <c r="H138" s="13"/>
      <c r="I138" s="160"/>
      <c r="J138" s="133">
        <f t="shared" si="63"/>
        <v>0</v>
      </c>
      <c r="K138" s="29"/>
      <c r="L138" s="13"/>
      <c r="M138" s="13"/>
      <c r="N138" s="13"/>
      <c r="O138" s="13"/>
      <c r="P138" s="160"/>
      <c r="Q138" s="133">
        <f t="shared" si="64"/>
        <v>0</v>
      </c>
      <c r="R138" s="29"/>
      <c r="S138" s="13"/>
      <c r="T138" s="13"/>
      <c r="U138" s="13"/>
      <c r="V138" s="13"/>
      <c r="W138" s="160"/>
      <c r="X138" s="133">
        <f t="shared" si="65"/>
        <v>0</v>
      </c>
      <c r="Y138" s="133">
        <f t="shared" si="66"/>
        <v>0</v>
      </c>
      <c r="Z138" s="104">
        <v>21</v>
      </c>
      <c r="AA138" s="33" t="s">
        <v>78</v>
      </c>
      <c r="AB138" s="29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37"/>
      <c r="AR138" s="121">
        <f t="shared" si="67"/>
        <v>0</v>
      </c>
      <c r="AS138" s="126">
        <f t="shared" si="68"/>
        <v>0</v>
      </c>
      <c r="AT138" s="171">
        <f t="shared" si="69"/>
        <v>0</v>
      </c>
      <c r="AU138" s="147">
        <f t="shared" si="70"/>
        <v>0</v>
      </c>
      <c r="AV138" s="48"/>
      <c r="AW138" s="22"/>
      <c r="AX138" s="23"/>
      <c r="AY138" s="8"/>
      <c r="AZ138" s="49"/>
      <c r="BA138" s="20">
        <f t="shared" si="62"/>
        <v>0</v>
      </c>
      <c r="BB138" s="9" t="e">
        <f t="shared" si="71"/>
        <v>#DIV/0!</v>
      </c>
      <c r="BC138" s="9">
        <f t="shared" si="72"/>
        <v>0</v>
      </c>
      <c r="BD138" s="10" t="e">
        <f t="shared" si="73"/>
        <v>#DIV/0!</v>
      </c>
      <c r="BE138" s="15">
        <f t="shared" si="74"/>
        <v>0</v>
      </c>
      <c r="BF138" s="9">
        <f t="shared" si="75"/>
        <v>0</v>
      </c>
      <c r="BG138" s="21" t="e">
        <f t="shared" si="76"/>
        <v>#DIV/0!</v>
      </c>
    </row>
    <row r="139" spans="1:59" s="105" customFormat="1" ht="50.25" customHeight="1">
      <c r="A139" s="103">
        <v>22</v>
      </c>
      <c r="B139" s="11" t="s">
        <v>79</v>
      </c>
      <c r="C139" s="238">
        <v>1586013.3232815114</v>
      </c>
      <c r="D139" s="29"/>
      <c r="E139" s="13"/>
      <c r="F139" s="13"/>
      <c r="G139" s="13"/>
      <c r="H139" s="13"/>
      <c r="I139" s="160"/>
      <c r="J139" s="133">
        <f t="shared" si="63"/>
        <v>0</v>
      </c>
      <c r="K139" s="29"/>
      <c r="L139" s="13"/>
      <c r="M139" s="13"/>
      <c r="N139" s="13"/>
      <c r="O139" s="13"/>
      <c r="P139" s="160"/>
      <c r="Q139" s="133">
        <f t="shared" si="64"/>
        <v>0</v>
      </c>
      <c r="R139" s="29"/>
      <c r="S139" s="13"/>
      <c r="T139" s="13"/>
      <c r="U139" s="13"/>
      <c r="V139" s="13"/>
      <c r="W139" s="160"/>
      <c r="X139" s="133">
        <f t="shared" si="65"/>
        <v>0</v>
      </c>
      <c r="Y139" s="133">
        <f t="shared" si="66"/>
        <v>0</v>
      </c>
      <c r="Z139" s="104">
        <v>22</v>
      </c>
      <c r="AA139" s="33" t="s">
        <v>79</v>
      </c>
      <c r="AB139" s="29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37"/>
      <c r="AR139" s="121">
        <f t="shared" si="67"/>
        <v>0</v>
      </c>
      <c r="AS139" s="126">
        <f t="shared" si="68"/>
        <v>0</v>
      </c>
      <c r="AT139" s="171">
        <f t="shared" si="69"/>
        <v>0</v>
      </c>
      <c r="AU139" s="147">
        <f t="shared" si="70"/>
        <v>0</v>
      </c>
      <c r="AV139" s="48"/>
      <c r="AW139" s="22"/>
      <c r="AX139" s="23"/>
      <c r="AY139" s="8"/>
      <c r="AZ139" s="49"/>
      <c r="BA139" s="20">
        <f t="shared" si="62"/>
        <v>0</v>
      </c>
      <c r="BB139" s="9" t="e">
        <f t="shared" si="71"/>
        <v>#DIV/0!</v>
      </c>
      <c r="BC139" s="9">
        <f t="shared" si="72"/>
        <v>0</v>
      </c>
      <c r="BD139" s="10" t="e">
        <f t="shared" si="73"/>
        <v>#DIV/0!</v>
      </c>
      <c r="BE139" s="15">
        <f t="shared" si="74"/>
        <v>0</v>
      </c>
      <c r="BF139" s="9">
        <f t="shared" si="75"/>
        <v>0</v>
      </c>
      <c r="BG139" s="21" t="e">
        <f t="shared" si="76"/>
        <v>#DIV/0!</v>
      </c>
    </row>
    <row r="140" spans="1:59" s="105" customFormat="1" ht="50.25" customHeight="1" thickBot="1">
      <c r="A140" s="107">
        <v>23</v>
      </c>
      <c r="B140" s="63" t="s">
        <v>80</v>
      </c>
      <c r="C140" s="238">
        <v>944746.96753244614</v>
      </c>
      <c r="D140" s="162"/>
      <c r="E140" s="163"/>
      <c r="F140" s="163"/>
      <c r="G140" s="163"/>
      <c r="H140" s="163"/>
      <c r="I140" s="164"/>
      <c r="J140" s="158">
        <f t="shared" si="63"/>
        <v>0</v>
      </c>
      <c r="K140" s="68"/>
      <c r="L140" s="67"/>
      <c r="M140" s="67"/>
      <c r="N140" s="67"/>
      <c r="O140" s="67"/>
      <c r="P140" s="161"/>
      <c r="Q140" s="134">
        <f t="shared" si="64"/>
        <v>0</v>
      </c>
      <c r="R140" s="68"/>
      <c r="S140" s="67"/>
      <c r="T140" s="67"/>
      <c r="U140" s="67"/>
      <c r="V140" s="67"/>
      <c r="W140" s="161"/>
      <c r="X140" s="134">
        <f t="shared" si="65"/>
        <v>0</v>
      </c>
      <c r="Y140" s="134">
        <f t="shared" si="66"/>
        <v>0</v>
      </c>
      <c r="Z140" s="109">
        <v>23</v>
      </c>
      <c r="AA140" s="70" t="s">
        <v>80</v>
      </c>
      <c r="AB140" s="162"/>
      <c r="AC140" s="210"/>
      <c r="AD140" s="210"/>
      <c r="AE140" s="210"/>
      <c r="AF140" s="210"/>
      <c r="AG140" s="210"/>
      <c r="AH140" s="210"/>
      <c r="AI140" s="210"/>
      <c r="AJ140" s="210"/>
      <c r="AK140" s="210"/>
      <c r="AL140" s="210"/>
      <c r="AM140" s="210"/>
      <c r="AN140" s="210"/>
      <c r="AO140" s="210"/>
      <c r="AP140" s="210"/>
      <c r="AQ140" s="211"/>
      <c r="AR140" s="148">
        <f t="shared" si="67"/>
        <v>0</v>
      </c>
      <c r="AS140" s="168">
        <f t="shared" si="68"/>
        <v>0</v>
      </c>
      <c r="AT140" s="174">
        <f t="shared" si="69"/>
        <v>0</v>
      </c>
      <c r="AU140" s="118">
        <f t="shared" si="70"/>
        <v>0</v>
      </c>
      <c r="AV140" s="73"/>
      <c r="AW140" s="74"/>
      <c r="AX140" s="75"/>
      <c r="AY140" s="76"/>
      <c r="AZ140" s="97"/>
      <c r="BA140" s="77">
        <f t="shared" si="62"/>
        <v>0</v>
      </c>
      <c r="BB140" s="9" t="e">
        <f t="shared" si="71"/>
        <v>#DIV/0!</v>
      </c>
      <c r="BC140" s="78">
        <f t="shared" si="72"/>
        <v>0</v>
      </c>
      <c r="BD140" s="79" t="e">
        <f t="shared" si="73"/>
        <v>#DIV/0!</v>
      </c>
      <c r="BE140" s="80">
        <f t="shared" si="74"/>
        <v>0</v>
      </c>
      <c r="BF140" s="78">
        <f t="shared" si="75"/>
        <v>0</v>
      </c>
      <c r="BG140" s="81" t="e">
        <f t="shared" si="76"/>
        <v>#DIV/0!</v>
      </c>
    </row>
    <row r="141" spans="1:59" s="106" customFormat="1" ht="50.25" customHeight="1" thickBot="1">
      <c r="A141" s="293" t="s">
        <v>57</v>
      </c>
      <c r="B141" s="293"/>
      <c r="C141" s="108">
        <f t="shared" ref="C141:I141" si="77">SUM(C118:C140)</f>
        <v>43365989.411678582</v>
      </c>
      <c r="D141" s="110">
        <f t="shared" si="77"/>
        <v>0</v>
      </c>
      <c r="E141" s="110">
        <f t="shared" si="77"/>
        <v>0</v>
      </c>
      <c r="F141" s="110">
        <f t="shared" si="77"/>
        <v>0</v>
      </c>
      <c r="G141" s="110">
        <f t="shared" si="77"/>
        <v>0</v>
      </c>
      <c r="H141" s="110">
        <f t="shared" si="77"/>
        <v>0</v>
      </c>
      <c r="I141" s="179">
        <f t="shared" si="77"/>
        <v>0</v>
      </c>
      <c r="J141" s="135">
        <f t="shared" ref="J141" si="78">D141+E141+F141+G141+H141+I141</f>
        <v>0</v>
      </c>
      <c r="K141" s="123">
        <f t="shared" ref="K141:P141" si="79">SUM(K118:K140)</f>
        <v>0</v>
      </c>
      <c r="L141" s="123">
        <f t="shared" si="79"/>
        <v>0</v>
      </c>
      <c r="M141" s="123">
        <f t="shared" si="79"/>
        <v>0</v>
      </c>
      <c r="N141" s="123">
        <f t="shared" si="79"/>
        <v>0</v>
      </c>
      <c r="O141" s="123">
        <f t="shared" si="79"/>
        <v>0</v>
      </c>
      <c r="P141" s="179">
        <f t="shared" si="79"/>
        <v>0</v>
      </c>
      <c r="Q141" s="135">
        <f t="shared" ref="Q141" si="80">SUM(K141:P141)</f>
        <v>0</v>
      </c>
      <c r="R141" s="123">
        <f t="shared" ref="R141:W141" si="81">SUM(R118:R140)</f>
        <v>0</v>
      </c>
      <c r="S141" s="123">
        <f t="shared" si="81"/>
        <v>0</v>
      </c>
      <c r="T141" s="123">
        <f t="shared" si="81"/>
        <v>0</v>
      </c>
      <c r="U141" s="123">
        <f t="shared" si="81"/>
        <v>0</v>
      </c>
      <c r="V141" s="123">
        <f t="shared" si="81"/>
        <v>0</v>
      </c>
      <c r="W141" s="179">
        <f t="shared" si="81"/>
        <v>0</v>
      </c>
      <c r="X141" s="135">
        <f t="shared" si="65"/>
        <v>0</v>
      </c>
      <c r="Y141" s="135">
        <f t="shared" ref="Y141" si="82">J141+Q141+X141</f>
        <v>0</v>
      </c>
      <c r="Z141" s="293" t="s">
        <v>57</v>
      </c>
      <c r="AA141" s="293"/>
      <c r="AB141" s="110">
        <f t="shared" ref="AB141:AQ141" si="83">SUM(AB118:AB140)</f>
        <v>0</v>
      </c>
      <c r="AC141" s="110">
        <f t="shared" si="83"/>
        <v>0</v>
      </c>
      <c r="AD141" s="110">
        <f t="shared" si="83"/>
        <v>0</v>
      </c>
      <c r="AE141" s="110">
        <f t="shared" si="83"/>
        <v>0</v>
      </c>
      <c r="AF141" s="110">
        <f t="shared" si="83"/>
        <v>0</v>
      </c>
      <c r="AG141" s="110">
        <f t="shared" si="83"/>
        <v>0</v>
      </c>
      <c r="AH141" s="110">
        <f t="shared" si="83"/>
        <v>0</v>
      </c>
      <c r="AI141" s="110">
        <f t="shared" si="83"/>
        <v>0</v>
      </c>
      <c r="AJ141" s="110">
        <f t="shared" si="83"/>
        <v>0</v>
      </c>
      <c r="AK141" s="110">
        <f t="shared" si="83"/>
        <v>0</v>
      </c>
      <c r="AL141" s="110">
        <f t="shared" si="83"/>
        <v>0</v>
      </c>
      <c r="AM141" s="110">
        <f t="shared" si="83"/>
        <v>0</v>
      </c>
      <c r="AN141" s="110">
        <f t="shared" si="83"/>
        <v>0</v>
      </c>
      <c r="AO141" s="110">
        <f t="shared" si="83"/>
        <v>0</v>
      </c>
      <c r="AP141" s="110">
        <f t="shared" si="83"/>
        <v>0</v>
      </c>
      <c r="AQ141" s="110">
        <f t="shared" si="83"/>
        <v>0</v>
      </c>
      <c r="AR141" s="153">
        <f t="shared" si="67"/>
        <v>0</v>
      </c>
      <c r="AS141" s="153">
        <f t="shared" si="68"/>
        <v>0</v>
      </c>
      <c r="AT141" s="153">
        <f t="shared" si="69"/>
        <v>0</v>
      </c>
      <c r="AU141" s="153">
        <f t="shared" si="70"/>
        <v>0</v>
      </c>
      <c r="AV141" s="110">
        <f>SUM(AV118:AV140)</f>
        <v>0</v>
      </c>
      <c r="AW141" s="111">
        <f>SUM(AW118:AW140)</f>
        <v>0</v>
      </c>
      <c r="AX141" s="111">
        <f>SUM(AX118:AX140)</f>
        <v>0</v>
      </c>
      <c r="AY141" s="111">
        <f>SUM(AY118:AY140)</f>
        <v>0</v>
      </c>
      <c r="AZ141" s="111">
        <f>SUM(AZ118:AZ140)</f>
        <v>0</v>
      </c>
      <c r="BA141" s="112">
        <f t="shared" si="62"/>
        <v>0</v>
      </c>
      <c r="BB141" s="9" t="e">
        <f t="shared" si="71"/>
        <v>#DIV/0!</v>
      </c>
      <c r="BC141" s="112">
        <f>(4*AU141)/(C141*0.00272)*100</f>
        <v>0</v>
      </c>
      <c r="BD141" s="113" t="e">
        <f t="shared" si="73"/>
        <v>#DIV/0!</v>
      </c>
      <c r="BE141" s="114">
        <f t="shared" si="74"/>
        <v>0</v>
      </c>
      <c r="BF141" s="112">
        <f t="shared" si="75"/>
        <v>0</v>
      </c>
      <c r="BG141" s="115" t="e">
        <f t="shared" si="76"/>
        <v>#DIV/0!</v>
      </c>
    </row>
    <row r="150" spans="1:59" ht="19.5" customHeight="1">
      <c r="B150" s="289" t="s">
        <v>91</v>
      </c>
      <c r="C150" s="289"/>
      <c r="D150" s="289"/>
      <c r="E150" s="289"/>
      <c r="F150" s="289"/>
      <c r="G150" s="289"/>
    </row>
    <row r="151" spans="1:59">
      <c r="B151" s="289"/>
      <c r="C151" s="289"/>
      <c r="D151" s="289"/>
      <c r="E151" s="289"/>
      <c r="F151" s="289"/>
      <c r="G151" s="289"/>
    </row>
    <row r="152" spans="1:59">
      <c r="B152" s="289"/>
      <c r="C152" s="289"/>
      <c r="D152" s="289"/>
      <c r="E152" s="289"/>
      <c r="F152" s="289"/>
      <c r="G152" s="289"/>
    </row>
    <row r="153" spans="1:59" ht="15.75" thickBot="1"/>
    <row r="154" spans="1:59" ht="19.5" thickBot="1">
      <c r="A154" s="326" t="s">
        <v>57</v>
      </c>
      <c r="B154" s="327"/>
      <c r="C154" s="328"/>
      <c r="D154" s="411" t="s">
        <v>0</v>
      </c>
      <c r="E154" s="412"/>
      <c r="F154" s="412"/>
      <c r="G154" s="412"/>
      <c r="H154" s="412"/>
      <c r="I154" s="412"/>
      <c r="J154" s="412"/>
      <c r="K154" s="412"/>
      <c r="L154" s="412"/>
      <c r="M154" s="412"/>
      <c r="N154" s="412"/>
      <c r="O154" s="412"/>
      <c r="P154" s="412"/>
      <c r="Q154" s="412"/>
      <c r="R154" s="412"/>
      <c r="S154" s="412"/>
      <c r="T154" s="412"/>
      <c r="U154" s="412"/>
      <c r="V154" s="412"/>
      <c r="W154" s="412"/>
      <c r="X154" s="412"/>
      <c r="Y154" s="413"/>
      <c r="Z154" s="462" t="s">
        <v>6</v>
      </c>
      <c r="AA154" s="463"/>
      <c r="AB154" s="463"/>
      <c r="AC154" s="463"/>
      <c r="AD154" s="463"/>
      <c r="AE154" s="463"/>
      <c r="AF154" s="463"/>
      <c r="AG154" s="463"/>
      <c r="AH154" s="463"/>
      <c r="AI154" s="463"/>
      <c r="AJ154" s="463"/>
      <c r="AK154" s="463"/>
      <c r="AL154" s="463"/>
      <c r="AM154" s="463"/>
      <c r="AN154" s="463"/>
      <c r="AO154" s="463"/>
      <c r="AP154" s="463"/>
      <c r="AQ154" s="463"/>
      <c r="AR154" s="463"/>
      <c r="AS154" s="463"/>
      <c r="AT154" s="464"/>
      <c r="AU154" s="119"/>
      <c r="AV154" s="453" t="s">
        <v>18</v>
      </c>
      <c r="AW154" s="465"/>
      <c r="AX154" s="453" t="s">
        <v>19</v>
      </c>
      <c r="AY154" s="454"/>
      <c r="AZ154" s="454"/>
      <c r="BA154" s="355" t="s">
        <v>27</v>
      </c>
      <c r="BB154" s="356"/>
      <c r="BC154" s="356"/>
      <c r="BD154" s="356"/>
      <c r="BE154" s="356"/>
      <c r="BF154" s="356"/>
      <c r="BG154" s="357"/>
    </row>
    <row r="155" spans="1:59" ht="19.5" thickBot="1">
      <c r="A155" s="411" t="s">
        <v>91</v>
      </c>
      <c r="B155" s="412"/>
      <c r="C155" s="413"/>
      <c r="D155" s="406" t="s">
        <v>21</v>
      </c>
      <c r="E155" s="407"/>
      <c r="F155" s="407"/>
      <c r="G155" s="407"/>
      <c r="H155" s="407"/>
      <c r="I155" s="407"/>
      <c r="J155" s="407"/>
      <c r="K155" s="407"/>
      <c r="L155" s="407"/>
      <c r="M155" s="407"/>
      <c r="N155" s="407"/>
      <c r="O155" s="407"/>
      <c r="P155" s="407"/>
      <c r="Q155" s="408"/>
      <c r="R155" s="366" t="s">
        <v>22</v>
      </c>
      <c r="S155" s="367"/>
      <c r="T155" s="367"/>
      <c r="U155" s="367"/>
      <c r="V155" s="367"/>
      <c r="W155" s="367"/>
      <c r="X155" s="367"/>
      <c r="Y155" s="368"/>
      <c r="Z155" s="376" t="s">
        <v>46</v>
      </c>
      <c r="AA155" s="377"/>
      <c r="AB155" s="377"/>
      <c r="AC155" s="377"/>
      <c r="AD155" s="377"/>
      <c r="AE155" s="377"/>
      <c r="AF155" s="377"/>
      <c r="AG155" s="377"/>
      <c r="AH155" s="377"/>
      <c r="AI155" s="377"/>
      <c r="AJ155" s="377"/>
      <c r="AK155" s="377"/>
      <c r="AL155" s="377"/>
      <c r="AM155" s="377"/>
      <c r="AN155" s="377"/>
      <c r="AO155" s="377"/>
      <c r="AP155" s="377"/>
      <c r="AQ155" s="377"/>
      <c r="AR155" s="377"/>
      <c r="AS155" s="377"/>
      <c r="AT155" s="378"/>
      <c r="AU155" s="154"/>
      <c r="AV155" s="455"/>
      <c r="AW155" s="466"/>
      <c r="AX155" s="455"/>
      <c r="AY155" s="456"/>
      <c r="AZ155" s="456"/>
      <c r="BA155" s="358"/>
      <c r="BB155" s="359"/>
      <c r="BC155" s="359"/>
      <c r="BD155" s="359"/>
      <c r="BE155" s="359"/>
      <c r="BF155" s="359"/>
      <c r="BG155" s="360"/>
    </row>
    <row r="156" spans="1:59" ht="27" customHeight="1" thickBot="1">
      <c r="A156" s="323" t="s">
        <v>26</v>
      </c>
      <c r="B156" s="323" t="s">
        <v>1</v>
      </c>
      <c r="C156" s="329" t="s">
        <v>2</v>
      </c>
      <c r="D156" s="383" t="s">
        <v>24</v>
      </c>
      <c r="E156" s="384"/>
      <c r="F156" s="384"/>
      <c r="G156" s="384"/>
      <c r="H156" s="384"/>
      <c r="I156" s="384"/>
      <c r="J156" s="385"/>
      <c r="K156" s="386" t="s">
        <v>29</v>
      </c>
      <c r="L156" s="386"/>
      <c r="M156" s="386"/>
      <c r="N156" s="386"/>
      <c r="O156" s="386"/>
      <c r="P156" s="386"/>
      <c r="Q156" s="387"/>
      <c r="R156" s="401" t="s">
        <v>23</v>
      </c>
      <c r="S156" s="401"/>
      <c r="T156" s="401"/>
      <c r="U156" s="401"/>
      <c r="V156" s="401"/>
      <c r="W156" s="401"/>
      <c r="X156" s="402"/>
      <c r="Y156" s="369" t="s">
        <v>25</v>
      </c>
      <c r="Z156" s="372" t="s">
        <v>26</v>
      </c>
      <c r="AA156" s="372" t="s">
        <v>7</v>
      </c>
      <c r="AB156" s="403" t="s">
        <v>55</v>
      </c>
      <c r="AC156" s="404"/>
      <c r="AD156" s="404"/>
      <c r="AE156" s="404"/>
      <c r="AF156" s="404"/>
      <c r="AG156" s="404"/>
      <c r="AH156" s="404"/>
      <c r="AI156" s="404"/>
      <c r="AJ156" s="404"/>
      <c r="AK156" s="404"/>
      <c r="AL156" s="404"/>
      <c r="AM156" s="404"/>
      <c r="AN156" s="404"/>
      <c r="AO156" s="404"/>
      <c r="AP156" s="404"/>
      <c r="AQ156" s="404"/>
      <c r="AR156" s="404"/>
      <c r="AS156" s="404"/>
      <c r="AT156" s="405"/>
      <c r="AU156" s="155"/>
      <c r="AV156" s="457"/>
      <c r="AW156" s="467"/>
      <c r="AX156" s="457"/>
      <c r="AY156" s="458"/>
      <c r="AZ156" s="458"/>
      <c r="BA156" s="361"/>
      <c r="BB156" s="362"/>
      <c r="BC156" s="362"/>
      <c r="BD156" s="362"/>
      <c r="BE156" s="362"/>
      <c r="BF156" s="362"/>
      <c r="BG156" s="363"/>
    </row>
    <row r="157" spans="1:59" ht="18.75" customHeight="1" thickBot="1">
      <c r="A157" s="324"/>
      <c r="B157" s="324"/>
      <c r="C157" s="330"/>
      <c r="D157" s="347" t="s">
        <v>39</v>
      </c>
      <c r="E157" s="346" t="s">
        <v>38</v>
      </c>
      <c r="F157" s="309" t="s">
        <v>44</v>
      </c>
      <c r="G157" s="309"/>
      <c r="H157" s="309"/>
      <c r="I157" s="310"/>
      <c r="J157" s="311" t="s">
        <v>17</v>
      </c>
      <c r="K157" s="468" t="s">
        <v>39</v>
      </c>
      <c r="L157" s="346" t="s">
        <v>38</v>
      </c>
      <c r="M157" s="309" t="s">
        <v>44</v>
      </c>
      <c r="N157" s="309"/>
      <c r="O157" s="309"/>
      <c r="P157" s="310"/>
      <c r="Q157" s="311" t="s">
        <v>17</v>
      </c>
      <c r="R157" s="409" t="s">
        <v>39</v>
      </c>
      <c r="S157" s="342" t="s">
        <v>38</v>
      </c>
      <c r="T157" s="364" t="s">
        <v>44</v>
      </c>
      <c r="U157" s="364"/>
      <c r="V157" s="364"/>
      <c r="W157" s="365"/>
      <c r="X157" s="381" t="s">
        <v>5</v>
      </c>
      <c r="Y157" s="370"/>
      <c r="Z157" s="374"/>
      <c r="AA157" s="308"/>
      <c r="AB157" s="410" t="s">
        <v>8</v>
      </c>
      <c r="AC157" s="380"/>
      <c r="AD157" s="379" t="s">
        <v>9</v>
      </c>
      <c r="AE157" s="380"/>
      <c r="AF157" s="379" t="s">
        <v>10</v>
      </c>
      <c r="AG157" s="380"/>
      <c r="AH157" s="379" t="s">
        <v>11</v>
      </c>
      <c r="AI157" s="380"/>
      <c r="AJ157" s="379" t="s">
        <v>12</v>
      </c>
      <c r="AK157" s="380"/>
      <c r="AL157" s="379" t="s">
        <v>13</v>
      </c>
      <c r="AM157" s="380"/>
      <c r="AN157" s="379" t="s">
        <v>14</v>
      </c>
      <c r="AO157" s="380"/>
      <c r="AP157" s="379" t="s">
        <v>15</v>
      </c>
      <c r="AQ157" s="414"/>
      <c r="AR157" s="415" t="s">
        <v>16</v>
      </c>
      <c r="AS157" s="416"/>
      <c r="AT157" s="417"/>
      <c r="AU157" s="101"/>
      <c r="AV157" s="279" t="s">
        <v>20</v>
      </c>
      <c r="AW157" s="280"/>
      <c r="AX157" s="281" t="s">
        <v>50</v>
      </c>
      <c r="AY157" s="282"/>
      <c r="AZ157" s="283"/>
      <c r="BA157" s="390" t="s">
        <v>28</v>
      </c>
      <c r="BB157" s="392" t="s">
        <v>54</v>
      </c>
      <c r="BC157" s="392" t="s">
        <v>51</v>
      </c>
      <c r="BD157" s="394" t="s">
        <v>92</v>
      </c>
      <c r="BE157" s="394" t="s">
        <v>30</v>
      </c>
      <c r="BF157" s="396" t="s">
        <v>52</v>
      </c>
      <c r="BG157" s="388" t="s">
        <v>53</v>
      </c>
    </row>
    <row r="158" spans="1:59" ht="79.5" thickBot="1">
      <c r="A158" s="325"/>
      <c r="B158" s="325"/>
      <c r="C158" s="331"/>
      <c r="D158" s="347"/>
      <c r="E158" s="346"/>
      <c r="F158" s="124" t="s">
        <v>40</v>
      </c>
      <c r="G158" s="124" t="s">
        <v>41</v>
      </c>
      <c r="H158" s="124" t="s">
        <v>42</v>
      </c>
      <c r="I158" s="59" t="s">
        <v>43</v>
      </c>
      <c r="J158" s="312"/>
      <c r="K158" s="468"/>
      <c r="L158" s="346"/>
      <c r="M158" s="28" t="s">
        <v>40</v>
      </c>
      <c r="N158" s="28" t="s">
        <v>41</v>
      </c>
      <c r="O158" s="28" t="s">
        <v>56</v>
      </c>
      <c r="P158" s="59" t="s">
        <v>43</v>
      </c>
      <c r="Q158" s="312"/>
      <c r="R158" s="409"/>
      <c r="S158" s="342"/>
      <c r="T158" s="30" t="s">
        <v>40</v>
      </c>
      <c r="U158" s="30" t="s">
        <v>41</v>
      </c>
      <c r="V158" s="30" t="s">
        <v>56</v>
      </c>
      <c r="W158" s="165" t="s">
        <v>43</v>
      </c>
      <c r="X158" s="382"/>
      <c r="Y158" s="371"/>
      <c r="Z158" s="375"/>
      <c r="AA158" s="373"/>
      <c r="AB158" s="194" t="s">
        <v>3</v>
      </c>
      <c r="AC158" s="195" t="s">
        <v>4</v>
      </c>
      <c r="AD158" s="195" t="s">
        <v>3</v>
      </c>
      <c r="AE158" s="195" t="s">
        <v>4</v>
      </c>
      <c r="AF158" s="195" t="s">
        <v>3</v>
      </c>
      <c r="AG158" s="195" t="s">
        <v>4</v>
      </c>
      <c r="AH158" s="195" t="s">
        <v>3</v>
      </c>
      <c r="AI158" s="195" t="s">
        <v>4</v>
      </c>
      <c r="AJ158" s="195" t="s">
        <v>3</v>
      </c>
      <c r="AK158" s="195" t="s">
        <v>4</v>
      </c>
      <c r="AL158" s="195" t="s">
        <v>3</v>
      </c>
      <c r="AM158" s="195" t="s">
        <v>4</v>
      </c>
      <c r="AN158" s="195" t="s">
        <v>3</v>
      </c>
      <c r="AO158" s="195" t="s">
        <v>4</v>
      </c>
      <c r="AP158" s="195" t="s">
        <v>3</v>
      </c>
      <c r="AQ158" s="196" t="s">
        <v>4</v>
      </c>
      <c r="AR158" s="39" t="s">
        <v>3</v>
      </c>
      <c r="AS158" s="38" t="s">
        <v>4</v>
      </c>
      <c r="AT158" s="40" t="s">
        <v>17</v>
      </c>
      <c r="AU158" s="213" t="s">
        <v>86</v>
      </c>
      <c r="AV158" s="50" t="s">
        <v>48</v>
      </c>
      <c r="AW158" s="51" t="s">
        <v>49</v>
      </c>
      <c r="AX158" s="45" t="s">
        <v>83</v>
      </c>
      <c r="AY158" s="45" t="s">
        <v>84</v>
      </c>
      <c r="AZ158" s="47" t="s">
        <v>85</v>
      </c>
      <c r="BA158" s="391"/>
      <c r="BB158" s="393"/>
      <c r="BC158" s="393"/>
      <c r="BD158" s="395"/>
      <c r="BE158" s="395"/>
      <c r="BF158" s="397"/>
      <c r="BG158" s="389"/>
    </row>
    <row r="159" spans="1:59" ht="18.75">
      <c r="A159" s="12">
        <v>1</v>
      </c>
      <c r="B159" s="33" t="s">
        <v>58</v>
      </c>
      <c r="C159" s="236">
        <v>1619000.2683606243</v>
      </c>
      <c r="D159" s="41">
        <f t="shared" ref="D159:I168" si="84">D118+D81+D45+D9</f>
        <v>584</v>
      </c>
      <c r="E159" s="2">
        <f t="shared" si="84"/>
        <v>36</v>
      </c>
      <c r="F159" s="2">
        <f t="shared" si="84"/>
        <v>2</v>
      </c>
      <c r="G159" s="2">
        <f t="shared" si="84"/>
        <v>13</v>
      </c>
      <c r="H159" s="2">
        <f t="shared" si="84"/>
        <v>30</v>
      </c>
      <c r="I159" s="183">
        <f t="shared" si="84"/>
        <v>0</v>
      </c>
      <c r="J159" s="186">
        <f>D159+E159+F159+G159+H159+I159</f>
        <v>665</v>
      </c>
      <c r="K159" s="2">
        <f t="shared" ref="K159:P168" si="85">K118+K81+K45+K9</f>
        <v>561</v>
      </c>
      <c r="L159" s="1">
        <f t="shared" si="85"/>
        <v>1</v>
      </c>
      <c r="M159" s="1">
        <f t="shared" si="85"/>
        <v>0</v>
      </c>
      <c r="N159" s="1">
        <f t="shared" si="85"/>
        <v>2</v>
      </c>
      <c r="O159" s="1">
        <f t="shared" si="85"/>
        <v>8</v>
      </c>
      <c r="P159" s="188">
        <f t="shared" si="85"/>
        <v>0</v>
      </c>
      <c r="Q159" s="186">
        <f>SUM(K159:P159)</f>
        <v>572</v>
      </c>
      <c r="R159" s="2">
        <f t="shared" ref="R159:W168" si="86">R118+R81+R45+R9</f>
        <v>99</v>
      </c>
      <c r="S159" s="1">
        <f t="shared" si="86"/>
        <v>1</v>
      </c>
      <c r="T159" s="1">
        <f t="shared" si="86"/>
        <v>0</v>
      </c>
      <c r="U159" s="1">
        <f t="shared" si="86"/>
        <v>0</v>
      </c>
      <c r="V159" s="1">
        <f t="shared" si="86"/>
        <v>1</v>
      </c>
      <c r="W159" s="188">
        <f t="shared" si="86"/>
        <v>0</v>
      </c>
      <c r="X159" s="192">
        <f>SUM(R159:W159)</f>
        <v>101</v>
      </c>
      <c r="Y159" s="143">
        <f>J159+Q159+X159</f>
        <v>1338</v>
      </c>
      <c r="Z159" s="31">
        <v>1</v>
      </c>
      <c r="AA159" s="33" t="s">
        <v>58</v>
      </c>
      <c r="AB159" s="198">
        <f t="shared" ref="AB159:AQ159" si="87">AB118+AB81+AB45+AB9</f>
        <v>25</v>
      </c>
      <c r="AC159" s="199">
        <f t="shared" si="87"/>
        <v>17</v>
      </c>
      <c r="AD159" s="199">
        <f t="shared" si="87"/>
        <v>19</v>
      </c>
      <c r="AE159" s="199">
        <f t="shared" si="87"/>
        <v>23</v>
      </c>
      <c r="AF159" s="199">
        <f t="shared" si="87"/>
        <v>103</v>
      </c>
      <c r="AG159" s="199">
        <f t="shared" si="87"/>
        <v>89</v>
      </c>
      <c r="AH159" s="199">
        <f t="shared" si="87"/>
        <v>121</v>
      </c>
      <c r="AI159" s="199">
        <f t="shared" si="87"/>
        <v>125</v>
      </c>
      <c r="AJ159" s="199">
        <f t="shared" si="87"/>
        <v>134</v>
      </c>
      <c r="AK159" s="199">
        <f t="shared" si="87"/>
        <v>108</v>
      </c>
      <c r="AL159" s="199">
        <f t="shared" si="87"/>
        <v>133</v>
      </c>
      <c r="AM159" s="199">
        <f t="shared" si="87"/>
        <v>79</v>
      </c>
      <c r="AN159" s="199">
        <f t="shared" si="87"/>
        <v>140</v>
      </c>
      <c r="AO159" s="199">
        <f t="shared" si="87"/>
        <v>62</v>
      </c>
      <c r="AP159" s="199">
        <f t="shared" si="87"/>
        <v>74</v>
      </c>
      <c r="AQ159" s="200">
        <f t="shared" si="87"/>
        <v>30</v>
      </c>
      <c r="AR159" s="156">
        <f>AP159+AN159+AL159+AJ159+AH159+AF159+AD159+AB159</f>
        <v>749</v>
      </c>
      <c r="AS159" s="157">
        <f>AQ159+AO159+AM159+AK159+AI159+AG159+AE159+AC159</f>
        <v>533</v>
      </c>
      <c r="AT159" s="26">
        <f>SUM(AR159:AS159)</f>
        <v>1282</v>
      </c>
      <c r="AU159" s="214">
        <f>D159+E159+K159+L159+R159+S159</f>
        <v>1282</v>
      </c>
      <c r="AV159" s="48">
        <f>(AV118+AV81+AV45+AV9)</f>
        <v>5110</v>
      </c>
      <c r="AW159" s="5">
        <f>AW118+AW81+AW45+AW9</f>
        <v>682</v>
      </c>
      <c r="AX159" s="4">
        <f>AX118+AX81+AX45+AX9</f>
        <v>1074</v>
      </c>
      <c r="AY159" s="4">
        <f t="shared" ref="AY159:AZ159" si="88">AY118+AY81+AY45+AY9</f>
        <v>231</v>
      </c>
      <c r="AZ159" s="52">
        <f t="shared" si="88"/>
        <v>10</v>
      </c>
      <c r="BA159" s="271">
        <f>((D159+E159))/(C159*0.00144)*100</f>
        <v>26.593915020874565</v>
      </c>
      <c r="BB159" s="272">
        <f>(D159+E159)/(J159+Q159)*100</f>
        <v>50.121261115602266</v>
      </c>
      <c r="BC159" s="272">
        <f>(AU159)/(C159*0.00272)*100</f>
        <v>29.112010579777102</v>
      </c>
      <c r="BD159" s="272">
        <f>(E159+F159+G159+H159+I159+L159+M159+N159+O159+P159+R159+S159+T159+U159+V159+W159)/Y159*100</f>
        <v>14.424514200298955</v>
      </c>
      <c r="BE159" s="272">
        <f>((D159+E159))/(C159)*100000</f>
        <v>38.295237630059368</v>
      </c>
      <c r="BF159" s="273">
        <f>(AU159)/(C159)*100000</f>
        <v>79.184668776993732</v>
      </c>
      <c r="BG159" s="274">
        <f>AW159/AV159*100</f>
        <v>13.34637964774951</v>
      </c>
    </row>
    <row r="160" spans="1:59" ht="18.75">
      <c r="A160" s="12">
        <v>2</v>
      </c>
      <c r="B160" s="33" t="s">
        <v>59</v>
      </c>
      <c r="C160" s="237">
        <v>1569853.281568601</v>
      </c>
      <c r="D160" s="41">
        <f t="shared" si="84"/>
        <v>512</v>
      </c>
      <c r="E160" s="2">
        <f t="shared" si="84"/>
        <v>13</v>
      </c>
      <c r="F160" s="2">
        <f t="shared" si="84"/>
        <v>1</v>
      </c>
      <c r="G160" s="2">
        <f t="shared" si="84"/>
        <v>2</v>
      </c>
      <c r="H160" s="2">
        <f t="shared" si="84"/>
        <v>15</v>
      </c>
      <c r="I160" s="183">
        <f t="shared" si="84"/>
        <v>0</v>
      </c>
      <c r="J160" s="186">
        <f t="shared" ref="J160:J181" si="89">D160+E160+F160+G160+H160+I160</f>
        <v>543</v>
      </c>
      <c r="K160" s="2">
        <f t="shared" si="85"/>
        <v>820</v>
      </c>
      <c r="L160" s="1">
        <f t="shared" si="85"/>
        <v>1</v>
      </c>
      <c r="M160" s="1">
        <f t="shared" si="85"/>
        <v>0</v>
      </c>
      <c r="N160" s="1">
        <f t="shared" si="85"/>
        <v>1</v>
      </c>
      <c r="O160" s="1">
        <f t="shared" si="85"/>
        <v>19</v>
      </c>
      <c r="P160" s="188">
        <f t="shared" si="85"/>
        <v>0</v>
      </c>
      <c r="Q160" s="186">
        <f t="shared" ref="Q160:Q181" si="90">SUM(K160:P160)</f>
        <v>841</v>
      </c>
      <c r="R160" s="2">
        <f t="shared" si="86"/>
        <v>91</v>
      </c>
      <c r="S160" s="1">
        <f t="shared" si="86"/>
        <v>1</v>
      </c>
      <c r="T160" s="1">
        <f t="shared" si="86"/>
        <v>0</v>
      </c>
      <c r="U160" s="1">
        <f t="shared" si="86"/>
        <v>0</v>
      </c>
      <c r="V160" s="1">
        <f t="shared" si="86"/>
        <v>1</v>
      </c>
      <c r="W160" s="188">
        <f t="shared" si="86"/>
        <v>0</v>
      </c>
      <c r="X160" s="192">
        <f t="shared" ref="X160:X181" si="91">SUM(R160:W160)</f>
        <v>93</v>
      </c>
      <c r="Y160" s="144">
        <f t="shared" ref="Y160:Y181" si="92">J160+Q160+X160</f>
        <v>1477</v>
      </c>
      <c r="Z160" s="31">
        <v>2</v>
      </c>
      <c r="AA160" s="33" t="s">
        <v>59</v>
      </c>
      <c r="AB160" s="41">
        <f t="shared" ref="AB160" si="93">AB119+AB82+AB46+AB10</f>
        <v>97</v>
      </c>
      <c r="AC160" s="2">
        <f t="shared" ref="AC160:AQ160" si="94">AC119+AC82+AC46+AC10</f>
        <v>88</v>
      </c>
      <c r="AD160" s="2">
        <f t="shared" si="94"/>
        <v>54</v>
      </c>
      <c r="AE160" s="2">
        <f t="shared" si="94"/>
        <v>50</v>
      </c>
      <c r="AF160" s="2">
        <f t="shared" si="94"/>
        <v>147</v>
      </c>
      <c r="AG160" s="2">
        <f t="shared" si="94"/>
        <v>143</v>
      </c>
      <c r="AH160" s="2">
        <f t="shared" si="94"/>
        <v>131</v>
      </c>
      <c r="AI160" s="2">
        <f t="shared" si="94"/>
        <v>98</v>
      </c>
      <c r="AJ160" s="2">
        <f t="shared" si="94"/>
        <v>115</v>
      </c>
      <c r="AK160" s="2">
        <f t="shared" si="94"/>
        <v>94</v>
      </c>
      <c r="AL160" s="2">
        <f t="shared" si="94"/>
        <v>91</v>
      </c>
      <c r="AM160" s="2">
        <f t="shared" si="94"/>
        <v>76</v>
      </c>
      <c r="AN160" s="2">
        <f t="shared" si="94"/>
        <v>102</v>
      </c>
      <c r="AO160" s="2">
        <f t="shared" si="94"/>
        <v>57</v>
      </c>
      <c r="AP160" s="2">
        <f t="shared" si="94"/>
        <v>54</v>
      </c>
      <c r="AQ160" s="42">
        <f t="shared" si="94"/>
        <v>41</v>
      </c>
      <c r="AR160" s="156">
        <f t="shared" ref="AR160:AR182" si="95">AP160+AN160+AL160+AJ160+AH160+AF160+AD160+AB160</f>
        <v>791</v>
      </c>
      <c r="AS160" s="157">
        <f t="shared" ref="AS160:AS182" si="96">AQ160+AO160+AM160+AK160+AI160+AG160+AE160+AC160</f>
        <v>647</v>
      </c>
      <c r="AT160" s="26">
        <f t="shared" ref="AT160:AT182" si="97">SUM(AR160:AS160)</f>
        <v>1438</v>
      </c>
      <c r="AU160" s="214">
        <f t="shared" ref="AU160:AU182" si="98">D160+E160+K160+L160+R160+S160</f>
        <v>1438</v>
      </c>
      <c r="AV160" s="48">
        <f t="shared" ref="AV160:AV181" si="99">(AV119+AV82+AV46+AV10)</f>
        <v>3463</v>
      </c>
      <c r="AW160" s="5">
        <f t="shared" ref="AW160:AZ182" si="100">AW119+AW82+AW46+AW10</f>
        <v>573</v>
      </c>
      <c r="AX160" s="270">
        <f t="shared" si="100"/>
        <v>1302.1581160639194</v>
      </c>
      <c r="AY160" s="4">
        <f t="shared" si="100"/>
        <v>591</v>
      </c>
      <c r="AZ160" s="52">
        <f t="shared" si="100"/>
        <v>82</v>
      </c>
      <c r="BA160" s="271">
        <f t="shared" ref="BA160:BA182" si="101">((D160+E160))/(C160*0.00144)*100</f>
        <v>23.224038680165119</v>
      </c>
      <c r="BB160" s="272">
        <f t="shared" ref="BB160:BB182" si="102">(D160+E160)/(J160+Q160)*100</f>
        <v>37.933526011560694</v>
      </c>
      <c r="BC160" s="272">
        <f t="shared" ref="BC160:BC182" si="103">(AU160)/(C160*0.00272)*100</f>
        <v>33.676807686128505</v>
      </c>
      <c r="BD160" s="272">
        <f t="shared" ref="BD160:BD182" si="104">(E160+F160+G160+H160+I160+L160+M160+N160+O160+P160+R160+S160+T160+U160+V160+W160)/Y160*100</f>
        <v>9.8171970209884893</v>
      </c>
      <c r="BE160" s="272">
        <f t="shared" ref="BE160:BE182" si="105">((D160+E160))/(C160)*100000</f>
        <v>33.442615699437773</v>
      </c>
      <c r="BF160" s="273">
        <f t="shared" ref="BF160:BF182" si="106">(AU160)/(C160)*100000</f>
        <v>91.600916906269561</v>
      </c>
      <c r="BG160" s="274">
        <f t="shared" ref="BG160:BG182" si="107">AW160/AV160*100</f>
        <v>16.546347097891999</v>
      </c>
    </row>
    <row r="161" spans="1:59" ht="18.75">
      <c r="A161" s="12">
        <v>3</v>
      </c>
      <c r="B161" s="33" t="s">
        <v>60</v>
      </c>
      <c r="C161" s="236">
        <v>1382814.1240237975</v>
      </c>
      <c r="D161" s="41">
        <f t="shared" si="84"/>
        <v>676</v>
      </c>
      <c r="E161" s="2">
        <f t="shared" si="84"/>
        <v>63</v>
      </c>
      <c r="F161" s="2">
        <f t="shared" si="84"/>
        <v>19</v>
      </c>
      <c r="G161" s="2">
        <f t="shared" si="84"/>
        <v>18</v>
      </c>
      <c r="H161" s="2">
        <f t="shared" si="84"/>
        <v>15</v>
      </c>
      <c r="I161" s="183">
        <f t="shared" si="84"/>
        <v>0</v>
      </c>
      <c r="J161" s="186">
        <f t="shared" si="89"/>
        <v>791</v>
      </c>
      <c r="K161" s="2">
        <f t="shared" si="85"/>
        <v>234</v>
      </c>
      <c r="L161" s="1">
        <f t="shared" si="85"/>
        <v>7</v>
      </c>
      <c r="M161" s="1">
        <f t="shared" si="85"/>
        <v>0</v>
      </c>
      <c r="N161" s="1">
        <f t="shared" si="85"/>
        <v>0</v>
      </c>
      <c r="O161" s="1">
        <f t="shared" si="85"/>
        <v>0</v>
      </c>
      <c r="P161" s="188">
        <f t="shared" si="85"/>
        <v>0</v>
      </c>
      <c r="Q161" s="186">
        <f t="shared" si="90"/>
        <v>241</v>
      </c>
      <c r="R161" s="2">
        <f t="shared" si="86"/>
        <v>215</v>
      </c>
      <c r="S161" s="1">
        <f t="shared" si="86"/>
        <v>1</v>
      </c>
      <c r="T161" s="1">
        <f t="shared" si="86"/>
        <v>0</v>
      </c>
      <c r="U161" s="1">
        <f t="shared" si="86"/>
        <v>1</v>
      </c>
      <c r="V161" s="1">
        <f t="shared" si="86"/>
        <v>0</v>
      </c>
      <c r="W161" s="188">
        <f t="shared" si="86"/>
        <v>0</v>
      </c>
      <c r="X161" s="192">
        <f t="shared" si="91"/>
        <v>217</v>
      </c>
      <c r="Y161" s="144">
        <f t="shared" si="92"/>
        <v>1249</v>
      </c>
      <c r="Z161" s="31">
        <v>3</v>
      </c>
      <c r="AA161" s="33" t="s">
        <v>60</v>
      </c>
      <c r="AB161" s="41">
        <f t="shared" ref="AB161" si="108">AB120+AB83+AB47+AB11</f>
        <v>24</v>
      </c>
      <c r="AC161" s="2">
        <f t="shared" ref="AC161:AQ161" si="109">AC120+AC83+AC47+AC11</f>
        <v>19</v>
      </c>
      <c r="AD161" s="2">
        <f t="shared" si="109"/>
        <v>57</v>
      </c>
      <c r="AE161" s="2">
        <f t="shared" si="109"/>
        <v>68</v>
      </c>
      <c r="AF161" s="2">
        <f t="shared" si="109"/>
        <v>176</v>
      </c>
      <c r="AG161" s="2">
        <f t="shared" si="109"/>
        <v>152</v>
      </c>
      <c r="AH161" s="2">
        <f t="shared" si="109"/>
        <v>111</v>
      </c>
      <c r="AI161" s="2">
        <f t="shared" si="109"/>
        <v>110</v>
      </c>
      <c r="AJ161" s="2">
        <f t="shared" si="109"/>
        <v>77</v>
      </c>
      <c r="AK161" s="2">
        <f t="shared" si="109"/>
        <v>79</v>
      </c>
      <c r="AL161" s="2">
        <f t="shared" si="109"/>
        <v>100</v>
      </c>
      <c r="AM161" s="2">
        <f t="shared" si="109"/>
        <v>38</v>
      </c>
      <c r="AN161" s="2">
        <f t="shared" si="109"/>
        <v>83</v>
      </c>
      <c r="AO161" s="2">
        <f t="shared" si="109"/>
        <v>26</v>
      </c>
      <c r="AP161" s="2">
        <f t="shared" si="109"/>
        <v>43</v>
      </c>
      <c r="AQ161" s="42">
        <f t="shared" si="109"/>
        <v>33</v>
      </c>
      <c r="AR161" s="156">
        <f t="shared" si="95"/>
        <v>671</v>
      </c>
      <c r="AS161" s="157">
        <f t="shared" si="96"/>
        <v>525</v>
      </c>
      <c r="AT161" s="26">
        <f t="shared" si="97"/>
        <v>1196</v>
      </c>
      <c r="AU161" s="214">
        <f t="shared" si="98"/>
        <v>1196</v>
      </c>
      <c r="AV161" s="48">
        <f t="shared" si="99"/>
        <v>4300</v>
      </c>
      <c r="AW161" s="5">
        <f t="shared" si="100"/>
        <v>735</v>
      </c>
      <c r="AX161" s="4">
        <f t="shared" si="100"/>
        <v>1932</v>
      </c>
      <c r="AY161" s="4">
        <f t="shared" si="100"/>
        <v>247</v>
      </c>
      <c r="AZ161" s="52">
        <f t="shared" si="100"/>
        <v>13</v>
      </c>
      <c r="BA161" s="271">
        <f t="shared" si="101"/>
        <v>37.112323017870239</v>
      </c>
      <c r="BB161" s="272">
        <f t="shared" si="102"/>
        <v>71.608527131782949</v>
      </c>
      <c r="BC161" s="272">
        <f t="shared" si="103"/>
        <v>31.797902170210552</v>
      </c>
      <c r="BD161" s="272">
        <f t="shared" si="104"/>
        <v>27.141713370696557</v>
      </c>
      <c r="BE161" s="272">
        <f t="shared" si="105"/>
        <v>53.441745145733137</v>
      </c>
      <c r="BF161" s="273">
        <f t="shared" si="106"/>
        <v>86.490293902972709</v>
      </c>
      <c r="BG161" s="274">
        <f t="shared" si="107"/>
        <v>17.093023255813954</v>
      </c>
    </row>
    <row r="162" spans="1:59" ht="18.75">
      <c r="A162" s="12">
        <v>4</v>
      </c>
      <c r="B162" s="33" t="s">
        <v>61</v>
      </c>
      <c r="C162" s="237">
        <v>2091841.0333211792</v>
      </c>
      <c r="D162" s="41">
        <f t="shared" si="84"/>
        <v>615</v>
      </c>
      <c r="E162" s="2">
        <f t="shared" si="84"/>
        <v>74</v>
      </c>
      <c r="F162" s="2">
        <f t="shared" si="84"/>
        <v>8</v>
      </c>
      <c r="G162" s="2">
        <f t="shared" si="84"/>
        <v>10</v>
      </c>
      <c r="H162" s="2">
        <f t="shared" si="84"/>
        <v>60</v>
      </c>
      <c r="I162" s="183">
        <f t="shared" si="84"/>
        <v>0</v>
      </c>
      <c r="J162" s="186">
        <f t="shared" si="89"/>
        <v>767</v>
      </c>
      <c r="K162" s="2">
        <f t="shared" si="85"/>
        <v>461</v>
      </c>
      <c r="L162" s="1">
        <f t="shared" si="85"/>
        <v>4</v>
      </c>
      <c r="M162" s="1">
        <f t="shared" si="85"/>
        <v>0</v>
      </c>
      <c r="N162" s="1">
        <f t="shared" si="85"/>
        <v>2</v>
      </c>
      <c r="O162" s="1">
        <f t="shared" si="85"/>
        <v>8</v>
      </c>
      <c r="P162" s="188">
        <f t="shared" si="85"/>
        <v>0</v>
      </c>
      <c r="Q162" s="186">
        <f t="shared" si="90"/>
        <v>475</v>
      </c>
      <c r="R162" s="2">
        <f t="shared" si="86"/>
        <v>709</v>
      </c>
      <c r="S162" s="1">
        <f t="shared" si="86"/>
        <v>3</v>
      </c>
      <c r="T162" s="1">
        <f t="shared" si="86"/>
        <v>0</v>
      </c>
      <c r="U162" s="1">
        <f t="shared" si="86"/>
        <v>1</v>
      </c>
      <c r="V162" s="1">
        <f t="shared" si="86"/>
        <v>11</v>
      </c>
      <c r="W162" s="188">
        <f t="shared" si="86"/>
        <v>0</v>
      </c>
      <c r="X162" s="192">
        <f t="shared" si="91"/>
        <v>724</v>
      </c>
      <c r="Y162" s="144">
        <f t="shared" si="92"/>
        <v>1966</v>
      </c>
      <c r="Z162" s="31">
        <v>4</v>
      </c>
      <c r="AA162" s="33" t="s">
        <v>61</v>
      </c>
      <c r="AB162" s="41">
        <f t="shared" ref="AB162" si="110">AB121+AB84+AB48+AB12</f>
        <v>28</v>
      </c>
      <c r="AC162" s="2">
        <f t="shared" ref="AC162:AQ162" si="111">AC121+AC84+AC48+AC12</f>
        <v>30</v>
      </c>
      <c r="AD162" s="2">
        <f t="shared" si="111"/>
        <v>45</v>
      </c>
      <c r="AE162" s="2">
        <f t="shared" si="111"/>
        <v>119</v>
      </c>
      <c r="AF162" s="2">
        <f t="shared" si="111"/>
        <v>212</v>
      </c>
      <c r="AG162" s="2">
        <f t="shared" si="111"/>
        <v>460</v>
      </c>
      <c r="AH162" s="2">
        <f t="shared" si="111"/>
        <v>151</v>
      </c>
      <c r="AI162" s="2">
        <f t="shared" si="111"/>
        <v>215</v>
      </c>
      <c r="AJ162" s="2">
        <f t="shared" si="111"/>
        <v>94</v>
      </c>
      <c r="AK162" s="2">
        <f t="shared" si="111"/>
        <v>115</v>
      </c>
      <c r="AL162" s="2">
        <f t="shared" si="111"/>
        <v>109</v>
      </c>
      <c r="AM162" s="2">
        <f t="shared" si="111"/>
        <v>77</v>
      </c>
      <c r="AN162" s="2">
        <f t="shared" si="111"/>
        <v>64</v>
      </c>
      <c r="AO162" s="2">
        <f t="shared" si="111"/>
        <v>48</v>
      </c>
      <c r="AP162" s="2">
        <f t="shared" si="111"/>
        <v>65</v>
      </c>
      <c r="AQ162" s="42">
        <f t="shared" si="111"/>
        <v>34</v>
      </c>
      <c r="AR162" s="156">
        <f t="shared" si="95"/>
        <v>768</v>
      </c>
      <c r="AS162" s="157">
        <f t="shared" si="96"/>
        <v>1098</v>
      </c>
      <c r="AT162" s="26">
        <f t="shared" si="97"/>
        <v>1866</v>
      </c>
      <c r="AU162" s="214">
        <f t="shared" si="98"/>
        <v>1866</v>
      </c>
      <c r="AV162" s="48">
        <f t="shared" si="99"/>
        <v>5018</v>
      </c>
      <c r="AW162" s="5">
        <f t="shared" si="100"/>
        <v>767</v>
      </c>
      <c r="AX162" s="4">
        <f t="shared" si="100"/>
        <v>2723</v>
      </c>
      <c r="AY162" s="4">
        <f t="shared" si="100"/>
        <v>425</v>
      </c>
      <c r="AZ162" s="52">
        <f t="shared" si="100"/>
        <v>19</v>
      </c>
      <c r="BA162" s="271">
        <f t="shared" si="101"/>
        <v>22.873259229577318</v>
      </c>
      <c r="BB162" s="272">
        <f t="shared" si="102"/>
        <v>55.475040257648956</v>
      </c>
      <c r="BC162" s="272">
        <f t="shared" si="103"/>
        <v>32.795484974090456</v>
      </c>
      <c r="BD162" s="272">
        <f t="shared" si="104"/>
        <v>45.26958290946083</v>
      </c>
      <c r="BE162" s="272">
        <f t="shared" si="105"/>
        <v>32.937493290591341</v>
      </c>
      <c r="BF162" s="273">
        <f t="shared" si="106"/>
        <v>89.20371912952605</v>
      </c>
      <c r="BG162" s="274">
        <f t="shared" si="107"/>
        <v>15.284974093264248</v>
      </c>
    </row>
    <row r="163" spans="1:59" ht="23.25" customHeight="1">
      <c r="A163" s="12">
        <v>5</v>
      </c>
      <c r="B163" s="33" t="s">
        <v>62</v>
      </c>
      <c r="C163" s="237">
        <v>1069822.9655793204</v>
      </c>
      <c r="D163" s="41">
        <f t="shared" si="84"/>
        <v>335</v>
      </c>
      <c r="E163" s="2">
        <f t="shared" si="84"/>
        <v>16</v>
      </c>
      <c r="F163" s="2">
        <f t="shared" si="84"/>
        <v>4</v>
      </c>
      <c r="G163" s="2">
        <f t="shared" si="84"/>
        <v>4</v>
      </c>
      <c r="H163" s="2">
        <f t="shared" si="84"/>
        <v>32</v>
      </c>
      <c r="I163" s="183">
        <f t="shared" si="84"/>
        <v>0</v>
      </c>
      <c r="J163" s="186">
        <f t="shared" si="89"/>
        <v>391</v>
      </c>
      <c r="K163" s="2">
        <f t="shared" si="85"/>
        <v>111</v>
      </c>
      <c r="L163" s="1">
        <f t="shared" si="85"/>
        <v>1</v>
      </c>
      <c r="M163" s="1">
        <f t="shared" si="85"/>
        <v>1</v>
      </c>
      <c r="N163" s="1">
        <f t="shared" si="85"/>
        <v>2</v>
      </c>
      <c r="O163" s="1">
        <f t="shared" si="85"/>
        <v>5</v>
      </c>
      <c r="P163" s="188">
        <f t="shared" si="85"/>
        <v>0</v>
      </c>
      <c r="Q163" s="186">
        <f t="shared" si="90"/>
        <v>120</v>
      </c>
      <c r="R163" s="2">
        <f t="shared" si="86"/>
        <v>64</v>
      </c>
      <c r="S163" s="1">
        <f t="shared" si="86"/>
        <v>0</v>
      </c>
      <c r="T163" s="1">
        <f t="shared" si="86"/>
        <v>0</v>
      </c>
      <c r="U163" s="1">
        <f t="shared" si="86"/>
        <v>0</v>
      </c>
      <c r="V163" s="1">
        <f t="shared" si="86"/>
        <v>1</v>
      </c>
      <c r="W163" s="188">
        <f t="shared" si="86"/>
        <v>0</v>
      </c>
      <c r="X163" s="192">
        <f t="shared" si="91"/>
        <v>65</v>
      </c>
      <c r="Y163" s="144">
        <f t="shared" si="92"/>
        <v>576</v>
      </c>
      <c r="Z163" s="31">
        <v>5</v>
      </c>
      <c r="AA163" s="33" t="s">
        <v>62</v>
      </c>
      <c r="AB163" s="41">
        <f t="shared" ref="AB163" si="112">AB122+AB85+AB49+AB13</f>
        <v>0</v>
      </c>
      <c r="AC163" s="2">
        <f t="shared" ref="AC163:AQ163" si="113">AC122+AC85+AC49+AC13</f>
        <v>0</v>
      </c>
      <c r="AD163" s="2">
        <f t="shared" si="113"/>
        <v>15</v>
      </c>
      <c r="AE163" s="2">
        <f t="shared" si="113"/>
        <v>11</v>
      </c>
      <c r="AF163" s="2">
        <f t="shared" si="113"/>
        <v>63</v>
      </c>
      <c r="AG163" s="2">
        <f t="shared" si="113"/>
        <v>51</v>
      </c>
      <c r="AH163" s="2">
        <f t="shared" si="113"/>
        <v>71</v>
      </c>
      <c r="AI163" s="2">
        <f t="shared" si="113"/>
        <v>50</v>
      </c>
      <c r="AJ163" s="2">
        <f t="shared" si="113"/>
        <v>58</v>
      </c>
      <c r="AK163" s="2">
        <f t="shared" si="113"/>
        <v>34</v>
      </c>
      <c r="AL163" s="2">
        <f t="shared" si="113"/>
        <v>55</v>
      </c>
      <c r="AM163" s="2">
        <f t="shared" si="113"/>
        <v>26</v>
      </c>
      <c r="AN163" s="2">
        <f t="shared" si="113"/>
        <v>32</v>
      </c>
      <c r="AO163" s="2">
        <f t="shared" si="113"/>
        <v>23</v>
      </c>
      <c r="AP163" s="2">
        <f t="shared" si="113"/>
        <v>28</v>
      </c>
      <c r="AQ163" s="42">
        <f t="shared" si="113"/>
        <v>10</v>
      </c>
      <c r="AR163" s="156">
        <f t="shared" si="95"/>
        <v>322</v>
      </c>
      <c r="AS163" s="157">
        <f t="shared" si="96"/>
        <v>205</v>
      </c>
      <c r="AT163" s="26">
        <f t="shared" si="97"/>
        <v>527</v>
      </c>
      <c r="AU163" s="214">
        <f t="shared" si="98"/>
        <v>527</v>
      </c>
      <c r="AV163" s="48">
        <f t="shared" si="99"/>
        <v>2483</v>
      </c>
      <c r="AW163" s="5">
        <f t="shared" si="100"/>
        <v>380</v>
      </c>
      <c r="AX163" s="4">
        <f t="shared" si="100"/>
        <v>849</v>
      </c>
      <c r="AY163" s="4">
        <f t="shared" si="100"/>
        <v>46</v>
      </c>
      <c r="AZ163" s="52">
        <f t="shared" si="100"/>
        <v>4</v>
      </c>
      <c r="BA163" s="271">
        <f t="shared" si="101"/>
        <v>22.784143530514584</v>
      </c>
      <c r="BB163" s="272">
        <f t="shared" si="102"/>
        <v>68.688845401174177</v>
      </c>
      <c r="BC163" s="272">
        <f t="shared" si="103"/>
        <v>18.110473062716721</v>
      </c>
      <c r="BD163" s="272">
        <f t="shared" si="104"/>
        <v>22.569444444444446</v>
      </c>
      <c r="BE163" s="272">
        <f t="shared" si="105"/>
        <v>32.809166683941001</v>
      </c>
      <c r="BF163" s="273">
        <f t="shared" si="106"/>
        <v>49.260486730589477</v>
      </c>
      <c r="BG163" s="274">
        <f t="shared" si="107"/>
        <v>15.304067660088602</v>
      </c>
    </row>
    <row r="164" spans="1:59" ht="18.75">
      <c r="A164" s="12">
        <v>6</v>
      </c>
      <c r="B164" s="33" t="s">
        <v>63</v>
      </c>
      <c r="C164" s="238">
        <v>835556.13990770013</v>
      </c>
      <c r="D164" s="41">
        <f t="shared" si="84"/>
        <v>1318</v>
      </c>
      <c r="E164" s="2">
        <f t="shared" si="84"/>
        <v>60</v>
      </c>
      <c r="F164" s="2">
        <f t="shared" si="84"/>
        <v>35</v>
      </c>
      <c r="G164" s="2">
        <f t="shared" si="84"/>
        <v>13</v>
      </c>
      <c r="H164" s="2">
        <f t="shared" si="84"/>
        <v>551</v>
      </c>
      <c r="I164" s="183">
        <f t="shared" si="84"/>
        <v>0</v>
      </c>
      <c r="J164" s="186">
        <f t="shared" si="89"/>
        <v>1977</v>
      </c>
      <c r="K164" s="2">
        <f t="shared" si="85"/>
        <v>1333</v>
      </c>
      <c r="L164" s="1">
        <f t="shared" si="85"/>
        <v>6</v>
      </c>
      <c r="M164" s="1">
        <f t="shared" si="85"/>
        <v>0</v>
      </c>
      <c r="N164" s="1">
        <f t="shared" si="85"/>
        <v>0</v>
      </c>
      <c r="O164" s="1">
        <f t="shared" si="85"/>
        <v>27</v>
      </c>
      <c r="P164" s="188">
        <f t="shared" si="85"/>
        <v>29</v>
      </c>
      <c r="Q164" s="186">
        <f t="shared" si="90"/>
        <v>1395</v>
      </c>
      <c r="R164" s="2">
        <f t="shared" si="86"/>
        <v>575</v>
      </c>
      <c r="S164" s="1">
        <f t="shared" si="86"/>
        <v>8</v>
      </c>
      <c r="T164" s="1">
        <f t="shared" si="86"/>
        <v>0</v>
      </c>
      <c r="U164" s="1">
        <f t="shared" si="86"/>
        <v>0</v>
      </c>
      <c r="V164" s="1">
        <f t="shared" si="86"/>
        <v>15</v>
      </c>
      <c r="W164" s="188">
        <f t="shared" si="86"/>
        <v>7</v>
      </c>
      <c r="X164" s="192">
        <f t="shared" si="91"/>
        <v>605</v>
      </c>
      <c r="Y164" s="144">
        <f t="shared" si="92"/>
        <v>3977</v>
      </c>
      <c r="Z164" s="31">
        <v>6</v>
      </c>
      <c r="AA164" s="33" t="s">
        <v>63</v>
      </c>
      <c r="AB164" s="41">
        <f t="shared" ref="AB164" si="114">AB123+AB86+AB50+AB14</f>
        <v>229</v>
      </c>
      <c r="AC164" s="2">
        <f t="shared" ref="AC164:AQ164" si="115">AC123+AC86+AC50+AC14</f>
        <v>174</v>
      </c>
      <c r="AD164" s="2">
        <f t="shared" si="115"/>
        <v>210</v>
      </c>
      <c r="AE164" s="2">
        <f t="shared" si="115"/>
        <v>244</v>
      </c>
      <c r="AF164" s="2">
        <f t="shared" si="115"/>
        <v>323</v>
      </c>
      <c r="AG164" s="2">
        <f t="shared" si="115"/>
        <v>305</v>
      </c>
      <c r="AH164" s="2">
        <f t="shared" si="115"/>
        <v>332</v>
      </c>
      <c r="AI164" s="2">
        <f t="shared" si="115"/>
        <v>233</v>
      </c>
      <c r="AJ164" s="2">
        <f t="shared" si="115"/>
        <v>249</v>
      </c>
      <c r="AK164" s="2">
        <f t="shared" si="115"/>
        <v>143</v>
      </c>
      <c r="AL164" s="2">
        <f t="shared" si="115"/>
        <v>283</v>
      </c>
      <c r="AM164" s="2">
        <f t="shared" si="115"/>
        <v>126</v>
      </c>
      <c r="AN164" s="2">
        <f t="shared" si="115"/>
        <v>189</v>
      </c>
      <c r="AO164" s="2">
        <f t="shared" si="115"/>
        <v>83</v>
      </c>
      <c r="AP164" s="2">
        <f t="shared" si="115"/>
        <v>127</v>
      </c>
      <c r="AQ164" s="42">
        <f t="shared" si="115"/>
        <v>50</v>
      </c>
      <c r="AR164" s="156">
        <f t="shared" si="95"/>
        <v>1942</v>
      </c>
      <c r="AS164" s="157">
        <f t="shared" si="96"/>
        <v>1358</v>
      </c>
      <c r="AT164" s="26">
        <f t="shared" si="97"/>
        <v>3300</v>
      </c>
      <c r="AU164" s="214">
        <f t="shared" si="98"/>
        <v>3300</v>
      </c>
      <c r="AV164" s="48">
        <f t="shared" si="99"/>
        <v>10495</v>
      </c>
      <c r="AW164" s="5">
        <f t="shared" si="100"/>
        <v>1849</v>
      </c>
      <c r="AX164" s="4">
        <f t="shared" si="100"/>
        <v>4825</v>
      </c>
      <c r="AY164" s="4">
        <f t="shared" si="100"/>
        <v>2102</v>
      </c>
      <c r="AZ164" s="52">
        <f t="shared" si="100"/>
        <v>97</v>
      </c>
      <c r="BA164" s="271">
        <f t="shared" si="101"/>
        <v>114.52784543599348</v>
      </c>
      <c r="BB164" s="272">
        <f t="shared" si="102"/>
        <v>40.865954922894424</v>
      </c>
      <c r="BC164" s="272">
        <f t="shared" si="103"/>
        <v>145.20093099329833</v>
      </c>
      <c r="BD164" s="272">
        <f t="shared" si="104"/>
        <v>33.341714860447574</v>
      </c>
      <c r="BE164" s="272">
        <f t="shared" si="105"/>
        <v>164.92009742783065</v>
      </c>
      <c r="BF164" s="273">
        <f t="shared" si="106"/>
        <v>394.94653230177153</v>
      </c>
      <c r="BG164" s="274">
        <f t="shared" si="107"/>
        <v>17.617913292043831</v>
      </c>
    </row>
    <row r="165" spans="1:59" ht="18.75">
      <c r="A165" s="12">
        <v>7</v>
      </c>
      <c r="B165" s="33" t="s">
        <v>64</v>
      </c>
      <c r="C165" s="237">
        <v>14040574.919773437</v>
      </c>
      <c r="D165" s="41">
        <f t="shared" si="84"/>
        <v>5875</v>
      </c>
      <c r="E165" s="2">
        <f t="shared" si="84"/>
        <v>770</v>
      </c>
      <c r="F165" s="2">
        <f t="shared" si="84"/>
        <v>117</v>
      </c>
      <c r="G165" s="2">
        <f t="shared" si="84"/>
        <v>140</v>
      </c>
      <c r="H165" s="2">
        <f t="shared" si="84"/>
        <v>373</v>
      </c>
      <c r="I165" s="183">
        <f t="shared" si="84"/>
        <v>10</v>
      </c>
      <c r="J165" s="186">
        <f t="shared" si="89"/>
        <v>7285</v>
      </c>
      <c r="K165" s="2">
        <f t="shared" si="85"/>
        <v>3163</v>
      </c>
      <c r="L165" s="1">
        <f t="shared" si="85"/>
        <v>109</v>
      </c>
      <c r="M165" s="1">
        <f t="shared" si="85"/>
        <v>0</v>
      </c>
      <c r="N165" s="1">
        <f t="shared" si="85"/>
        <v>14</v>
      </c>
      <c r="O165" s="1">
        <f t="shared" si="85"/>
        <v>303</v>
      </c>
      <c r="P165" s="188">
        <f t="shared" si="85"/>
        <v>1</v>
      </c>
      <c r="Q165" s="186">
        <f t="shared" si="90"/>
        <v>3590</v>
      </c>
      <c r="R165" s="2">
        <f t="shared" si="86"/>
        <v>2801</v>
      </c>
      <c r="S165" s="1">
        <f t="shared" si="86"/>
        <v>63</v>
      </c>
      <c r="T165" s="1">
        <f t="shared" si="86"/>
        <v>4</v>
      </c>
      <c r="U165" s="1">
        <f t="shared" si="86"/>
        <v>11</v>
      </c>
      <c r="V165" s="1">
        <f t="shared" si="86"/>
        <v>292</v>
      </c>
      <c r="W165" s="188">
        <f t="shared" si="86"/>
        <v>2</v>
      </c>
      <c r="X165" s="192">
        <f t="shared" si="91"/>
        <v>3173</v>
      </c>
      <c r="Y165" s="144">
        <f t="shared" si="92"/>
        <v>14048</v>
      </c>
      <c r="Z165" s="31">
        <v>7</v>
      </c>
      <c r="AA165" s="33" t="s">
        <v>64</v>
      </c>
      <c r="AB165" s="41">
        <f t="shared" ref="AB165" si="116">AB124+AB87+AB51+AB15</f>
        <v>140</v>
      </c>
      <c r="AC165" s="2">
        <f t="shared" ref="AC165:AQ165" si="117">AC124+AC87+AC51+AC15</f>
        <v>127</v>
      </c>
      <c r="AD165" s="2">
        <f t="shared" si="117"/>
        <v>461</v>
      </c>
      <c r="AE165" s="2">
        <f t="shared" si="117"/>
        <v>901</v>
      </c>
      <c r="AF165" s="2">
        <f t="shared" si="117"/>
        <v>1566</v>
      </c>
      <c r="AG165" s="2">
        <f t="shared" si="117"/>
        <v>2819</v>
      </c>
      <c r="AH165" s="2">
        <f t="shared" si="117"/>
        <v>1166</v>
      </c>
      <c r="AI165" s="2">
        <f t="shared" si="117"/>
        <v>1315</v>
      </c>
      <c r="AJ165" s="2">
        <f t="shared" si="117"/>
        <v>710</v>
      </c>
      <c r="AK165" s="2">
        <f t="shared" si="117"/>
        <v>744</v>
      </c>
      <c r="AL165" s="2">
        <f t="shared" si="117"/>
        <v>678</v>
      </c>
      <c r="AM165" s="2">
        <f t="shared" si="117"/>
        <v>591</v>
      </c>
      <c r="AN165" s="2">
        <f t="shared" si="117"/>
        <v>529</v>
      </c>
      <c r="AO165" s="2">
        <f t="shared" si="117"/>
        <v>368</v>
      </c>
      <c r="AP165" s="2">
        <f t="shared" si="117"/>
        <v>410</v>
      </c>
      <c r="AQ165" s="42">
        <f t="shared" si="117"/>
        <v>256</v>
      </c>
      <c r="AR165" s="156">
        <f t="shared" si="95"/>
        <v>5660</v>
      </c>
      <c r="AS165" s="157">
        <f t="shared" si="96"/>
        <v>7121</v>
      </c>
      <c r="AT165" s="26">
        <f t="shared" si="97"/>
        <v>12781</v>
      </c>
      <c r="AU165" s="214">
        <f t="shared" si="98"/>
        <v>12781</v>
      </c>
      <c r="AV165" s="48">
        <f t="shared" si="99"/>
        <v>50177</v>
      </c>
      <c r="AW165" s="5">
        <f t="shared" si="100"/>
        <v>7576</v>
      </c>
      <c r="AX165" s="4">
        <f t="shared" si="100"/>
        <v>24566</v>
      </c>
      <c r="AY165" s="4">
        <f t="shared" si="100"/>
        <v>4915</v>
      </c>
      <c r="AZ165" s="52">
        <f t="shared" si="100"/>
        <v>424</v>
      </c>
      <c r="BA165" s="271">
        <f t="shared" si="101"/>
        <v>32.866056836708189</v>
      </c>
      <c r="BB165" s="272">
        <f t="shared" si="102"/>
        <v>61.103448275862071</v>
      </c>
      <c r="BC165" s="272">
        <f t="shared" si="103"/>
        <v>33.466557357320461</v>
      </c>
      <c r="BD165" s="272">
        <f t="shared" si="104"/>
        <v>35.663439635535312</v>
      </c>
      <c r="BE165" s="272">
        <f t="shared" si="105"/>
        <v>47.327121844859796</v>
      </c>
      <c r="BF165" s="273">
        <f t="shared" si="106"/>
        <v>91.029036011911671</v>
      </c>
      <c r="BG165" s="274">
        <f t="shared" si="107"/>
        <v>15.098551129003329</v>
      </c>
    </row>
    <row r="166" spans="1:59" ht="18.75">
      <c r="A166" s="12">
        <v>8</v>
      </c>
      <c r="B166" s="33" t="s">
        <v>65</v>
      </c>
      <c r="C166" s="238">
        <v>960854.42517233815</v>
      </c>
      <c r="D166" s="41">
        <f t="shared" si="84"/>
        <v>324</v>
      </c>
      <c r="E166" s="2">
        <f t="shared" si="84"/>
        <v>7</v>
      </c>
      <c r="F166" s="2">
        <f t="shared" si="84"/>
        <v>0</v>
      </c>
      <c r="G166" s="2">
        <f t="shared" si="84"/>
        <v>0</v>
      </c>
      <c r="H166" s="2">
        <f t="shared" si="84"/>
        <v>4</v>
      </c>
      <c r="I166" s="183">
        <f t="shared" si="84"/>
        <v>0</v>
      </c>
      <c r="J166" s="187">
        <f t="shared" si="89"/>
        <v>335</v>
      </c>
      <c r="K166" s="2">
        <f t="shared" si="85"/>
        <v>137</v>
      </c>
      <c r="L166" s="1">
        <f t="shared" si="85"/>
        <v>0</v>
      </c>
      <c r="M166" s="1">
        <f t="shared" si="85"/>
        <v>0</v>
      </c>
      <c r="N166" s="1">
        <f t="shared" si="85"/>
        <v>0</v>
      </c>
      <c r="O166" s="1">
        <f t="shared" si="85"/>
        <v>0</v>
      </c>
      <c r="P166" s="188">
        <f t="shared" si="85"/>
        <v>0</v>
      </c>
      <c r="Q166" s="186">
        <f t="shared" si="90"/>
        <v>137</v>
      </c>
      <c r="R166" s="2">
        <f t="shared" si="86"/>
        <v>51</v>
      </c>
      <c r="S166" s="1">
        <f t="shared" si="86"/>
        <v>0</v>
      </c>
      <c r="T166" s="1">
        <f t="shared" si="86"/>
        <v>0</v>
      </c>
      <c r="U166" s="1">
        <f t="shared" si="86"/>
        <v>0</v>
      </c>
      <c r="V166" s="1">
        <f t="shared" si="86"/>
        <v>0</v>
      </c>
      <c r="W166" s="188">
        <f t="shared" si="86"/>
        <v>0</v>
      </c>
      <c r="X166" s="192">
        <f t="shared" si="91"/>
        <v>51</v>
      </c>
      <c r="Y166" s="144">
        <f t="shared" si="92"/>
        <v>523</v>
      </c>
      <c r="Z166" s="31">
        <v>8</v>
      </c>
      <c r="AA166" s="33" t="s">
        <v>65</v>
      </c>
      <c r="AB166" s="41">
        <f t="shared" ref="AB166" si="118">AB125+AB88+AB52+AB16</f>
        <v>2</v>
      </c>
      <c r="AC166" s="2">
        <f t="shared" ref="AC166:AQ166" si="119">AC125+AC88+AB52+AC16</f>
        <v>1</v>
      </c>
      <c r="AD166" s="2">
        <f t="shared" si="119"/>
        <v>1</v>
      </c>
      <c r="AE166" s="2">
        <f t="shared" si="119"/>
        <v>3</v>
      </c>
      <c r="AF166" s="2">
        <f t="shared" si="119"/>
        <v>50</v>
      </c>
      <c r="AG166" s="2">
        <f t="shared" si="119"/>
        <v>62</v>
      </c>
      <c r="AH166" s="2">
        <f t="shared" si="119"/>
        <v>61</v>
      </c>
      <c r="AI166" s="2">
        <f t="shared" si="119"/>
        <v>80</v>
      </c>
      <c r="AJ166" s="2">
        <f t="shared" si="119"/>
        <v>50</v>
      </c>
      <c r="AK166" s="2">
        <f t="shared" si="119"/>
        <v>52</v>
      </c>
      <c r="AL166" s="2">
        <f t="shared" si="119"/>
        <v>59</v>
      </c>
      <c r="AM166" s="2">
        <f t="shared" si="119"/>
        <v>34</v>
      </c>
      <c r="AN166" s="2">
        <f t="shared" si="119"/>
        <v>24</v>
      </c>
      <c r="AO166" s="2">
        <f t="shared" si="119"/>
        <v>12</v>
      </c>
      <c r="AP166" s="2">
        <f t="shared" si="119"/>
        <v>16</v>
      </c>
      <c r="AQ166" s="42">
        <f t="shared" si="119"/>
        <v>11</v>
      </c>
      <c r="AR166" s="156">
        <f t="shared" si="95"/>
        <v>263</v>
      </c>
      <c r="AS166" s="157">
        <f t="shared" si="96"/>
        <v>255</v>
      </c>
      <c r="AT166" s="26">
        <f t="shared" si="97"/>
        <v>518</v>
      </c>
      <c r="AU166" s="214">
        <f t="shared" si="98"/>
        <v>519</v>
      </c>
      <c r="AV166" s="48">
        <f t="shared" si="99"/>
        <v>2089</v>
      </c>
      <c r="AW166" s="5">
        <f t="shared" si="100"/>
        <v>342</v>
      </c>
      <c r="AX166" s="4">
        <f t="shared" si="100"/>
        <v>1112</v>
      </c>
      <c r="AY166" s="4">
        <f t="shared" si="100"/>
        <v>335</v>
      </c>
      <c r="AZ166" s="52">
        <f t="shared" si="100"/>
        <v>2</v>
      </c>
      <c r="BA166" s="271">
        <f t="shared" si="101"/>
        <v>23.922574022582388</v>
      </c>
      <c r="BB166" s="272">
        <f t="shared" si="102"/>
        <v>70.127118644067792</v>
      </c>
      <c r="BC166" s="272">
        <f t="shared" si="103"/>
        <v>19.858244759104736</v>
      </c>
      <c r="BD166" s="272">
        <f t="shared" si="104"/>
        <v>11.854684512428298</v>
      </c>
      <c r="BE166" s="272">
        <f t="shared" si="105"/>
        <v>34.44850659251864</v>
      </c>
      <c r="BF166" s="273">
        <f t="shared" si="106"/>
        <v>54.014425744764878</v>
      </c>
      <c r="BG166" s="274">
        <f t="shared" si="107"/>
        <v>16.371469602680708</v>
      </c>
    </row>
    <row r="167" spans="1:59" ht="18.75">
      <c r="A167" s="12">
        <v>9</v>
      </c>
      <c r="B167" s="33" t="s">
        <v>66</v>
      </c>
      <c r="C167" s="237">
        <v>2203529.6044143452</v>
      </c>
      <c r="D167" s="41">
        <f t="shared" si="84"/>
        <v>1005</v>
      </c>
      <c r="E167" s="2">
        <f t="shared" si="84"/>
        <v>156</v>
      </c>
      <c r="F167" s="2">
        <f t="shared" si="84"/>
        <v>10</v>
      </c>
      <c r="G167" s="2">
        <f t="shared" si="84"/>
        <v>5</v>
      </c>
      <c r="H167" s="2">
        <f t="shared" si="84"/>
        <v>7</v>
      </c>
      <c r="I167" s="183">
        <f t="shared" si="84"/>
        <v>0</v>
      </c>
      <c r="J167" s="187">
        <f t="shared" si="89"/>
        <v>1183</v>
      </c>
      <c r="K167" s="2">
        <f t="shared" si="85"/>
        <v>1071</v>
      </c>
      <c r="L167" s="1">
        <f t="shared" si="85"/>
        <v>12</v>
      </c>
      <c r="M167" s="1">
        <f t="shared" si="85"/>
        <v>0</v>
      </c>
      <c r="N167" s="1">
        <f t="shared" si="85"/>
        <v>0</v>
      </c>
      <c r="O167" s="1">
        <f t="shared" si="85"/>
        <v>3</v>
      </c>
      <c r="P167" s="188">
        <f t="shared" si="85"/>
        <v>0</v>
      </c>
      <c r="Q167" s="186">
        <f t="shared" si="90"/>
        <v>1086</v>
      </c>
      <c r="R167" s="2">
        <f t="shared" si="86"/>
        <v>310</v>
      </c>
      <c r="S167" s="1">
        <f t="shared" si="86"/>
        <v>22</v>
      </c>
      <c r="T167" s="1">
        <f t="shared" si="86"/>
        <v>0</v>
      </c>
      <c r="U167" s="1">
        <f t="shared" si="86"/>
        <v>2</v>
      </c>
      <c r="V167" s="1">
        <f t="shared" si="86"/>
        <v>2</v>
      </c>
      <c r="W167" s="188">
        <f t="shared" si="86"/>
        <v>0</v>
      </c>
      <c r="X167" s="192">
        <f t="shared" si="91"/>
        <v>336</v>
      </c>
      <c r="Y167" s="144">
        <f t="shared" si="92"/>
        <v>2605</v>
      </c>
      <c r="Z167" s="31">
        <v>9</v>
      </c>
      <c r="AA167" s="33" t="s">
        <v>66</v>
      </c>
      <c r="AB167" s="41">
        <f t="shared" ref="AB167" si="120">AB126+AB89+AB53+AB17</f>
        <v>233</v>
      </c>
      <c r="AC167" s="2">
        <f t="shared" ref="AC167:AQ167" si="121">AC126+AC89+AC53+AC17</f>
        <v>210</v>
      </c>
      <c r="AD167" s="2">
        <f t="shared" si="121"/>
        <v>124</v>
      </c>
      <c r="AE167" s="2">
        <f t="shared" si="121"/>
        <v>120</v>
      </c>
      <c r="AF167" s="2">
        <f t="shared" si="121"/>
        <v>295</v>
      </c>
      <c r="AG167" s="2">
        <f t="shared" si="121"/>
        <v>298</v>
      </c>
      <c r="AH167" s="2">
        <f t="shared" si="121"/>
        <v>188</v>
      </c>
      <c r="AI167" s="2">
        <f t="shared" si="121"/>
        <v>175</v>
      </c>
      <c r="AJ167" s="2">
        <f t="shared" si="121"/>
        <v>152</v>
      </c>
      <c r="AK167" s="2">
        <f t="shared" si="121"/>
        <v>121</v>
      </c>
      <c r="AL167" s="2">
        <f t="shared" si="121"/>
        <v>195</v>
      </c>
      <c r="AM167" s="2">
        <f t="shared" si="121"/>
        <v>92</v>
      </c>
      <c r="AN167" s="2">
        <f t="shared" si="121"/>
        <v>163</v>
      </c>
      <c r="AO167" s="2">
        <f t="shared" si="121"/>
        <v>74</v>
      </c>
      <c r="AP167" s="2">
        <f t="shared" si="121"/>
        <v>89</v>
      </c>
      <c r="AQ167" s="42">
        <f t="shared" si="121"/>
        <v>47</v>
      </c>
      <c r="AR167" s="156">
        <f t="shared" si="95"/>
        <v>1439</v>
      </c>
      <c r="AS167" s="157">
        <f t="shared" si="96"/>
        <v>1137</v>
      </c>
      <c r="AT167" s="26">
        <f t="shared" si="97"/>
        <v>2576</v>
      </c>
      <c r="AU167" s="214">
        <f t="shared" si="98"/>
        <v>2576</v>
      </c>
      <c r="AV167" s="48">
        <f t="shared" si="99"/>
        <v>10037</v>
      </c>
      <c r="AW167" s="5">
        <f t="shared" si="100"/>
        <v>1346</v>
      </c>
      <c r="AX167" s="4">
        <f t="shared" si="100"/>
        <v>3443</v>
      </c>
      <c r="AY167" s="4">
        <f t="shared" si="100"/>
        <v>354</v>
      </c>
      <c r="AZ167" s="52">
        <f t="shared" si="100"/>
        <v>105</v>
      </c>
      <c r="BA167" s="271">
        <f t="shared" si="101"/>
        <v>36.589025097953488</v>
      </c>
      <c r="BB167" s="272">
        <f t="shared" si="102"/>
        <v>51.167915381225207</v>
      </c>
      <c r="BC167" s="272">
        <f t="shared" si="103"/>
        <v>42.979174032069388</v>
      </c>
      <c r="BD167" s="272">
        <f t="shared" si="104"/>
        <v>20.307101727447215</v>
      </c>
      <c r="BE167" s="272">
        <f t="shared" si="105"/>
        <v>52.688196141053027</v>
      </c>
      <c r="BF167" s="273">
        <f t="shared" si="106"/>
        <v>116.90335336722876</v>
      </c>
      <c r="BG167" s="274">
        <f t="shared" si="107"/>
        <v>13.41038158812394</v>
      </c>
    </row>
    <row r="168" spans="1:59" ht="18.75">
      <c r="A168" s="12">
        <v>10</v>
      </c>
      <c r="B168" s="33" t="s">
        <v>67</v>
      </c>
      <c r="C168" s="238">
        <v>1374726.9326119306</v>
      </c>
      <c r="D168" s="41">
        <f t="shared" si="84"/>
        <v>788</v>
      </c>
      <c r="E168" s="2">
        <f t="shared" si="84"/>
        <v>45</v>
      </c>
      <c r="F168" s="2">
        <f t="shared" si="84"/>
        <v>9</v>
      </c>
      <c r="G168" s="2">
        <f t="shared" si="84"/>
        <v>7</v>
      </c>
      <c r="H168" s="2">
        <f t="shared" si="84"/>
        <v>76</v>
      </c>
      <c r="I168" s="183">
        <f t="shared" si="84"/>
        <v>0</v>
      </c>
      <c r="J168" s="187">
        <f t="shared" si="89"/>
        <v>925</v>
      </c>
      <c r="K168" s="2">
        <f t="shared" si="85"/>
        <v>329</v>
      </c>
      <c r="L168" s="1">
        <f t="shared" si="85"/>
        <v>1</v>
      </c>
      <c r="M168" s="1">
        <f t="shared" si="85"/>
        <v>0</v>
      </c>
      <c r="N168" s="1">
        <f t="shared" si="85"/>
        <v>3</v>
      </c>
      <c r="O168" s="1">
        <f t="shared" si="85"/>
        <v>18</v>
      </c>
      <c r="P168" s="188">
        <f t="shared" si="85"/>
        <v>0</v>
      </c>
      <c r="Q168" s="186">
        <f t="shared" si="90"/>
        <v>351</v>
      </c>
      <c r="R168" s="2">
        <f t="shared" si="86"/>
        <v>355</v>
      </c>
      <c r="S168" s="1">
        <f t="shared" si="86"/>
        <v>4</v>
      </c>
      <c r="T168" s="1">
        <f t="shared" si="86"/>
        <v>0</v>
      </c>
      <c r="U168" s="1">
        <f t="shared" si="86"/>
        <v>0</v>
      </c>
      <c r="V168" s="1">
        <f t="shared" si="86"/>
        <v>9</v>
      </c>
      <c r="W168" s="188">
        <f t="shared" si="86"/>
        <v>0</v>
      </c>
      <c r="X168" s="192">
        <f t="shared" si="91"/>
        <v>368</v>
      </c>
      <c r="Y168" s="144">
        <f t="shared" si="92"/>
        <v>1644</v>
      </c>
      <c r="Z168" s="31">
        <v>10</v>
      </c>
      <c r="AA168" s="33" t="s">
        <v>67</v>
      </c>
      <c r="AB168" s="41">
        <f t="shared" ref="AB168" si="122">AB127+AB90+AB54+AB18</f>
        <v>52</v>
      </c>
      <c r="AC168" s="2">
        <f t="shared" ref="AC168:AQ168" si="123">AC127+AC90+AC54+AC18</f>
        <v>49</v>
      </c>
      <c r="AD168" s="2">
        <f t="shared" si="123"/>
        <v>70</v>
      </c>
      <c r="AE168" s="2">
        <f t="shared" si="123"/>
        <v>85</v>
      </c>
      <c r="AF168" s="2">
        <f t="shared" si="123"/>
        <v>225</v>
      </c>
      <c r="AG168" s="2">
        <f t="shared" si="123"/>
        <v>178</v>
      </c>
      <c r="AH168" s="2">
        <f t="shared" si="123"/>
        <v>150</v>
      </c>
      <c r="AI168" s="2">
        <f t="shared" si="123"/>
        <v>118</v>
      </c>
      <c r="AJ168" s="2">
        <f t="shared" si="123"/>
        <v>113</v>
      </c>
      <c r="AK168" s="2">
        <f t="shared" si="123"/>
        <v>83</v>
      </c>
      <c r="AL168" s="2">
        <f t="shared" si="123"/>
        <v>113</v>
      </c>
      <c r="AM168" s="2">
        <f t="shared" si="123"/>
        <v>73</v>
      </c>
      <c r="AN168" s="2">
        <f t="shared" si="123"/>
        <v>98</v>
      </c>
      <c r="AO168" s="2">
        <f t="shared" si="123"/>
        <v>38</v>
      </c>
      <c r="AP168" s="2">
        <f t="shared" si="123"/>
        <v>60</v>
      </c>
      <c r="AQ168" s="42">
        <f t="shared" si="123"/>
        <v>17</v>
      </c>
      <c r="AR168" s="156">
        <f t="shared" si="95"/>
        <v>881</v>
      </c>
      <c r="AS168" s="157">
        <f t="shared" si="96"/>
        <v>641</v>
      </c>
      <c r="AT168" s="26">
        <f t="shared" si="97"/>
        <v>1522</v>
      </c>
      <c r="AU168" s="214">
        <f t="shared" si="98"/>
        <v>1522</v>
      </c>
      <c r="AV168" s="48">
        <f t="shared" si="99"/>
        <v>5233</v>
      </c>
      <c r="AW168" s="5">
        <f t="shared" si="100"/>
        <v>956</v>
      </c>
      <c r="AX168" s="4">
        <f t="shared" si="100"/>
        <v>2996</v>
      </c>
      <c r="AY168" s="4">
        <f t="shared" si="100"/>
        <v>182</v>
      </c>
      <c r="AZ168" s="52">
        <f t="shared" si="100"/>
        <v>17</v>
      </c>
      <c r="BA168" s="271">
        <f t="shared" si="101"/>
        <v>42.079063739818224</v>
      </c>
      <c r="BB168" s="272">
        <f t="shared" si="102"/>
        <v>65.282131661442008</v>
      </c>
      <c r="BC168" s="272">
        <f t="shared" si="103"/>
        <v>40.703270609987285</v>
      </c>
      <c r="BD168" s="272">
        <f t="shared" si="104"/>
        <v>32.055961070559611</v>
      </c>
      <c r="BE168" s="272">
        <f t="shared" si="105"/>
        <v>60.593851785338245</v>
      </c>
      <c r="BF168" s="273">
        <f t="shared" si="106"/>
        <v>110.71289605916543</v>
      </c>
      <c r="BG168" s="274">
        <f t="shared" si="107"/>
        <v>18.268679533728264</v>
      </c>
    </row>
    <row r="169" spans="1:59" ht="18.75">
      <c r="A169" s="12">
        <v>11</v>
      </c>
      <c r="B169" s="33" t="s">
        <v>68</v>
      </c>
      <c r="C169" s="238">
        <v>708369.60838463972</v>
      </c>
      <c r="D169" s="41">
        <f t="shared" ref="D169:I178" si="124">D128+D91+D55+D19</f>
        <v>280</v>
      </c>
      <c r="E169" s="2">
        <f t="shared" si="124"/>
        <v>26</v>
      </c>
      <c r="F169" s="2">
        <f t="shared" si="124"/>
        <v>12</v>
      </c>
      <c r="G169" s="2">
        <f t="shared" si="124"/>
        <v>3</v>
      </c>
      <c r="H169" s="2">
        <f t="shared" si="124"/>
        <v>3</v>
      </c>
      <c r="I169" s="183">
        <f t="shared" si="124"/>
        <v>1</v>
      </c>
      <c r="J169" s="187">
        <f t="shared" si="89"/>
        <v>325</v>
      </c>
      <c r="K169" s="2">
        <f t="shared" ref="K169:P178" si="125">K128+K91+K55+K19</f>
        <v>289</v>
      </c>
      <c r="L169" s="1">
        <f t="shared" si="125"/>
        <v>0</v>
      </c>
      <c r="M169" s="1">
        <f t="shared" si="125"/>
        <v>0</v>
      </c>
      <c r="N169" s="1">
        <f t="shared" si="125"/>
        <v>0</v>
      </c>
      <c r="O169" s="1">
        <f t="shared" si="125"/>
        <v>5</v>
      </c>
      <c r="P169" s="188">
        <f t="shared" si="125"/>
        <v>0</v>
      </c>
      <c r="Q169" s="186">
        <f t="shared" si="90"/>
        <v>294</v>
      </c>
      <c r="R169" s="2">
        <f t="shared" ref="R169:W178" si="126">R128+R91+R55+R19</f>
        <v>81</v>
      </c>
      <c r="S169" s="1">
        <f t="shared" si="126"/>
        <v>1</v>
      </c>
      <c r="T169" s="1">
        <f t="shared" si="126"/>
        <v>0</v>
      </c>
      <c r="U169" s="1">
        <f t="shared" si="126"/>
        <v>0</v>
      </c>
      <c r="V169" s="1">
        <f t="shared" si="126"/>
        <v>3</v>
      </c>
      <c r="W169" s="188">
        <f t="shared" si="126"/>
        <v>0</v>
      </c>
      <c r="X169" s="192">
        <f t="shared" si="91"/>
        <v>85</v>
      </c>
      <c r="Y169" s="144">
        <f t="shared" si="92"/>
        <v>704</v>
      </c>
      <c r="Z169" s="31">
        <v>11</v>
      </c>
      <c r="AA169" s="33" t="s">
        <v>68</v>
      </c>
      <c r="AB169" s="41">
        <f t="shared" ref="AB169" si="127">AB128+AB91+AB55+AB19</f>
        <v>57</v>
      </c>
      <c r="AC169" s="2">
        <f t="shared" ref="AC169:AQ169" si="128">AC128+AC91+AC55+AC19</f>
        <v>38</v>
      </c>
      <c r="AD169" s="2">
        <f t="shared" si="128"/>
        <v>37</v>
      </c>
      <c r="AE169" s="2">
        <f t="shared" si="128"/>
        <v>36</v>
      </c>
      <c r="AF169" s="2">
        <f t="shared" si="128"/>
        <v>68</v>
      </c>
      <c r="AG169" s="2">
        <f t="shared" si="128"/>
        <v>74</v>
      </c>
      <c r="AH169" s="2">
        <f t="shared" si="128"/>
        <v>46</v>
      </c>
      <c r="AI169" s="2">
        <f t="shared" si="128"/>
        <v>72</v>
      </c>
      <c r="AJ169" s="2">
        <f t="shared" si="128"/>
        <v>42</v>
      </c>
      <c r="AK169" s="2">
        <f t="shared" si="128"/>
        <v>35</v>
      </c>
      <c r="AL169" s="2">
        <f t="shared" si="128"/>
        <v>44</v>
      </c>
      <c r="AM169" s="2">
        <f t="shared" si="128"/>
        <v>32</v>
      </c>
      <c r="AN169" s="2">
        <f t="shared" si="128"/>
        <v>35</v>
      </c>
      <c r="AO169" s="2">
        <f t="shared" si="128"/>
        <v>11</v>
      </c>
      <c r="AP169" s="2">
        <f t="shared" si="128"/>
        <v>26</v>
      </c>
      <c r="AQ169" s="42">
        <f t="shared" si="128"/>
        <v>24</v>
      </c>
      <c r="AR169" s="156">
        <f t="shared" si="95"/>
        <v>355</v>
      </c>
      <c r="AS169" s="157">
        <f t="shared" si="96"/>
        <v>322</v>
      </c>
      <c r="AT169" s="26">
        <f t="shared" si="97"/>
        <v>677</v>
      </c>
      <c r="AU169" s="214">
        <f t="shared" si="98"/>
        <v>677</v>
      </c>
      <c r="AV169" s="48">
        <f t="shared" si="99"/>
        <v>1878</v>
      </c>
      <c r="AW169" s="5">
        <f t="shared" si="100"/>
        <v>303</v>
      </c>
      <c r="AX169" s="4">
        <f t="shared" si="100"/>
        <v>1898</v>
      </c>
      <c r="AY169" s="4">
        <f t="shared" si="100"/>
        <v>192</v>
      </c>
      <c r="AZ169" s="52">
        <f t="shared" si="100"/>
        <v>30</v>
      </c>
      <c r="BA169" s="271">
        <f t="shared" si="101"/>
        <v>29.998463723561379</v>
      </c>
      <c r="BB169" s="272">
        <f t="shared" si="102"/>
        <v>49.434571890145392</v>
      </c>
      <c r="BC169" s="272">
        <f t="shared" si="103"/>
        <v>35.136608894205978</v>
      </c>
      <c r="BD169" s="272">
        <f t="shared" si="104"/>
        <v>19.176136363636363</v>
      </c>
      <c r="BE169" s="272">
        <f t="shared" si="105"/>
        <v>43.197787761928396</v>
      </c>
      <c r="BF169" s="273">
        <f t="shared" si="106"/>
        <v>95.571576192240272</v>
      </c>
      <c r="BG169" s="274">
        <f t="shared" si="107"/>
        <v>16.134185303514375</v>
      </c>
    </row>
    <row r="170" spans="1:59" ht="18.75">
      <c r="A170" s="12">
        <v>12</v>
      </c>
      <c r="B170" s="33" t="s">
        <v>69</v>
      </c>
      <c r="C170" s="237">
        <v>1290450.1997652545</v>
      </c>
      <c r="D170" s="41">
        <f t="shared" si="124"/>
        <v>738</v>
      </c>
      <c r="E170" s="2">
        <f t="shared" si="124"/>
        <v>44</v>
      </c>
      <c r="F170" s="2">
        <f t="shared" si="124"/>
        <v>14</v>
      </c>
      <c r="G170" s="2">
        <f t="shared" si="124"/>
        <v>4</v>
      </c>
      <c r="H170" s="2">
        <f t="shared" si="124"/>
        <v>65</v>
      </c>
      <c r="I170" s="183">
        <f t="shared" si="124"/>
        <v>0</v>
      </c>
      <c r="J170" s="187">
        <f t="shared" si="89"/>
        <v>865</v>
      </c>
      <c r="K170" s="2">
        <f t="shared" si="125"/>
        <v>487</v>
      </c>
      <c r="L170" s="1">
        <f t="shared" si="125"/>
        <v>0</v>
      </c>
      <c r="M170" s="1">
        <f t="shared" si="125"/>
        <v>0</v>
      </c>
      <c r="N170" s="1">
        <f t="shared" si="125"/>
        <v>0</v>
      </c>
      <c r="O170" s="1">
        <f t="shared" si="125"/>
        <v>32</v>
      </c>
      <c r="P170" s="188">
        <f t="shared" si="125"/>
        <v>0</v>
      </c>
      <c r="Q170" s="186">
        <f t="shared" si="90"/>
        <v>519</v>
      </c>
      <c r="R170" s="2">
        <f t="shared" si="126"/>
        <v>168</v>
      </c>
      <c r="S170" s="1">
        <f t="shared" si="126"/>
        <v>1</v>
      </c>
      <c r="T170" s="1">
        <f t="shared" si="126"/>
        <v>0</v>
      </c>
      <c r="U170" s="1">
        <f t="shared" si="126"/>
        <v>0</v>
      </c>
      <c r="V170" s="1">
        <f t="shared" si="126"/>
        <v>2</v>
      </c>
      <c r="W170" s="188">
        <f t="shared" si="126"/>
        <v>0</v>
      </c>
      <c r="X170" s="192">
        <f t="shared" si="91"/>
        <v>171</v>
      </c>
      <c r="Y170" s="144">
        <f t="shared" si="92"/>
        <v>1555</v>
      </c>
      <c r="Z170" s="31">
        <v>12</v>
      </c>
      <c r="AA170" s="33" t="s">
        <v>69</v>
      </c>
      <c r="AB170" s="41">
        <f t="shared" ref="AB170" si="129">AB129+AB92+AB56+AB20</f>
        <v>29</v>
      </c>
      <c r="AC170" s="2">
        <f t="shared" ref="AC170:AQ170" si="130">AC129+AC92+AC56+AC20</f>
        <v>21</v>
      </c>
      <c r="AD170" s="2">
        <f t="shared" si="130"/>
        <v>28</v>
      </c>
      <c r="AE170" s="2">
        <f t="shared" si="130"/>
        <v>45</v>
      </c>
      <c r="AF170" s="2">
        <f t="shared" si="130"/>
        <v>141</v>
      </c>
      <c r="AG170" s="2">
        <f t="shared" si="130"/>
        <v>156</v>
      </c>
      <c r="AH170" s="2">
        <f t="shared" si="130"/>
        <v>147</v>
      </c>
      <c r="AI170" s="2">
        <f t="shared" si="130"/>
        <v>176</v>
      </c>
      <c r="AJ170" s="2">
        <f t="shared" si="130"/>
        <v>134</v>
      </c>
      <c r="AK170" s="2">
        <f t="shared" si="130"/>
        <v>119</v>
      </c>
      <c r="AL170" s="2">
        <f t="shared" si="130"/>
        <v>120</v>
      </c>
      <c r="AM170" s="2">
        <f t="shared" si="130"/>
        <v>56</v>
      </c>
      <c r="AN170" s="2">
        <f t="shared" si="130"/>
        <v>108</v>
      </c>
      <c r="AO170" s="2">
        <f t="shared" si="130"/>
        <v>48</v>
      </c>
      <c r="AP170" s="2">
        <f t="shared" si="130"/>
        <v>70</v>
      </c>
      <c r="AQ170" s="42">
        <f t="shared" si="130"/>
        <v>40</v>
      </c>
      <c r="AR170" s="156">
        <f t="shared" si="95"/>
        <v>777</v>
      </c>
      <c r="AS170" s="157">
        <f t="shared" si="96"/>
        <v>661</v>
      </c>
      <c r="AT170" s="26">
        <f t="shared" si="97"/>
        <v>1438</v>
      </c>
      <c r="AU170" s="214">
        <f t="shared" si="98"/>
        <v>1438</v>
      </c>
      <c r="AV170" s="48">
        <f t="shared" si="99"/>
        <v>4820</v>
      </c>
      <c r="AW170" s="5">
        <f t="shared" si="100"/>
        <v>846</v>
      </c>
      <c r="AX170" s="4">
        <f t="shared" si="100"/>
        <v>2247</v>
      </c>
      <c r="AY170" s="4">
        <f t="shared" si="100"/>
        <v>297</v>
      </c>
      <c r="AZ170" s="52">
        <f t="shared" si="100"/>
        <v>24</v>
      </c>
      <c r="BA170" s="271">
        <f t="shared" si="101"/>
        <v>42.082643379368115</v>
      </c>
      <c r="BB170" s="272">
        <f t="shared" si="102"/>
        <v>56.5028901734104</v>
      </c>
      <c r="BC170" s="272">
        <f t="shared" si="103"/>
        <v>40.968374500961502</v>
      </c>
      <c r="BD170" s="272">
        <f t="shared" si="104"/>
        <v>21.221864951768488</v>
      </c>
      <c r="BE170" s="272">
        <f t="shared" si="105"/>
        <v>60.599006466290092</v>
      </c>
      <c r="BF170" s="273">
        <f t="shared" si="106"/>
        <v>111.43397864261529</v>
      </c>
      <c r="BG170" s="274">
        <f t="shared" si="107"/>
        <v>17.55186721991701</v>
      </c>
    </row>
    <row r="171" spans="1:59" ht="18.75">
      <c r="A171" s="12">
        <v>13</v>
      </c>
      <c r="B171" s="33" t="s">
        <v>70</v>
      </c>
      <c r="C171" s="237">
        <v>1549068.2316151208</v>
      </c>
      <c r="D171" s="41">
        <f t="shared" si="124"/>
        <v>646</v>
      </c>
      <c r="E171" s="2">
        <f t="shared" si="124"/>
        <v>29</v>
      </c>
      <c r="F171" s="2">
        <f t="shared" si="124"/>
        <v>1</v>
      </c>
      <c r="G171" s="2">
        <f t="shared" si="124"/>
        <v>1</v>
      </c>
      <c r="H171" s="2">
        <f t="shared" si="124"/>
        <v>19</v>
      </c>
      <c r="I171" s="183">
        <f t="shared" si="124"/>
        <v>0</v>
      </c>
      <c r="J171" s="187">
        <f t="shared" si="89"/>
        <v>696</v>
      </c>
      <c r="K171" s="2">
        <f t="shared" si="125"/>
        <v>1090</v>
      </c>
      <c r="L171" s="1">
        <f t="shared" si="125"/>
        <v>0</v>
      </c>
      <c r="M171" s="1">
        <f t="shared" si="125"/>
        <v>0</v>
      </c>
      <c r="N171" s="1">
        <f t="shared" si="125"/>
        <v>1</v>
      </c>
      <c r="O171" s="1">
        <f t="shared" si="125"/>
        <v>4</v>
      </c>
      <c r="P171" s="188">
        <f t="shared" si="125"/>
        <v>0</v>
      </c>
      <c r="Q171" s="186">
        <f t="shared" si="90"/>
        <v>1095</v>
      </c>
      <c r="R171" s="2">
        <f t="shared" si="126"/>
        <v>178</v>
      </c>
      <c r="S171" s="1">
        <f t="shared" si="126"/>
        <v>1</v>
      </c>
      <c r="T171" s="1">
        <f t="shared" si="126"/>
        <v>0</v>
      </c>
      <c r="U171" s="1">
        <f t="shared" si="126"/>
        <v>0</v>
      </c>
      <c r="V171" s="1">
        <f t="shared" si="126"/>
        <v>0</v>
      </c>
      <c r="W171" s="188">
        <f t="shared" si="126"/>
        <v>0</v>
      </c>
      <c r="X171" s="192">
        <f t="shared" si="91"/>
        <v>179</v>
      </c>
      <c r="Y171" s="144">
        <f t="shared" si="92"/>
        <v>1970</v>
      </c>
      <c r="Z171" s="31">
        <v>13</v>
      </c>
      <c r="AA171" s="33" t="s">
        <v>70</v>
      </c>
      <c r="AB171" s="41">
        <f t="shared" ref="AB171" si="131">AB130+AB93+AB57+AB21</f>
        <v>113</v>
      </c>
      <c r="AC171" s="2">
        <f t="shared" ref="AC171:AQ171" si="132">AC130+AC93+AC57+AC21</f>
        <v>100</v>
      </c>
      <c r="AD171" s="2">
        <f t="shared" si="132"/>
        <v>143</v>
      </c>
      <c r="AE171" s="2">
        <f t="shared" si="132"/>
        <v>105</v>
      </c>
      <c r="AF171" s="2">
        <f t="shared" si="132"/>
        <v>172</v>
      </c>
      <c r="AG171" s="2">
        <f t="shared" si="132"/>
        <v>232</v>
      </c>
      <c r="AH171" s="2">
        <f t="shared" si="132"/>
        <v>160</v>
      </c>
      <c r="AI171" s="2">
        <f t="shared" si="132"/>
        <v>169</v>
      </c>
      <c r="AJ171" s="2">
        <f t="shared" si="132"/>
        <v>119</v>
      </c>
      <c r="AK171" s="2">
        <f t="shared" si="132"/>
        <v>126</v>
      </c>
      <c r="AL171" s="2">
        <f t="shared" si="132"/>
        <v>139</v>
      </c>
      <c r="AM171" s="2">
        <f t="shared" si="132"/>
        <v>85</v>
      </c>
      <c r="AN171" s="2">
        <f t="shared" si="132"/>
        <v>109</v>
      </c>
      <c r="AO171" s="2">
        <f t="shared" si="132"/>
        <v>77</v>
      </c>
      <c r="AP171" s="2">
        <f t="shared" si="132"/>
        <v>61</v>
      </c>
      <c r="AQ171" s="42">
        <f t="shared" si="132"/>
        <v>34</v>
      </c>
      <c r="AR171" s="156">
        <f t="shared" si="95"/>
        <v>1016</v>
      </c>
      <c r="AS171" s="157">
        <f t="shared" si="96"/>
        <v>928</v>
      </c>
      <c r="AT171" s="26">
        <f t="shared" si="97"/>
        <v>1944</v>
      </c>
      <c r="AU171" s="214">
        <f t="shared" si="98"/>
        <v>1944</v>
      </c>
      <c r="AV171" s="48">
        <f t="shared" si="99"/>
        <v>4498</v>
      </c>
      <c r="AW171" s="5">
        <f t="shared" si="100"/>
        <v>647</v>
      </c>
      <c r="AX171" s="4">
        <f t="shared" si="100"/>
        <v>646</v>
      </c>
      <c r="AY171" s="4">
        <f t="shared" si="100"/>
        <v>116</v>
      </c>
      <c r="AZ171" s="52">
        <f t="shared" si="100"/>
        <v>14</v>
      </c>
      <c r="BA171" s="271">
        <f t="shared" si="101"/>
        <v>30.260126083101092</v>
      </c>
      <c r="BB171" s="272">
        <f t="shared" si="102"/>
        <v>37.688442211055282</v>
      </c>
      <c r="BC171" s="272">
        <f t="shared" si="103"/>
        <v>46.137792239645897</v>
      </c>
      <c r="BD171" s="272">
        <f t="shared" si="104"/>
        <v>11.878172588832488</v>
      </c>
      <c r="BE171" s="272">
        <f t="shared" si="105"/>
        <v>43.574581559665575</v>
      </c>
      <c r="BF171" s="273">
        <f t="shared" si="106"/>
        <v>125.49479489183686</v>
      </c>
      <c r="BG171" s="274">
        <f t="shared" si="107"/>
        <v>14.384170742552246</v>
      </c>
    </row>
    <row r="172" spans="1:59" ht="18.75">
      <c r="A172" s="12">
        <v>14</v>
      </c>
      <c r="B172" s="33" t="s">
        <v>71</v>
      </c>
      <c r="C172" s="237">
        <v>1526636.3441020814</v>
      </c>
      <c r="D172" s="41">
        <f t="shared" si="124"/>
        <v>658</v>
      </c>
      <c r="E172" s="2">
        <f t="shared" si="124"/>
        <v>24</v>
      </c>
      <c r="F172" s="2">
        <f t="shared" si="124"/>
        <v>16</v>
      </c>
      <c r="G172" s="2">
        <f t="shared" si="124"/>
        <v>4</v>
      </c>
      <c r="H172" s="2">
        <f t="shared" si="124"/>
        <v>41</v>
      </c>
      <c r="I172" s="183">
        <f t="shared" si="124"/>
        <v>0</v>
      </c>
      <c r="J172" s="187">
        <f t="shared" si="89"/>
        <v>743</v>
      </c>
      <c r="K172" s="2">
        <f t="shared" si="125"/>
        <v>720</v>
      </c>
      <c r="L172" s="1">
        <f t="shared" si="125"/>
        <v>0</v>
      </c>
      <c r="M172" s="1">
        <f t="shared" si="125"/>
        <v>0</v>
      </c>
      <c r="N172" s="1">
        <f t="shared" si="125"/>
        <v>0</v>
      </c>
      <c r="O172" s="1">
        <f t="shared" si="125"/>
        <v>4</v>
      </c>
      <c r="P172" s="188">
        <f t="shared" si="125"/>
        <v>0</v>
      </c>
      <c r="Q172" s="186">
        <f t="shared" si="90"/>
        <v>724</v>
      </c>
      <c r="R172" s="2">
        <f t="shared" si="126"/>
        <v>299</v>
      </c>
      <c r="S172" s="1">
        <f t="shared" si="126"/>
        <v>0</v>
      </c>
      <c r="T172" s="1">
        <f t="shared" si="126"/>
        <v>0</v>
      </c>
      <c r="U172" s="1">
        <f t="shared" si="126"/>
        <v>0</v>
      </c>
      <c r="V172" s="1">
        <f t="shared" si="126"/>
        <v>2</v>
      </c>
      <c r="W172" s="188">
        <f t="shared" si="126"/>
        <v>0</v>
      </c>
      <c r="X172" s="192">
        <f t="shared" si="91"/>
        <v>301</v>
      </c>
      <c r="Y172" s="144">
        <f t="shared" si="92"/>
        <v>1768</v>
      </c>
      <c r="Z172" s="31">
        <v>14</v>
      </c>
      <c r="AA172" s="33" t="s">
        <v>71</v>
      </c>
      <c r="AB172" s="41">
        <f t="shared" ref="AB172" si="133">AB131+AB94+AB58+AB22</f>
        <v>55</v>
      </c>
      <c r="AC172" s="2">
        <f t="shared" ref="AC172:AQ172" si="134">AC131+AC94+AC58+AC22</f>
        <v>70</v>
      </c>
      <c r="AD172" s="2">
        <f t="shared" si="134"/>
        <v>61</v>
      </c>
      <c r="AE172" s="2">
        <f t="shared" si="134"/>
        <v>71</v>
      </c>
      <c r="AF172" s="2">
        <f t="shared" si="134"/>
        <v>186</v>
      </c>
      <c r="AG172" s="2">
        <f t="shared" si="134"/>
        <v>209</v>
      </c>
      <c r="AH172" s="2">
        <f t="shared" si="134"/>
        <v>168</v>
      </c>
      <c r="AI172" s="2">
        <f t="shared" si="134"/>
        <v>173</v>
      </c>
      <c r="AJ172" s="2">
        <f t="shared" si="134"/>
        <v>124</v>
      </c>
      <c r="AK172" s="2">
        <f t="shared" si="134"/>
        <v>101</v>
      </c>
      <c r="AL172" s="2">
        <f t="shared" si="134"/>
        <v>142</v>
      </c>
      <c r="AM172" s="2">
        <f t="shared" si="134"/>
        <v>85</v>
      </c>
      <c r="AN172" s="2">
        <f t="shared" si="134"/>
        <v>93</v>
      </c>
      <c r="AO172" s="2">
        <f t="shared" si="134"/>
        <v>54</v>
      </c>
      <c r="AP172" s="2">
        <f t="shared" si="134"/>
        <v>66</v>
      </c>
      <c r="AQ172" s="42">
        <f t="shared" si="134"/>
        <v>43</v>
      </c>
      <c r="AR172" s="156">
        <f t="shared" si="95"/>
        <v>895</v>
      </c>
      <c r="AS172" s="157">
        <f t="shared" si="96"/>
        <v>806</v>
      </c>
      <c r="AT172" s="26">
        <f t="shared" si="97"/>
        <v>1701</v>
      </c>
      <c r="AU172" s="214">
        <f t="shared" si="98"/>
        <v>1701</v>
      </c>
      <c r="AV172" s="48">
        <f t="shared" si="99"/>
        <v>4772</v>
      </c>
      <c r="AW172" s="5">
        <f t="shared" si="100"/>
        <v>774</v>
      </c>
      <c r="AX172" s="4">
        <f t="shared" si="100"/>
        <v>1900</v>
      </c>
      <c r="AY172" s="4">
        <f t="shared" si="100"/>
        <v>125</v>
      </c>
      <c r="AZ172" s="52">
        <f t="shared" si="100"/>
        <v>16</v>
      </c>
      <c r="BA172" s="271">
        <f t="shared" si="101"/>
        <v>31.023178043732084</v>
      </c>
      <c r="BB172" s="272">
        <f t="shared" si="102"/>
        <v>46.489434219495571</v>
      </c>
      <c r="BC172" s="272">
        <f t="shared" si="103"/>
        <v>40.963759933715238</v>
      </c>
      <c r="BD172" s="272">
        <f t="shared" si="104"/>
        <v>22.058823529411764</v>
      </c>
      <c r="BE172" s="272">
        <f t="shared" si="105"/>
        <v>44.673376382974205</v>
      </c>
      <c r="BF172" s="273">
        <f t="shared" si="106"/>
        <v>111.42142701970545</v>
      </c>
      <c r="BG172" s="274">
        <f t="shared" si="107"/>
        <v>16.219614417435039</v>
      </c>
    </row>
    <row r="173" spans="1:59" ht="18.75">
      <c r="A173" s="12">
        <v>15</v>
      </c>
      <c r="B173" s="33" t="s">
        <v>72</v>
      </c>
      <c r="C173" s="237">
        <v>2070262.4419021353</v>
      </c>
      <c r="D173" s="41">
        <f t="shared" si="124"/>
        <v>1045</v>
      </c>
      <c r="E173" s="2">
        <f t="shared" si="124"/>
        <v>62</v>
      </c>
      <c r="F173" s="2">
        <f t="shared" si="124"/>
        <v>36</v>
      </c>
      <c r="G173" s="2">
        <f t="shared" si="124"/>
        <v>5</v>
      </c>
      <c r="H173" s="2">
        <f t="shared" si="124"/>
        <v>45</v>
      </c>
      <c r="I173" s="183">
        <f t="shared" si="124"/>
        <v>0</v>
      </c>
      <c r="J173" s="187">
        <f t="shared" si="89"/>
        <v>1193</v>
      </c>
      <c r="K173" s="2">
        <f t="shared" si="125"/>
        <v>1149</v>
      </c>
      <c r="L173" s="1">
        <f t="shared" si="125"/>
        <v>0</v>
      </c>
      <c r="M173" s="1">
        <f t="shared" si="125"/>
        <v>0</v>
      </c>
      <c r="N173" s="1">
        <f t="shared" si="125"/>
        <v>0</v>
      </c>
      <c r="O173" s="1">
        <f t="shared" si="125"/>
        <v>20</v>
      </c>
      <c r="P173" s="188">
        <f t="shared" si="125"/>
        <v>0</v>
      </c>
      <c r="Q173" s="186">
        <f t="shared" si="90"/>
        <v>1169</v>
      </c>
      <c r="R173" s="2">
        <f t="shared" si="126"/>
        <v>325</v>
      </c>
      <c r="S173" s="1">
        <f t="shared" si="126"/>
        <v>0</v>
      </c>
      <c r="T173" s="1">
        <f t="shared" si="126"/>
        <v>0</v>
      </c>
      <c r="U173" s="1">
        <f t="shared" si="126"/>
        <v>0</v>
      </c>
      <c r="V173" s="1">
        <f t="shared" si="126"/>
        <v>27</v>
      </c>
      <c r="W173" s="188">
        <f t="shared" si="126"/>
        <v>0</v>
      </c>
      <c r="X173" s="192">
        <f t="shared" si="91"/>
        <v>352</v>
      </c>
      <c r="Y173" s="144">
        <f t="shared" si="92"/>
        <v>2714</v>
      </c>
      <c r="Z173" s="31">
        <v>15</v>
      </c>
      <c r="AA173" s="33" t="s">
        <v>72</v>
      </c>
      <c r="AB173" s="41">
        <f t="shared" ref="AB173" si="135">AB132+AB95+AB59+AB23</f>
        <v>107</v>
      </c>
      <c r="AC173" s="2">
        <f t="shared" ref="AC173:AQ173" si="136">AC132+AC95+AC59+AC23</f>
        <v>85</v>
      </c>
      <c r="AD173" s="2">
        <f t="shared" si="136"/>
        <v>85</v>
      </c>
      <c r="AE173" s="2">
        <f t="shared" si="136"/>
        <v>116</v>
      </c>
      <c r="AF173" s="2">
        <f t="shared" si="136"/>
        <v>302</v>
      </c>
      <c r="AG173" s="2">
        <f t="shared" si="136"/>
        <v>328</v>
      </c>
      <c r="AH173" s="2">
        <f t="shared" si="136"/>
        <v>255</v>
      </c>
      <c r="AI173" s="2">
        <f t="shared" si="136"/>
        <v>329</v>
      </c>
      <c r="AJ173" s="2">
        <f t="shared" si="136"/>
        <v>186</v>
      </c>
      <c r="AK173" s="2">
        <f t="shared" si="136"/>
        <v>186</v>
      </c>
      <c r="AL173" s="2">
        <f t="shared" si="136"/>
        <v>170</v>
      </c>
      <c r="AM173" s="2">
        <f t="shared" si="136"/>
        <v>98</v>
      </c>
      <c r="AN173" s="2">
        <f t="shared" si="136"/>
        <v>128</v>
      </c>
      <c r="AO173" s="2">
        <f t="shared" si="136"/>
        <v>71</v>
      </c>
      <c r="AP173" s="2">
        <f t="shared" si="136"/>
        <v>88</v>
      </c>
      <c r="AQ173" s="42">
        <f t="shared" si="136"/>
        <v>47</v>
      </c>
      <c r="AR173" s="156">
        <f t="shared" si="95"/>
        <v>1321</v>
      </c>
      <c r="AS173" s="157">
        <f t="shared" si="96"/>
        <v>1260</v>
      </c>
      <c r="AT173" s="26">
        <f t="shared" si="97"/>
        <v>2581</v>
      </c>
      <c r="AU173" s="214">
        <f t="shared" si="98"/>
        <v>2581</v>
      </c>
      <c r="AV173" s="48">
        <f t="shared" si="99"/>
        <v>6279</v>
      </c>
      <c r="AW173" s="5">
        <f t="shared" si="100"/>
        <v>1214</v>
      </c>
      <c r="AX173" s="4">
        <f t="shared" si="100"/>
        <v>2214</v>
      </c>
      <c r="AY173" s="4">
        <f t="shared" si="100"/>
        <v>184</v>
      </c>
      <c r="AZ173" s="52">
        <f t="shared" si="100"/>
        <v>17</v>
      </c>
      <c r="BA173" s="271">
        <f t="shared" si="101"/>
        <v>37.132973310073695</v>
      </c>
      <c r="BB173" s="272">
        <f t="shared" si="102"/>
        <v>46.867061812023707</v>
      </c>
      <c r="BC173" s="272">
        <f t="shared" si="103"/>
        <v>45.834626548684945</v>
      </c>
      <c r="BD173" s="272">
        <f t="shared" si="104"/>
        <v>19.159911569638911</v>
      </c>
      <c r="BE173" s="272">
        <f t="shared" si="105"/>
        <v>53.471481566506135</v>
      </c>
      <c r="BF173" s="273">
        <f t="shared" si="106"/>
        <v>124.67018421242307</v>
      </c>
      <c r="BG173" s="274">
        <f t="shared" si="107"/>
        <v>19.334288899506291</v>
      </c>
    </row>
    <row r="174" spans="1:59" ht="18.75">
      <c r="A174" s="12">
        <v>16</v>
      </c>
      <c r="B174" s="34" t="s">
        <v>73</v>
      </c>
      <c r="C174" s="238">
        <v>1371108.1923141417</v>
      </c>
      <c r="D174" s="41">
        <f t="shared" si="124"/>
        <v>421</v>
      </c>
      <c r="E174" s="2">
        <f t="shared" si="124"/>
        <v>29</v>
      </c>
      <c r="F174" s="2">
        <f t="shared" si="124"/>
        <v>1</v>
      </c>
      <c r="G174" s="2">
        <f t="shared" si="124"/>
        <v>2</v>
      </c>
      <c r="H174" s="2">
        <f t="shared" si="124"/>
        <v>15</v>
      </c>
      <c r="I174" s="183">
        <f t="shared" si="124"/>
        <v>0</v>
      </c>
      <c r="J174" s="187">
        <f t="shared" si="89"/>
        <v>468</v>
      </c>
      <c r="K174" s="2">
        <f t="shared" si="125"/>
        <v>413</v>
      </c>
      <c r="L174" s="1">
        <f t="shared" si="125"/>
        <v>4</v>
      </c>
      <c r="M174" s="1">
        <f t="shared" si="125"/>
        <v>0</v>
      </c>
      <c r="N174" s="1">
        <f t="shared" si="125"/>
        <v>0</v>
      </c>
      <c r="O174" s="1">
        <f t="shared" si="125"/>
        <v>19</v>
      </c>
      <c r="P174" s="188">
        <f t="shared" si="125"/>
        <v>0</v>
      </c>
      <c r="Q174" s="186">
        <f t="shared" si="90"/>
        <v>436</v>
      </c>
      <c r="R174" s="2">
        <f t="shared" si="126"/>
        <v>127</v>
      </c>
      <c r="S174" s="1">
        <f t="shared" si="126"/>
        <v>1</v>
      </c>
      <c r="T174" s="1">
        <f t="shared" si="126"/>
        <v>0</v>
      </c>
      <c r="U174" s="1">
        <f t="shared" si="126"/>
        <v>0</v>
      </c>
      <c r="V174" s="1">
        <f t="shared" si="126"/>
        <v>0</v>
      </c>
      <c r="W174" s="188">
        <f t="shared" si="126"/>
        <v>0</v>
      </c>
      <c r="X174" s="192">
        <f t="shared" si="91"/>
        <v>128</v>
      </c>
      <c r="Y174" s="144">
        <f t="shared" si="92"/>
        <v>1032</v>
      </c>
      <c r="Z174" s="31">
        <v>16</v>
      </c>
      <c r="AA174" s="34" t="s">
        <v>73</v>
      </c>
      <c r="AB174" s="41">
        <f t="shared" ref="AB174" si="137">AB133+AB96+AB60+AB24</f>
        <v>82</v>
      </c>
      <c r="AC174" s="2">
        <f t="shared" ref="AC174:AQ174" si="138">AC133+AC96+AC60+AC24</f>
        <v>60</v>
      </c>
      <c r="AD174" s="2">
        <f t="shared" si="138"/>
        <v>36</v>
      </c>
      <c r="AE174" s="2">
        <f t="shared" si="138"/>
        <v>34</v>
      </c>
      <c r="AF174" s="2">
        <f t="shared" si="138"/>
        <v>149</v>
      </c>
      <c r="AG174" s="2">
        <f t="shared" si="138"/>
        <v>81</v>
      </c>
      <c r="AH174" s="2">
        <f t="shared" si="138"/>
        <v>91</v>
      </c>
      <c r="AI174" s="2">
        <f t="shared" si="138"/>
        <v>74</v>
      </c>
      <c r="AJ174" s="2">
        <f t="shared" si="138"/>
        <v>63</v>
      </c>
      <c r="AK174" s="2">
        <f t="shared" si="138"/>
        <v>53</v>
      </c>
      <c r="AL174" s="2">
        <f t="shared" si="138"/>
        <v>74</v>
      </c>
      <c r="AM174" s="2">
        <f t="shared" si="138"/>
        <v>42</v>
      </c>
      <c r="AN174" s="2">
        <f t="shared" si="138"/>
        <v>73</v>
      </c>
      <c r="AO174" s="2">
        <f t="shared" si="138"/>
        <v>38</v>
      </c>
      <c r="AP174" s="2">
        <f t="shared" si="138"/>
        <v>32</v>
      </c>
      <c r="AQ174" s="42">
        <f t="shared" si="138"/>
        <v>13</v>
      </c>
      <c r="AR174" s="156">
        <f t="shared" si="95"/>
        <v>600</v>
      </c>
      <c r="AS174" s="157">
        <f t="shared" si="96"/>
        <v>395</v>
      </c>
      <c r="AT174" s="26">
        <f t="shared" si="97"/>
        <v>995</v>
      </c>
      <c r="AU174" s="214">
        <f t="shared" si="98"/>
        <v>995</v>
      </c>
      <c r="AV174" s="48">
        <f t="shared" si="99"/>
        <v>3257</v>
      </c>
      <c r="AW174" s="5">
        <f t="shared" si="100"/>
        <v>456</v>
      </c>
      <c r="AX174" s="4">
        <f t="shared" si="100"/>
        <v>430</v>
      </c>
      <c r="AY174" s="4">
        <f t="shared" si="100"/>
        <v>90</v>
      </c>
      <c r="AZ174" s="52">
        <f t="shared" si="100"/>
        <v>11</v>
      </c>
      <c r="BA174" s="271">
        <f t="shared" si="101"/>
        <v>22.791782716473001</v>
      </c>
      <c r="BB174" s="272">
        <f t="shared" si="102"/>
        <v>49.778761061946902</v>
      </c>
      <c r="BC174" s="272">
        <f t="shared" si="103"/>
        <v>26.679792709283106</v>
      </c>
      <c r="BD174" s="272">
        <f t="shared" si="104"/>
        <v>19.186046511627907</v>
      </c>
      <c r="BE174" s="272">
        <f t="shared" si="105"/>
        <v>32.820167111721133</v>
      </c>
      <c r="BF174" s="273">
        <f t="shared" si="106"/>
        <v>72.56903616925004</v>
      </c>
      <c r="BG174" s="274">
        <f t="shared" si="107"/>
        <v>14.000614062020263</v>
      </c>
    </row>
    <row r="175" spans="1:59" ht="18.75">
      <c r="A175" s="12">
        <v>17</v>
      </c>
      <c r="B175" s="33" t="s">
        <v>74</v>
      </c>
      <c r="C175" s="237">
        <v>1254824.4902946225</v>
      </c>
      <c r="D175" s="41">
        <f t="shared" si="124"/>
        <v>528</v>
      </c>
      <c r="E175" s="2">
        <f t="shared" si="124"/>
        <v>50</v>
      </c>
      <c r="F175" s="2">
        <f t="shared" si="124"/>
        <v>20</v>
      </c>
      <c r="G175" s="2">
        <f t="shared" si="124"/>
        <v>11</v>
      </c>
      <c r="H175" s="2">
        <f t="shared" si="124"/>
        <v>24</v>
      </c>
      <c r="I175" s="183">
        <f t="shared" si="124"/>
        <v>0</v>
      </c>
      <c r="J175" s="187">
        <f t="shared" si="89"/>
        <v>633</v>
      </c>
      <c r="K175" s="2">
        <f t="shared" si="125"/>
        <v>149</v>
      </c>
      <c r="L175" s="1">
        <f t="shared" si="125"/>
        <v>10</v>
      </c>
      <c r="M175" s="1">
        <f t="shared" si="125"/>
        <v>0</v>
      </c>
      <c r="N175" s="1">
        <f t="shared" si="125"/>
        <v>1</v>
      </c>
      <c r="O175" s="1">
        <f t="shared" si="125"/>
        <v>6</v>
      </c>
      <c r="P175" s="188">
        <f t="shared" si="125"/>
        <v>0</v>
      </c>
      <c r="Q175" s="186">
        <f t="shared" si="90"/>
        <v>166</v>
      </c>
      <c r="R175" s="2">
        <f t="shared" si="126"/>
        <v>114</v>
      </c>
      <c r="S175" s="1">
        <f t="shared" si="126"/>
        <v>2</v>
      </c>
      <c r="T175" s="1">
        <f t="shared" si="126"/>
        <v>0</v>
      </c>
      <c r="U175" s="1">
        <f t="shared" si="126"/>
        <v>0</v>
      </c>
      <c r="V175" s="1">
        <f t="shared" si="126"/>
        <v>8</v>
      </c>
      <c r="W175" s="188">
        <f t="shared" si="126"/>
        <v>0</v>
      </c>
      <c r="X175" s="192">
        <f t="shared" si="91"/>
        <v>124</v>
      </c>
      <c r="Y175" s="144">
        <f t="shared" si="92"/>
        <v>923</v>
      </c>
      <c r="Z175" s="31">
        <v>17</v>
      </c>
      <c r="AA175" s="33" t="s">
        <v>74</v>
      </c>
      <c r="AB175" s="41">
        <f t="shared" ref="AB175" si="139">AB134+AB97+AB61+AB25</f>
        <v>23</v>
      </c>
      <c r="AC175" s="2">
        <f t="shared" ref="AC175:AQ175" si="140">AC134+AC97+AC61+AC25</f>
        <v>14</v>
      </c>
      <c r="AD175" s="2">
        <f t="shared" si="140"/>
        <v>26</v>
      </c>
      <c r="AE175" s="2">
        <f t="shared" si="140"/>
        <v>29</v>
      </c>
      <c r="AF175" s="2">
        <f t="shared" si="140"/>
        <v>104</v>
      </c>
      <c r="AG175" s="2">
        <f t="shared" si="140"/>
        <v>107</v>
      </c>
      <c r="AH175" s="2">
        <f t="shared" si="140"/>
        <v>93</v>
      </c>
      <c r="AI175" s="2">
        <f t="shared" si="140"/>
        <v>70</v>
      </c>
      <c r="AJ175" s="2">
        <f t="shared" si="140"/>
        <v>74</v>
      </c>
      <c r="AK175" s="2">
        <f t="shared" si="140"/>
        <v>79</v>
      </c>
      <c r="AL175" s="2">
        <f t="shared" si="140"/>
        <v>53</v>
      </c>
      <c r="AM175" s="2">
        <f t="shared" si="140"/>
        <v>39</v>
      </c>
      <c r="AN175" s="2">
        <f t="shared" si="140"/>
        <v>63</v>
      </c>
      <c r="AO175" s="2">
        <f t="shared" si="140"/>
        <v>32</v>
      </c>
      <c r="AP175" s="2">
        <f t="shared" si="140"/>
        <v>27</v>
      </c>
      <c r="AQ175" s="42">
        <f t="shared" si="140"/>
        <v>20</v>
      </c>
      <c r="AR175" s="156">
        <f t="shared" si="95"/>
        <v>463</v>
      </c>
      <c r="AS175" s="157">
        <f t="shared" si="96"/>
        <v>390</v>
      </c>
      <c r="AT175" s="26">
        <f t="shared" si="97"/>
        <v>853</v>
      </c>
      <c r="AU175" s="214">
        <f t="shared" si="98"/>
        <v>853</v>
      </c>
      <c r="AV175" s="48">
        <f t="shared" si="99"/>
        <v>4660</v>
      </c>
      <c r="AW175" s="5">
        <f t="shared" si="100"/>
        <v>596</v>
      </c>
      <c r="AX175" s="4">
        <f t="shared" si="100"/>
        <v>2806</v>
      </c>
      <c r="AY175" s="4">
        <f t="shared" si="100"/>
        <v>450</v>
      </c>
      <c r="AZ175" s="52">
        <f t="shared" si="100"/>
        <v>22</v>
      </c>
      <c r="BA175" s="271">
        <f t="shared" si="101"/>
        <v>31.987651818514163</v>
      </c>
      <c r="BB175" s="272">
        <f t="shared" si="102"/>
        <v>72.340425531914903</v>
      </c>
      <c r="BC175" s="272">
        <f t="shared" si="103"/>
        <v>24.991777224784574</v>
      </c>
      <c r="BD175" s="272">
        <f t="shared" si="104"/>
        <v>26.652221018418203</v>
      </c>
      <c r="BE175" s="272">
        <f t="shared" si="105"/>
        <v>46.062218618660395</v>
      </c>
      <c r="BF175" s="273">
        <f t="shared" si="106"/>
        <v>67.977634051414043</v>
      </c>
      <c r="BG175" s="274">
        <f t="shared" si="107"/>
        <v>12.789699570815449</v>
      </c>
    </row>
    <row r="176" spans="1:59" ht="18.75">
      <c r="A176" s="12">
        <v>18</v>
      </c>
      <c r="B176" s="33" t="s">
        <v>75</v>
      </c>
      <c r="C176" s="237">
        <v>1294408.3463525311</v>
      </c>
      <c r="D176" s="41">
        <f t="shared" si="124"/>
        <v>658</v>
      </c>
      <c r="E176" s="2">
        <f t="shared" si="124"/>
        <v>71</v>
      </c>
      <c r="F176" s="2">
        <f t="shared" si="124"/>
        <v>15</v>
      </c>
      <c r="G176" s="2">
        <f t="shared" si="124"/>
        <v>8</v>
      </c>
      <c r="H176" s="2">
        <f t="shared" si="124"/>
        <v>39</v>
      </c>
      <c r="I176" s="183">
        <f t="shared" si="124"/>
        <v>0</v>
      </c>
      <c r="J176" s="187">
        <f t="shared" si="89"/>
        <v>791</v>
      </c>
      <c r="K176" s="2">
        <f t="shared" si="125"/>
        <v>303</v>
      </c>
      <c r="L176" s="1">
        <f t="shared" si="125"/>
        <v>2</v>
      </c>
      <c r="M176" s="1">
        <f t="shared" si="125"/>
        <v>0</v>
      </c>
      <c r="N176" s="1">
        <f t="shared" si="125"/>
        <v>0</v>
      </c>
      <c r="O176" s="1">
        <f t="shared" si="125"/>
        <v>6</v>
      </c>
      <c r="P176" s="188">
        <f t="shared" si="125"/>
        <v>0</v>
      </c>
      <c r="Q176" s="186">
        <f t="shared" si="90"/>
        <v>311</v>
      </c>
      <c r="R176" s="2">
        <f t="shared" si="126"/>
        <v>345</v>
      </c>
      <c r="S176" s="1">
        <f t="shared" si="126"/>
        <v>4</v>
      </c>
      <c r="T176" s="1">
        <f t="shared" si="126"/>
        <v>0</v>
      </c>
      <c r="U176" s="1">
        <f t="shared" si="126"/>
        <v>1</v>
      </c>
      <c r="V176" s="1">
        <f t="shared" si="126"/>
        <v>14</v>
      </c>
      <c r="W176" s="188">
        <f t="shared" si="126"/>
        <v>0</v>
      </c>
      <c r="X176" s="192">
        <f t="shared" si="91"/>
        <v>364</v>
      </c>
      <c r="Y176" s="144">
        <f t="shared" si="92"/>
        <v>1466</v>
      </c>
      <c r="Z176" s="31">
        <v>18</v>
      </c>
      <c r="AA176" s="33" t="s">
        <v>75</v>
      </c>
      <c r="AB176" s="41">
        <f t="shared" ref="AB176" si="141">AB135+AB98+AB62+AB26</f>
        <v>17</v>
      </c>
      <c r="AC176" s="2">
        <f t="shared" ref="AC176:AQ176" si="142">AC135+AC98+AC62+AC26</f>
        <v>22</v>
      </c>
      <c r="AD176" s="2">
        <f t="shared" si="142"/>
        <v>50</v>
      </c>
      <c r="AE176" s="2">
        <f t="shared" si="142"/>
        <v>79</v>
      </c>
      <c r="AF176" s="2">
        <f t="shared" si="142"/>
        <v>200</v>
      </c>
      <c r="AG176" s="2">
        <f t="shared" si="142"/>
        <v>194</v>
      </c>
      <c r="AH176" s="2">
        <f t="shared" si="142"/>
        <v>110</v>
      </c>
      <c r="AI176" s="2">
        <f t="shared" si="142"/>
        <v>125</v>
      </c>
      <c r="AJ176" s="2">
        <f t="shared" si="142"/>
        <v>103</v>
      </c>
      <c r="AK176" s="2">
        <f t="shared" si="142"/>
        <v>79</v>
      </c>
      <c r="AL176" s="2">
        <f t="shared" si="142"/>
        <v>107</v>
      </c>
      <c r="AM176" s="2">
        <f t="shared" si="142"/>
        <v>64</v>
      </c>
      <c r="AN176" s="2">
        <f t="shared" si="142"/>
        <v>70</v>
      </c>
      <c r="AO176" s="2">
        <f t="shared" si="142"/>
        <v>40</v>
      </c>
      <c r="AP176" s="2">
        <f t="shared" si="142"/>
        <v>69</v>
      </c>
      <c r="AQ176" s="42">
        <f t="shared" si="142"/>
        <v>54</v>
      </c>
      <c r="AR176" s="156">
        <f t="shared" si="95"/>
        <v>726</v>
      </c>
      <c r="AS176" s="157">
        <f t="shared" si="96"/>
        <v>657</v>
      </c>
      <c r="AT176" s="26">
        <f t="shared" si="97"/>
        <v>1383</v>
      </c>
      <c r="AU176" s="214">
        <f t="shared" si="98"/>
        <v>1383</v>
      </c>
      <c r="AV176" s="48">
        <f t="shared" si="99"/>
        <v>4480</v>
      </c>
      <c r="AW176" s="5">
        <f t="shared" si="100"/>
        <v>763</v>
      </c>
      <c r="AX176" s="4">
        <f t="shared" si="100"/>
        <v>4641</v>
      </c>
      <c r="AY176" s="4">
        <f t="shared" si="100"/>
        <v>567</v>
      </c>
      <c r="AZ176" s="52">
        <f t="shared" si="100"/>
        <v>48</v>
      </c>
      <c r="BA176" s="271">
        <f t="shared" si="101"/>
        <v>39.110532733085698</v>
      </c>
      <c r="BB176" s="272">
        <f t="shared" si="102"/>
        <v>66.152450090744097</v>
      </c>
      <c r="BC176" s="272">
        <f t="shared" si="103"/>
        <v>39.280948997717879</v>
      </c>
      <c r="BD176" s="272">
        <f t="shared" si="104"/>
        <v>34.447476125511592</v>
      </c>
      <c r="BE176" s="272">
        <f t="shared" si="105"/>
        <v>56.319167135643411</v>
      </c>
      <c r="BF176" s="273">
        <f t="shared" si="106"/>
        <v>106.84418127379264</v>
      </c>
      <c r="BG176" s="274">
        <f t="shared" si="107"/>
        <v>17.03125</v>
      </c>
    </row>
    <row r="177" spans="1:59" ht="18.75">
      <c r="A177" s="12">
        <v>19</v>
      </c>
      <c r="B177" s="33" t="s">
        <v>76</v>
      </c>
      <c r="C177" s="238">
        <v>675385.05349066341</v>
      </c>
      <c r="D177" s="41">
        <f t="shared" si="124"/>
        <v>319</v>
      </c>
      <c r="E177" s="2">
        <f t="shared" si="124"/>
        <v>12</v>
      </c>
      <c r="F177" s="2">
        <f t="shared" si="124"/>
        <v>3</v>
      </c>
      <c r="G177" s="2">
        <f t="shared" si="124"/>
        <v>0</v>
      </c>
      <c r="H177" s="2">
        <f t="shared" si="124"/>
        <v>3</v>
      </c>
      <c r="I177" s="183">
        <f t="shared" si="124"/>
        <v>0</v>
      </c>
      <c r="J177" s="187">
        <f t="shared" si="89"/>
        <v>337</v>
      </c>
      <c r="K177" s="2">
        <f t="shared" si="125"/>
        <v>390</v>
      </c>
      <c r="L177" s="1">
        <f t="shared" si="125"/>
        <v>5</v>
      </c>
      <c r="M177" s="1">
        <f t="shared" si="125"/>
        <v>0</v>
      </c>
      <c r="N177" s="1">
        <f t="shared" si="125"/>
        <v>0</v>
      </c>
      <c r="O177" s="1">
        <f t="shared" si="125"/>
        <v>9</v>
      </c>
      <c r="P177" s="188">
        <f t="shared" si="125"/>
        <v>0</v>
      </c>
      <c r="Q177" s="186">
        <f t="shared" si="90"/>
        <v>404</v>
      </c>
      <c r="R177" s="2">
        <f t="shared" si="126"/>
        <v>65</v>
      </c>
      <c r="S177" s="1">
        <f t="shared" si="126"/>
        <v>0</v>
      </c>
      <c r="T177" s="1">
        <f t="shared" si="126"/>
        <v>0</v>
      </c>
      <c r="U177" s="1">
        <f t="shared" si="126"/>
        <v>0</v>
      </c>
      <c r="V177" s="1">
        <f t="shared" si="126"/>
        <v>0</v>
      </c>
      <c r="W177" s="188">
        <f t="shared" si="126"/>
        <v>0</v>
      </c>
      <c r="X177" s="192">
        <f t="shared" si="91"/>
        <v>65</v>
      </c>
      <c r="Y177" s="144">
        <f t="shared" si="92"/>
        <v>806</v>
      </c>
      <c r="Z177" s="31">
        <v>19</v>
      </c>
      <c r="AA177" s="33" t="s">
        <v>76</v>
      </c>
      <c r="AB177" s="41">
        <f t="shared" ref="AB177" si="143">AB136+AB99+AB63+AB27</f>
        <v>34</v>
      </c>
      <c r="AC177" s="2">
        <f t="shared" ref="AC177:AQ177" si="144">AC136+AC99+AC63+AC27</f>
        <v>27</v>
      </c>
      <c r="AD177" s="2">
        <f t="shared" si="144"/>
        <v>21</v>
      </c>
      <c r="AE177" s="2">
        <f t="shared" si="144"/>
        <v>28</v>
      </c>
      <c r="AF177" s="2">
        <f t="shared" si="144"/>
        <v>79</v>
      </c>
      <c r="AG177" s="2">
        <f t="shared" si="144"/>
        <v>73</v>
      </c>
      <c r="AH177" s="2">
        <f t="shared" si="144"/>
        <v>68</v>
      </c>
      <c r="AI177" s="2">
        <f t="shared" si="144"/>
        <v>79</v>
      </c>
      <c r="AJ177" s="2">
        <f t="shared" si="144"/>
        <v>67</v>
      </c>
      <c r="AK177" s="2">
        <f t="shared" si="144"/>
        <v>55</v>
      </c>
      <c r="AL177" s="2">
        <f t="shared" si="144"/>
        <v>48</v>
      </c>
      <c r="AM177" s="2">
        <f t="shared" si="144"/>
        <v>51</v>
      </c>
      <c r="AN177" s="2">
        <f t="shared" si="144"/>
        <v>80</v>
      </c>
      <c r="AO177" s="2">
        <f t="shared" si="144"/>
        <v>29</v>
      </c>
      <c r="AP177" s="2">
        <f t="shared" si="144"/>
        <v>34</v>
      </c>
      <c r="AQ177" s="42">
        <f t="shared" si="144"/>
        <v>18</v>
      </c>
      <c r="AR177" s="156">
        <f t="shared" si="95"/>
        <v>431</v>
      </c>
      <c r="AS177" s="157">
        <f t="shared" si="96"/>
        <v>360</v>
      </c>
      <c r="AT177" s="26">
        <f t="shared" si="97"/>
        <v>791</v>
      </c>
      <c r="AU177" s="214">
        <f t="shared" si="98"/>
        <v>791</v>
      </c>
      <c r="AV177" s="48">
        <f t="shared" si="99"/>
        <v>2917</v>
      </c>
      <c r="AW177" s="5">
        <f t="shared" si="100"/>
        <v>321</v>
      </c>
      <c r="AX177" s="4">
        <f t="shared" si="100"/>
        <v>1017</v>
      </c>
      <c r="AY177" s="4">
        <f t="shared" si="100"/>
        <v>269</v>
      </c>
      <c r="AZ177" s="52">
        <f t="shared" si="100"/>
        <v>5</v>
      </c>
      <c r="BA177" s="271">
        <f t="shared" si="101"/>
        <v>34.034083212694121</v>
      </c>
      <c r="BB177" s="272">
        <f t="shared" si="102"/>
        <v>44.669365721997302</v>
      </c>
      <c r="BC177" s="272">
        <f t="shared" si="103"/>
        <v>43.058226122475467</v>
      </c>
      <c r="BD177" s="272">
        <f t="shared" si="104"/>
        <v>12.034739454094293</v>
      </c>
      <c r="BE177" s="272">
        <f t="shared" si="105"/>
        <v>49.009079826279539</v>
      </c>
      <c r="BF177" s="273">
        <f t="shared" si="106"/>
        <v>117.11837505313328</v>
      </c>
      <c r="BG177" s="274">
        <f t="shared" si="107"/>
        <v>11.004456633527598</v>
      </c>
    </row>
    <row r="178" spans="1:59" ht="18.75">
      <c r="A178" s="12">
        <v>20</v>
      </c>
      <c r="B178" s="33" t="s">
        <v>77</v>
      </c>
      <c r="C178" s="238">
        <v>643816.68329050567</v>
      </c>
      <c r="D178" s="41">
        <f t="shared" si="124"/>
        <v>255</v>
      </c>
      <c r="E178" s="2">
        <f t="shared" si="124"/>
        <v>5</v>
      </c>
      <c r="F178" s="2">
        <f t="shared" si="124"/>
        <v>4</v>
      </c>
      <c r="G178" s="2">
        <f t="shared" si="124"/>
        <v>2</v>
      </c>
      <c r="H178" s="2">
        <f t="shared" si="124"/>
        <v>14</v>
      </c>
      <c r="I178" s="183">
        <f t="shared" si="124"/>
        <v>0</v>
      </c>
      <c r="J178" s="187">
        <f t="shared" si="89"/>
        <v>280</v>
      </c>
      <c r="K178" s="2">
        <f t="shared" si="125"/>
        <v>296</v>
      </c>
      <c r="L178" s="1">
        <f t="shared" si="125"/>
        <v>0</v>
      </c>
      <c r="M178" s="1">
        <f t="shared" si="125"/>
        <v>0</v>
      </c>
      <c r="N178" s="1">
        <f t="shared" si="125"/>
        <v>0</v>
      </c>
      <c r="O178" s="1">
        <f t="shared" si="125"/>
        <v>2</v>
      </c>
      <c r="P178" s="188">
        <f t="shared" si="125"/>
        <v>0</v>
      </c>
      <c r="Q178" s="186">
        <f t="shared" si="90"/>
        <v>298</v>
      </c>
      <c r="R178" s="2">
        <f t="shared" si="126"/>
        <v>184</v>
      </c>
      <c r="S178" s="1">
        <f t="shared" si="126"/>
        <v>0</v>
      </c>
      <c r="T178" s="1">
        <f t="shared" si="126"/>
        <v>0</v>
      </c>
      <c r="U178" s="1">
        <f t="shared" si="126"/>
        <v>0</v>
      </c>
      <c r="V178" s="1">
        <f t="shared" si="126"/>
        <v>4</v>
      </c>
      <c r="W178" s="188">
        <f t="shared" si="126"/>
        <v>0</v>
      </c>
      <c r="X178" s="192">
        <f t="shared" si="91"/>
        <v>188</v>
      </c>
      <c r="Y178" s="144">
        <f t="shared" si="92"/>
        <v>766</v>
      </c>
      <c r="Z178" s="31">
        <v>20</v>
      </c>
      <c r="AA178" s="33" t="s">
        <v>77</v>
      </c>
      <c r="AB178" s="41">
        <f t="shared" ref="AB178" si="145">AB137+AB100+AB64+AB28</f>
        <v>16</v>
      </c>
      <c r="AC178" s="2">
        <f t="shared" ref="AC178:AQ178" si="146">AC137+AC100+AC64+AC28</f>
        <v>20</v>
      </c>
      <c r="AD178" s="2">
        <f t="shared" si="146"/>
        <v>26</v>
      </c>
      <c r="AE178" s="2">
        <f t="shared" si="146"/>
        <v>44</v>
      </c>
      <c r="AF178" s="2">
        <f t="shared" si="146"/>
        <v>68</v>
      </c>
      <c r="AG178" s="2">
        <f t="shared" si="146"/>
        <v>79</v>
      </c>
      <c r="AH178" s="2">
        <f t="shared" si="146"/>
        <v>76</v>
      </c>
      <c r="AI178" s="2">
        <f t="shared" si="146"/>
        <v>122</v>
      </c>
      <c r="AJ178" s="2">
        <f t="shared" si="146"/>
        <v>51</v>
      </c>
      <c r="AK178" s="2">
        <f t="shared" si="146"/>
        <v>52</v>
      </c>
      <c r="AL178" s="2">
        <f t="shared" si="146"/>
        <v>47</v>
      </c>
      <c r="AM178" s="2">
        <f t="shared" si="146"/>
        <v>39</v>
      </c>
      <c r="AN178" s="2">
        <f t="shared" si="146"/>
        <v>52</v>
      </c>
      <c r="AO178" s="2">
        <f t="shared" si="146"/>
        <v>29</v>
      </c>
      <c r="AP178" s="2">
        <f t="shared" si="146"/>
        <v>9</v>
      </c>
      <c r="AQ178" s="42">
        <f t="shared" si="146"/>
        <v>11</v>
      </c>
      <c r="AR178" s="156">
        <f t="shared" si="95"/>
        <v>345</v>
      </c>
      <c r="AS178" s="157">
        <f t="shared" si="96"/>
        <v>396</v>
      </c>
      <c r="AT178" s="26">
        <f t="shared" si="97"/>
        <v>741</v>
      </c>
      <c r="AU178" s="214">
        <f t="shared" si="98"/>
        <v>740</v>
      </c>
      <c r="AV178" s="48">
        <f t="shared" si="99"/>
        <v>1482</v>
      </c>
      <c r="AW178" s="5">
        <f t="shared" si="100"/>
        <v>264</v>
      </c>
      <c r="AX178" s="4">
        <f t="shared" si="100"/>
        <v>769</v>
      </c>
      <c r="AY178" s="4">
        <f t="shared" si="100"/>
        <v>54</v>
      </c>
      <c r="AZ178" s="52">
        <f t="shared" si="100"/>
        <v>8</v>
      </c>
      <c r="BA178" s="271">
        <f t="shared" si="101"/>
        <v>28.044559925466316</v>
      </c>
      <c r="BB178" s="272">
        <f t="shared" si="102"/>
        <v>44.982698961937714</v>
      </c>
      <c r="BC178" s="272">
        <f t="shared" si="103"/>
        <v>42.257187580001279</v>
      </c>
      <c r="BD178" s="272">
        <f t="shared" si="104"/>
        <v>28.067885117493475</v>
      </c>
      <c r="BE178" s="272">
        <f t="shared" si="105"/>
        <v>40.384166292671502</v>
      </c>
      <c r="BF178" s="273">
        <f t="shared" si="106"/>
        <v>114.9395502176035</v>
      </c>
      <c r="BG178" s="274">
        <f t="shared" si="107"/>
        <v>17.813765182186234</v>
      </c>
    </row>
    <row r="179" spans="1:59" ht="18.75">
      <c r="A179" s="12">
        <v>21</v>
      </c>
      <c r="B179" s="33" t="s">
        <v>78</v>
      </c>
      <c r="C179" s="238">
        <v>1302325.8346196543</v>
      </c>
      <c r="D179" s="41">
        <f t="shared" ref="D179:I181" si="147">D138+D101+D65+D29</f>
        <v>542</v>
      </c>
      <c r="E179" s="2">
        <f t="shared" si="147"/>
        <v>48</v>
      </c>
      <c r="F179" s="2">
        <f t="shared" si="147"/>
        <v>14</v>
      </c>
      <c r="G179" s="2">
        <f t="shared" si="147"/>
        <v>8</v>
      </c>
      <c r="H179" s="2">
        <f t="shared" si="147"/>
        <v>24</v>
      </c>
      <c r="I179" s="183">
        <f t="shared" si="147"/>
        <v>0</v>
      </c>
      <c r="J179" s="187">
        <f t="shared" si="89"/>
        <v>636</v>
      </c>
      <c r="K179" s="2">
        <f t="shared" ref="K179:P181" si="148">K138+K101+K65+K29</f>
        <v>200</v>
      </c>
      <c r="L179" s="1">
        <f t="shared" si="148"/>
        <v>0</v>
      </c>
      <c r="M179" s="1">
        <f t="shared" si="148"/>
        <v>1</v>
      </c>
      <c r="N179" s="1">
        <f t="shared" si="148"/>
        <v>0</v>
      </c>
      <c r="O179" s="1">
        <f t="shared" si="148"/>
        <v>2</v>
      </c>
      <c r="P179" s="188">
        <f t="shared" si="148"/>
        <v>0</v>
      </c>
      <c r="Q179" s="186">
        <f t="shared" si="90"/>
        <v>203</v>
      </c>
      <c r="R179" s="2">
        <f t="shared" ref="R179:W181" si="149">R138+R101+R65+R29</f>
        <v>126</v>
      </c>
      <c r="S179" s="1">
        <f t="shared" si="149"/>
        <v>0</v>
      </c>
      <c r="T179" s="1">
        <f t="shared" si="149"/>
        <v>0</v>
      </c>
      <c r="U179" s="1">
        <f t="shared" si="149"/>
        <v>0</v>
      </c>
      <c r="V179" s="1">
        <f t="shared" si="149"/>
        <v>0</v>
      </c>
      <c r="W179" s="188">
        <f t="shared" si="149"/>
        <v>0</v>
      </c>
      <c r="X179" s="192">
        <f t="shared" si="91"/>
        <v>126</v>
      </c>
      <c r="Y179" s="144">
        <f t="shared" si="92"/>
        <v>965</v>
      </c>
      <c r="Z179" s="31">
        <v>21</v>
      </c>
      <c r="AA179" s="33" t="s">
        <v>78</v>
      </c>
      <c r="AB179" s="41">
        <f t="shared" ref="AB179" si="150">AB138+AB101+AB65+AB29</f>
        <v>20</v>
      </c>
      <c r="AC179" s="2">
        <f t="shared" ref="AC179:AQ179" si="151">AC138+AC101+AC65+AC29</f>
        <v>18</v>
      </c>
      <c r="AD179" s="2">
        <f t="shared" si="151"/>
        <v>20</v>
      </c>
      <c r="AE179" s="2">
        <f t="shared" si="151"/>
        <v>22</v>
      </c>
      <c r="AF179" s="2">
        <f t="shared" si="151"/>
        <v>85</v>
      </c>
      <c r="AG179" s="2">
        <f t="shared" si="151"/>
        <v>72</v>
      </c>
      <c r="AH179" s="2">
        <f t="shared" si="151"/>
        <v>77</v>
      </c>
      <c r="AI179" s="2">
        <f t="shared" si="151"/>
        <v>129</v>
      </c>
      <c r="AJ179" s="2">
        <f t="shared" si="151"/>
        <v>74</v>
      </c>
      <c r="AK179" s="2">
        <f t="shared" si="151"/>
        <v>54</v>
      </c>
      <c r="AL179" s="2">
        <f t="shared" si="151"/>
        <v>76</v>
      </c>
      <c r="AM179" s="2">
        <f t="shared" si="151"/>
        <v>46</v>
      </c>
      <c r="AN179" s="2">
        <f t="shared" si="151"/>
        <v>79</v>
      </c>
      <c r="AO179" s="2">
        <f t="shared" si="151"/>
        <v>24</v>
      </c>
      <c r="AP179" s="2">
        <f t="shared" si="151"/>
        <v>83</v>
      </c>
      <c r="AQ179" s="42">
        <f t="shared" si="151"/>
        <v>37</v>
      </c>
      <c r="AR179" s="156">
        <f t="shared" si="95"/>
        <v>514</v>
      </c>
      <c r="AS179" s="157">
        <f t="shared" si="96"/>
        <v>402</v>
      </c>
      <c r="AT179" s="26">
        <f t="shared" si="97"/>
        <v>916</v>
      </c>
      <c r="AU179" s="214">
        <f t="shared" si="98"/>
        <v>916</v>
      </c>
      <c r="AV179" s="48">
        <f t="shared" si="99"/>
        <v>3728</v>
      </c>
      <c r="AW179" s="5">
        <f t="shared" si="100"/>
        <v>663</v>
      </c>
      <c r="AX179" s="4">
        <f t="shared" si="100"/>
        <v>348</v>
      </c>
      <c r="AY179" s="4">
        <f t="shared" si="100"/>
        <v>321</v>
      </c>
      <c r="AZ179" s="52">
        <f t="shared" si="100"/>
        <v>45</v>
      </c>
      <c r="BA179" s="271">
        <f t="shared" si="101"/>
        <v>31.460807374821222</v>
      </c>
      <c r="BB179" s="272">
        <f t="shared" si="102"/>
        <v>70.321811680572111</v>
      </c>
      <c r="BC179" s="272">
        <f t="shared" si="103"/>
        <v>25.858713459424344</v>
      </c>
      <c r="BD179" s="272">
        <f t="shared" si="104"/>
        <v>23.108808290155441</v>
      </c>
      <c r="BE179" s="272">
        <f t="shared" si="105"/>
        <v>45.303562619742557</v>
      </c>
      <c r="BF179" s="273">
        <f t="shared" si="106"/>
        <v>70.335700609634216</v>
      </c>
      <c r="BG179" s="274">
        <f t="shared" si="107"/>
        <v>17.784334763948497</v>
      </c>
    </row>
    <row r="180" spans="1:59" ht="18.75">
      <c r="A180" s="12">
        <v>22</v>
      </c>
      <c r="B180" s="33" t="s">
        <v>79</v>
      </c>
      <c r="C180" s="238">
        <v>1586013.3232815114</v>
      </c>
      <c r="D180" s="41">
        <f t="shared" si="147"/>
        <v>638</v>
      </c>
      <c r="E180" s="2">
        <f t="shared" si="147"/>
        <v>52</v>
      </c>
      <c r="F180" s="2">
        <f t="shared" si="147"/>
        <v>12</v>
      </c>
      <c r="G180" s="2">
        <f t="shared" si="147"/>
        <v>9</v>
      </c>
      <c r="H180" s="2">
        <f t="shared" si="147"/>
        <v>4</v>
      </c>
      <c r="I180" s="183">
        <f t="shared" si="147"/>
        <v>3</v>
      </c>
      <c r="J180" s="187">
        <f t="shared" si="89"/>
        <v>718</v>
      </c>
      <c r="K180" s="2">
        <f t="shared" si="148"/>
        <v>280</v>
      </c>
      <c r="L180" s="1">
        <f t="shared" si="148"/>
        <v>0</v>
      </c>
      <c r="M180" s="1">
        <f t="shared" si="148"/>
        <v>0</v>
      </c>
      <c r="N180" s="1">
        <f t="shared" si="148"/>
        <v>0</v>
      </c>
      <c r="O180" s="1">
        <f t="shared" si="148"/>
        <v>0</v>
      </c>
      <c r="P180" s="188">
        <f t="shared" si="148"/>
        <v>0</v>
      </c>
      <c r="Q180" s="186">
        <f t="shared" si="90"/>
        <v>280</v>
      </c>
      <c r="R180" s="2">
        <f t="shared" si="149"/>
        <v>61</v>
      </c>
      <c r="S180" s="1">
        <f t="shared" si="149"/>
        <v>1</v>
      </c>
      <c r="T180" s="1">
        <f t="shared" si="149"/>
        <v>0</v>
      </c>
      <c r="U180" s="1">
        <f t="shared" si="149"/>
        <v>0</v>
      </c>
      <c r="V180" s="1">
        <f t="shared" si="149"/>
        <v>0</v>
      </c>
      <c r="W180" s="188">
        <f t="shared" si="149"/>
        <v>0</v>
      </c>
      <c r="X180" s="192">
        <f t="shared" si="91"/>
        <v>62</v>
      </c>
      <c r="Y180" s="144">
        <f t="shared" si="92"/>
        <v>1060</v>
      </c>
      <c r="Z180" s="31">
        <v>22</v>
      </c>
      <c r="AA180" s="33" t="s">
        <v>79</v>
      </c>
      <c r="AB180" s="41">
        <f t="shared" ref="AB180" si="152">AB139+AB102+AB66+AB30</f>
        <v>18</v>
      </c>
      <c r="AC180" s="2">
        <f t="shared" ref="AC180:AQ180" si="153">AC139+AC102+AC66+AC30</f>
        <v>15</v>
      </c>
      <c r="AD180" s="2">
        <f t="shared" si="153"/>
        <v>25</v>
      </c>
      <c r="AE180" s="2">
        <f t="shared" si="153"/>
        <v>20</v>
      </c>
      <c r="AF180" s="2">
        <f t="shared" si="153"/>
        <v>73</v>
      </c>
      <c r="AG180" s="2">
        <f t="shared" si="153"/>
        <v>72</v>
      </c>
      <c r="AH180" s="2">
        <f t="shared" si="153"/>
        <v>95</v>
      </c>
      <c r="AI180" s="2">
        <f t="shared" si="153"/>
        <v>105</v>
      </c>
      <c r="AJ180" s="2">
        <f t="shared" si="153"/>
        <v>108</v>
      </c>
      <c r="AK180" s="2">
        <f t="shared" si="153"/>
        <v>99</v>
      </c>
      <c r="AL180" s="2">
        <f t="shared" si="153"/>
        <v>110</v>
      </c>
      <c r="AM180" s="2">
        <f t="shared" si="153"/>
        <v>70</v>
      </c>
      <c r="AN180" s="2">
        <f t="shared" si="153"/>
        <v>106</v>
      </c>
      <c r="AO180" s="2">
        <f t="shared" si="153"/>
        <v>47</v>
      </c>
      <c r="AP180" s="2">
        <f t="shared" si="153"/>
        <v>52</v>
      </c>
      <c r="AQ180" s="42">
        <f t="shared" si="153"/>
        <v>17</v>
      </c>
      <c r="AR180" s="156">
        <f t="shared" si="95"/>
        <v>587</v>
      </c>
      <c r="AS180" s="157">
        <f t="shared" si="96"/>
        <v>445</v>
      </c>
      <c r="AT180" s="26">
        <f t="shared" si="97"/>
        <v>1032</v>
      </c>
      <c r="AU180" s="214">
        <f t="shared" si="98"/>
        <v>1032</v>
      </c>
      <c r="AV180" s="48">
        <f t="shared" si="99"/>
        <v>4265</v>
      </c>
      <c r="AW180" s="5">
        <f t="shared" si="100"/>
        <v>698</v>
      </c>
      <c r="AX180" s="4">
        <f t="shared" si="100"/>
        <v>2926</v>
      </c>
      <c r="AY180" s="4">
        <f t="shared" si="100"/>
        <v>144</v>
      </c>
      <c r="AZ180" s="52">
        <f t="shared" si="100"/>
        <v>33</v>
      </c>
      <c r="BA180" s="271">
        <f t="shared" si="101"/>
        <v>30.21202026697075</v>
      </c>
      <c r="BB180" s="272">
        <f t="shared" si="102"/>
        <v>69.138276553106209</v>
      </c>
      <c r="BC180" s="272">
        <f t="shared" si="103"/>
        <v>23.922356712670449</v>
      </c>
      <c r="BD180" s="272">
        <f t="shared" si="104"/>
        <v>13.39622641509434</v>
      </c>
      <c r="BE180" s="272">
        <f t="shared" si="105"/>
        <v>43.505309184437891</v>
      </c>
      <c r="BF180" s="273">
        <f t="shared" si="106"/>
        <v>65.068810258463628</v>
      </c>
      <c r="BG180" s="274">
        <f t="shared" si="107"/>
        <v>16.365767878077374</v>
      </c>
    </row>
    <row r="181" spans="1:59" ht="19.5" thickBot="1">
      <c r="A181" s="62">
        <v>23</v>
      </c>
      <c r="B181" s="63" t="s">
        <v>80</v>
      </c>
      <c r="C181" s="238">
        <v>944746.96753244614</v>
      </c>
      <c r="D181" s="181">
        <f t="shared" si="147"/>
        <v>895</v>
      </c>
      <c r="E181" s="89">
        <f t="shared" si="147"/>
        <v>45</v>
      </c>
      <c r="F181" s="89">
        <f t="shared" si="147"/>
        <v>20</v>
      </c>
      <c r="G181" s="89">
        <f t="shared" si="147"/>
        <v>6</v>
      </c>
      <c r="H181" s="89">
        <f t="shared" si="147"/>
        <v>120</v>
      </c>
      <c r="I181" s="184">
        <f t="shared" si="147"/>
        <v>0</v>
      </c>
      <c r="J181" s="187">
        <f t="shared" si="89"/>
        <v>1086</v>
      </c>
      <c r="K181" s="89">
        <f t="shared" si="148"/>
        <v>876</v>
      </c>
      <c r="L181" s="90">
        <f t="shared" si="148"/>
        <v>3</v>
      </c>
      <c r="M181" s="90">
        <f t="shared" si="148"/>
        <v>0</v>
      </c>
      <c r="N181" s="90">
        <f t="shared" si="148"/>
        <v>0</v>
      </c>
      <c r="O181" s="90">
        <f t="shared" si="148"/>
        <v>67</v>
      </c>
      <c r="P181" s="189">
        <f t="shared" si="148"/>
        <v>6</v>
      </c>
      <c r="Q181" s="187">
        <f t="shared" si="90"/>
        <v>952</v>
      </c>
      <c r="R181" s="89">
        <f t="shared" si="149"/>
        <v>192</v>
      </c>
      <c r="S181" s="90">
        <f t="shared" si="149"/>
        <v>0</v>
      </c>
      <c r="T181" s="90">
        <f t="shared" si="149"/>
        <v>0</v>
      </c>
      <c r="U181" s="90">
        <f t="shared" si="149"/>
        <v>0</v>
      </c>
      <c r="V181" s="90">
        <f t="shared" si="149"/>
        <v>0</v>
      </c>
      <c r="W181" s="189">
        <f t="shared" si="149"/>
        <v>0</v>
      </c>
      <c r="X181" s="193">
        <f t="shared" si="91"/>
        <v>192</v>
      </c>
      <c r="Y181" s="145">
        <f t="shared" si="92"/>
        <v>2230</v>
      </c>
      <c r="Z181" s="91">
        <v>23</v>
      </c>
      <c r="AA181" s="70" t="s">
        <v>80</v>
      </c>
      <c r="AB181" s="201">
        <f t="shared" ref="AB181" si="154">AB140+AB103+AB67+AB31</f>
        <v>104</v>
      </c>
      <c r="AC181" s="202">
        <f t="shared" ref="AC181:AQ181" si="155">AC140+AC103+AC67+AC31</f>
        <v>82</v>
      </c>
      <c r="AD181" s="202">
        <f t="shared" si="155"/>
        <v>58</v>
      </c>
      <c r="AE181" s="202">
        <f t="shared" si="155"/>
        <v>55</v>
      </c>
      <c r="AF181" s="202">
        <f t="shared" si="155"/>
        <v>198</v>
      </c>
      <c r="AG181" s="202">
        <f t="shared" si="155"/>
        <v>141</v>
      </c>
      <c r="AH181" s="202">
        <f t="shared" si="155"/>
        <v>233</v>
      </c>
      <c r="AI181" s="202">
        <f t="shared" si="155"/>
        <v>232</v>
      </c>
      <c r="AJ181" s="202">
        <f t="shared" si="155"/>
        <v>161</v>
      </c>
      <c r="AK181" s="202">
        <f t="shared" si="155"/>
        <v>154</v>
      </c>
      <c r="AL181" s="202">
        <f t="shared" si="155"/>
        <v>147</v>
      </c>
      <c r="AM181" s="202">
        <f t="shared" si="155"/>
        <v>80</v>
      </c>
      <c r="AN181" s="202">
        <f t="shared" si="155"/>
        <v>151</v>
      </c>
      <c r="AO181" s="202">
        <f t="shared" si="155"/>
        <v>57</v>
      </c>
      <c r="AP181" s="202">
        <f t="shared" si="155"/>
        <v>106</v>
      </c>
      <c r="AQ181" s="203">
        <f t="shared" si="155"/>
        <v>51</v>
      </c>
      <c r="AR181" s="156">
        <f t="shared" si="95"/>
        <v>1158</v>
      </c>
      <c r="AS181" s="157">
        <f t="shared" si="96"/>
        <v>852</v>
      </c>
      <c r="AT181" s="26">
        <f t="shared" si="97"/>
        <v>2010</v>
      </c>
      <c r="AU181" s="215">
        <f t="shared" si="98"/>
        <v>2011</v>
      </c>
      <c r="AV181" s="73">
        <f t="shared" si="99"/>
        <v>5627</v>
      </c>
      <c r="AW181" s="5">
        <f t="shared" si="100"/>
        <v>1082</v>
      </c>
      <c r="AX181" s="16">
        <f t="shared" si="100"/>
        <v>1598</v>
      </c>
      <c r="AY181" s="16">
        <f t="shared" si="100"/>
        <v>384</v>
      </c>
      <c r="AZ181" s="53">
        <f t="shared" si="100"/>
        <v>27</v>
      </c>
      <c r="BA181" s="271">
        <f t="shared" si="101"/>
        <v>69.09551448286166</v>
      </c>
      <c r="BB181" s="272">
        <f t="shared" si="102"/>
        <v>46.123650637880274</v>
      </c>
      <c r="BC181" s="272">
        <f t="shared" si="103"/>
        <v>78.257804544763047</v>
      </c>
      <c r="BD181" s="275">
        <f t="shared" si="104"/>
        <v>20.582959641255606</v>
      </c>
      <c r="BE181" s="272">
        <f t="shared" si="105"/>
        <v>99.497540855320807</v>
      </c>
      <c r="BF181" s="273">
        <f t="shared" si="106"/>
        <v>212.86122836175545</v>
      </c>
      <c r="BG181" s="276">
        <f t="shared" si="107"/>
        <v>19.228718677803446</v>
      </c>
    </row>
    <row r="182" spans="1:59" ht="42.75" customHeight="1" thickBot="1">
      <c r="A182" s="459" t="s">
        <v>57</v>
      </c>
      <c r="B182" s="460"/>
      <c r="C182" s="180">
        <f t="shared" ref="C182:Y182" si="156">SUM(C159:C181)</f>
        <v>43365989.411678582</v>
      </c>
      <c r="D182" s="182">
        <f t="shared" si="156"/>
        <v>19655</v>
      </c>
      <c r="E182" s="92">
        <f t="shared" si="156"/>
        <v>1737</v>
      </c>
      <c r="F182" s="92">
        <f t="shared" si="156"/>
        <v>373</v>
      </c>
      <c r="G182" s="92">
        <f t="shared" si="156"/>
        <v>275</v>
      </c>
      <c r="H182" s="92">
        <f t="shared" si="156"/>
        <v>1579</v>
      </c>
      <c r="I182" s="185">
        <f t="shared" si="156"/>
        <v>14</v>
      </c>
      <c r="J182" s="27">
        <f t="shared" si="156"/>
        <v>23633</v>
      </c>
      <c r="K182" s="92">
        <f t="shared" si="156"/>
        <v>14862</v>
      </c>
      <c r="L182" s="93">
        <f t="shared" si="156"/>
        <v>166</v>
      </c>
      <c r="M182" s="93">
        <f t="shared" si="156"/>
        <v>2</v>
      </c>
      <c r="N182" s="93">
        <f t="shared" si="156"/>
        <v>26</v>
      </c>
      <c r="O182" s="93">
        <f t="shared" si="156"/>
        <v>567</v>
      </c>
      <c r="P182" s="190">
        <f t="shared" si="156"/>
        <v>36</v>
      </c>
      <c r="Q182" s="27">
        <f t="shared" si="156"/>
        <v>15659</v>
      </c>
      <c r="R182" s="191">
        <f t="shared" si="156"/>
        <v>7535</v>
      </c>
      <c r="S182" s="3">
        <f t="shared" si="156"/>
        <v>114</v>
      </c>
      <c r="T182" s="3">
        <f t="shared" si="156"/>
        <v>4</v>
      </c>
      <c r="U182" s="3">
        <f t="shared" si="156"/>
        <v>16</v>
      </c>
      <c r="V182" s="3">
        <f t="shared" si="156"/>
        <v>392</v>
      </c>
      <c r="W182" s="130">
        <f t="shared" si="156"/>
        <v>9</v>
      </c>
      <c r="X182" s="27">
        <f t="shared" si="156"/>
        <v>8070</v>
      </c>
      <c r="Y182" s="3">
        <f t="shared" si="156"/>
        <v>47362</v>
      </c>
      <c r="Z182" s="452" t="s">
        <v>57</v>
      </c>
      <c r="AA182" s="452"/>
      <c r="AB182" s="212">
        <f t="shared" ref="AB182" si="157">AB141+AB104+AB68+AB32</f>
        <v>1505</v>
      </c>
      <c r="AC182" s="197">
        <f t="shared" ref="AC182:AV182" si="158">SUM(AC159:AC181)</f>
        <v>1287</v>
      </c>
      <c r="AD182" s="197">
        <f t="shared" si="158"/>
        <v>1672</v>
      </c>
      <c r="AE182" s="197">
        <f t="shared" si="158"/>
        <v>2308</v>
      </c>
      <c r="AF182" s="197">
        <f t="shared" si="158"/>
        <v>4985</v>
      </c>
      <c r="AG182" s="197">
        <f t="shared" si="158"/>
        <v>6375</v>
      </c>
      <c r="AH182" s="197">
        <f t="shared" si="158"/>
        <v>4101</v>
      </c>
      <c r="AI182" s="197">
        <f t="shared" si="158"/>
        <v>4374</v>
      </c>
      <c r="AJ182" s="197">
        <f t="shared" si="158"/>
        <v>3058</v>
      </c>
      <c r="AK182" s="197">
        <f t="shared" si="158"/>
        <v>2765</v>
      </c>
      <c r="AL182" s="197">
        <f t="shared" si="158"/>
        <v>3093</v>
      </c>
      <c r="AM182" s="197">
        <f t="shared" si="158"/>
        <v>1999</v>
      </c>
      <c r="AN182" s="197">
        <f t="shared" si="158"/>
        <v>2571</v>
      </c>
      <c r="AO182" s="197">
        <f t="shared" si="158"/>
        <v>1348</v>
      </c>
      <c r="AP182" s="197">
        <f t="shared" si="158"/>
        <v>1689</v>
      </c>
      <c r="AQ182" s="197">
        <f t="shared" si="158"/>
        <v>938</v>
      </c>
      <c r="AR182" s="217">
        <f t="shared" si="95"/>
        <v>22674</v>
      </c>
      <c r="AS182" s="218">
        <f t="shared" si="96"/>
        <v>21394</v>
      </c>
      <c r="AT182" s="219">
        <f t="shared" si="97"/>
        <v>44068</v>
      </c>
      <c r="AU182" s="216">
        <f t="shared" si="98"/>
        <v>44069</v>
      </c>
      <c r="AV182" s="6">
        <f t="shared" si="158"/>
        <v>151068</v>
      </c>
      <c r="AW182" s="17">
        <f t="shared" si="100"/>
        <v>23833</v>
      </c>
      <c r="AX182" s="18">
        <f t="shared" si="100"/>
        <v>68262.158116063918</v>
      </c>
      <c r="AY182" s="19">
        <f t="shared" si="100"/>
        <v>12621</v>
      </c>
      <c r="AZ182" s="54">
        <f t="shared" si="100"/>
        <v>1073</v>
      </c>
      <c r="BA182" s="271">
        <f t="shared" si="101"/>
        <v>34.256235720877875</v>
      </c>
      <c r="BB182" s="272">
        <f t="shared" si="102"/>
        <v>54.443652651939324</v>
      </c>
      <c r="BC182" s="272">
        <f t="shared" si="103"/>
        <v>37.360702373207971</v>
      </c>
      <c r="BD182" s="277">
        <f t="shared" si="104"/>
        <v>27.120898610700561</v>
      </c>
      <c r="BE182" s="272">
        <f t="shared" si="105"/>
        <v>49.328979438064138</v>
      </c>
      <c r="BF182" s="273">
        <f t="shared" si="106"/>
        <v>101.62111045512569</v>
      </c>
      <c r="BG182" s="278">
        <f t="shared" si="107"/>
        <v>15.776339132046497</v>
      </c>
    </row>
    <row r="185" spans="1:59">
      <c r="Y185" s="131">
        <f>Y182*2</f>
        <v>94724</v>
      </c>
    </row>
    <row r="186" spans="1:59">
      <c r="Y186" s="131">
        <f>Y185+6500</f>
        <v>101224</v>
      </c>
    </row>
    <row r="188" spans="1:59">
      <c r="D188" s="25">
        <f>D182+E182+R182+S182</f>
        <v>29041</v>
      </c>
    </row>
  </sheetData>
  <mergeCells count="255">
    <mergeCell ref="Z182:AA182"/>
    <mergeCell ref="AL116:AM116"/>
    <mergeCell ref="AX43:AZ43"/>
    <mergeCell ref="A68:B68"/>
    <mergeCell ref="A75:C76"/>
    <mergeCell ref="D75:Y76"/>
    <mergeCell ref="Z75:AT76"/>
    <mergeCell ref="A182:B182"/>
    <mergeCell ref="S43:S44"/>
    <mergeCell ref="T43:W43"/>
    <mergeCell ref="X43:X44"/>
    <mergeCell ref="AB43:AC43"/>
    <mergeCell ref="AD43:AE43"/>
    <mergeCell ref="AF43:AG43"/>
    <mergeCell ref="AH43:AI43"/>
    <mergeCell ref="AJ43:AK43"/>
    <mergeCell ref="AL43:AM43"/>
    <mergeCell ref="AN43:AO43"/>
    <mergeCell ref="AR43:AT43"/>
    <mergeCell ref="AV43:AW43"/>
    <mergeCell ref="Z154:AT154"/>
    <mergeCell ref="AV154:AW156"/>
    <mergeCell ref="K157:K158"/>
    <mergeCell ref="AD157:AE157"/>
    <mergeCell ref="A32:B32"/>
    <mergeCell ref="AX154:AZ156"/>
    <mergeCell ref="A79:A80"/>
    <mergeCell ref="S116:S117"/>
    <mergeCell ref="T116:W116"/>
    <mergeCell ref="X116:X117"/>
    <mergeCell ref="AB116:AC116"/>
    <mergeCell ref="AD116:AE116"/>
    <mergeCell ref="AF116:AG116"/>
    <mergeCell ref="A39:C40"/>
    <mergeCell ref="D39:Y40"/>
    <mergeCell ref="Z39:AT40"/>
    <mergeCell ref="Q43:Q44"/>
    <mergeCell ref="R43:R44"/>
    <mergeCell ref="AU39:AU42"/>
    <mergeCell ref="Z141:AA141"/>
    <mergeCell ref="AJ116:AK116"/>
    <mergeCell ref="Z68:AA68"/>
    <mergeCell ref="Z104:AA104"/>
    <mergeCell ref="A155:C155"/>
    <mergeCell ref="A156:A158"/>
    <mergeCell ref="AV39:AW42"/>
    <mergeCell ref="AX39:AZ42"/>
    <mergeCell ref="AP43:AQ43"/>
    <mergeCell ref="BB112:BB117"/>
    <mergeCell ref="BC112:BC117"/>
    <mergeCell ref="BD112:BD117"/>
    <mergeCell ref="BE112:BE117"/>
    <mergeCell ref="BF112:BF117"/>
    <mergeCell ref="BG112:BG117"/>
    <mergeCell ref="A114:C115"/>
    <mergeCell ref="D114:Q114"/>
    <mergeCell ref="R114:X114"/>
    <mergeCell ref="Y114:Y117"/>
    <mergeCell ref="Z114:Z117"/>
    <mergeCell ref="AA114:AA117"/>
    <mergeCell ref="AB114:AT115"/>
    <mergeCell ref="D115:J115"/>
    <mergeCell ref="K115:Q115"/>
    <mergeCell ref="R115:X115"/>
    <mergeCell ref="B116:B117"/>
    <mergeCell ref="C116:C117"/>
    <mergeCell ref="D116:D117"/>
    <mergeCell ref="E116:E117"/>
    <mergeCell ref="F116:I116"/>
    <mergeCell ref="J116:J117"/>
    <mergeCell ref="K116:K117"/>
    <mergeCell ref="L116:L117"/>
    <mergeCell ref="BC75:BC80"/>
    <mergeCell ref="BD75:BD80"/>
    <mergeCell ref="BE75:BE80"/>
    <mergeCell ref="BF75:BF80"/>
    <mergeCell ref="BG75:BG80"/>
    <mergeCell ref="A77:C78"/>
    <mergeCell ref="D77:Q77"/>
    <mergeCell ref="R77:X77"/>
    <mergeCell ref="Y77:Y80"/>
    <mergeCell ref="Z77:Z80"/>
    <mergeCell ref="AA77:AA80"/>
    <mergeCell ref="AB77:AT78"/>
    <mergeCell ref="D78:J78"/>
    <mergeCell ref="K78:Q78"/>
    <mergeCell ref="R78:X78"/>
    <mergeCell ref="B79:B80"/>
    <mergeCell ref="C79:C80"/>
    <mergeCell ref="D79:D80"/>
    <mergeCell ref="E79:E80"/>
    <mergeCell ref="F79:I79"/>
    <mergeCell ref="J79:J80"/>
    <mergeCell ref="K79:K80"/>
    <mergeCell ref="L79:L80"/>
    <mergeCell ref="M79:P79"/>
    <mergeCell ref="A43:A44"/>
    <mergeCell ref="BB75:BB80"/>
    <mergeCell ref="Q79:Q80"/>
    <mergeCell ref="R79:R80"/>
    <mergeCell ref="S79:S80"/>
    <mergeCell ref="T79:W79"/>
    <mergeCell ref="X79:X80"/>
    <mergeCell ref="AB79:AC79"/>
    <mergeCell ref="AD79:AE79"/>
    <mergeCell ref="AF79:AG79"/>
    <mergeCell ref="AH79:AI79"/>
    <mergeCell ref="AJ79:AK79"/>
    <mergeCell ref="AL79:AM79"/>
    <mergeCell ref="AN79:AO79"/>
    <mergeCell ref="AP79:AQ79"/>
    <mergeCell ref="AR79:AT79"/>
    <mergeCell ref="AV79:AW79"/>
    <mergeCell ref="AV75:AW78"/>
    <mergeCell ref="AX75:AZ78"/>
    <mergeCell ref="BB39:BB44"/>
    <mergeCell ref="A5:C6"/>
    <mergeCell ref="A7:A8"/>
    <mergeCell ref="K7:K8"/>
    <mergeCell ref="BC39:BC44"/>
    <mergeCell ref="BD39:BD44"/>
    <mergeCell ref="BE39:BE44"/>
    <mergeCell ref="BF39:BF44"/>
    <mergeCell ref="BG39:BG44"/>
    <mergeCell ref="A41:C42"/>
    <mergeCell ref="D41:Q41"/>
    <mergeCell ref="R41:X41"/>
    <mergeCell ref="Y41:Y44"/>
    <mergeCell ref="Z41:Z44"/>
    <mergeCell ref="AA41:AA44"/>
    <mergeCell ref="AB41:AT42"/>
    <mergeCell ref="D42:J42"/>
    <mergeCell ref="K42:Q42"/>
    <mergeCell ref="B43:B44"/>
    <mergeCell ref="C43:C44"/>
    <mergeCell ref="D43:D44"/>
    <mergeCell ref="E43:E44"/>
    <mergeCell ref="F43:I43"/>
    <mergeCell ref="J43:J44"/>
    <mergeCell ref="K43:K44"/>
    <mergeCell ref="BG3:BG8"/>
    <mergeCell ref="Z32:AA32"/>
    <mergeCell ref="BF3:BF8"/>
    <mergeCell ref="AU3:AU7"/>
    <mergeCell ref="A3:C4"/>
    <mergeCell ref="AV3:AW6"/>
    <mergeCell ref="AX3:AZ6"/>
    <mergeCell ref="BA3:BA8"/>
    <mergeCell ref="BB3:BB8"/>
    <mergeCell ref="BC3:BC8"/>
    <mergeCell ref="BD3:BD8"/>
    <mergeCell ref="BE3:BE8"/>
    <mergeCell ref="D3:Y4"/>
    <mergeCell ref="F7:I7"/>
    <mergeCell ref="M7:P7"/>
    <mergeCell ref="T7:W7"/>
    <mergeCell ref="Y5:Y8"/>
    <mergeCell ref="Z3:AT4"/>
    <mergeCell ref="AA5:AA8"/>
    <mergeCell ref="AB5:AT6"/>
    <mergeCell ref="AN7:AO7"/>
    <mergeCell ref="AP7:AQ7"/>
    <mergeCell ref="AR7:AT7"/>
    <mergeCell ref="AB7:AC7"/>
    <mergeCell ref="R5:X5"/>
    <mergeCell ref="R156:X156"/>
    <mergeCell ref="AB156:AT156"/>
    <mergeCell ref="D155:Q155"/>
    <mergeCell ref="L157:L158"/>
    <mergeCell ref="Q157:Q158"/>
    <mergeCell ref="R157:R158"/>
    <mergeCell ref="S157:S158"/>
    <mergeCell ref="D157:D158"/>
    <mergeCell ref="E157:E158"/>
    <mergeCell ref="AB157:AC157"/>
    <mergeCell ref="J157:J158"/>
    <mergeCell ref="D154:Y154"/>
    <mergeCell ref="L7:L8"/>
    <mergeCell ref="AP157:AQ157"/>
    <mergeCell ref="AR157:AT157"/>
    <mergeCell ref="AH116:AI116"/>
    <mergeCell ref="L43:L44"/>
    <mergeCell ref="M43:P43"/>
    <mergeCell ref="BA154:BG156"/>
    <mergeCell ref="F157:I157"/>
    <mergeCell ref="M157:P157"/>
    <mergeCell ref="T157:W157"/>
    <mergeCell ref="R155:Y155"/>
    <mergeCell ref="Y156:Y158"/>
    <mergeCell ref="AA156:AA158"/>
    <mergeCell ref="Z156:Z158"/>
    <mergeCell ref="Z155:AT155"/>
    <mergeCell ref="AF157:AG157"/>
    <mergeCell ref="AH157:AI157"/>
    <mergeCell ref="AJ157:AK157"/>
    <mergeCell ref="X157:X158"/>
    <mergeCell ref="D156:J156"/>
    <mergeCell ref="K156:Q156"/>
    <mergeCell ref="BG157:BG158"/>
    <mergeCell ref="BA157:BA158"/>
    <mergeCell ref="BB157:BB158"/>
    <mergeCell ref="BC157:BC158"/>
    <mergeCell ref="BD157:BD158"/>
    <mergeCell ref="BE157:BE158"/>
    <mergeCell ref="BF157:BF158"/>
    <mergeCell ref="AL157:AM157"/>
    <mergeCell ref="AN157:AO157"/>
    <mergeCell ref="B7:B8"/>
    <mergeCell ref="B156:B158"/>
    <mergeCell ref="A154:C154"/>
    <mergeCell ref="C156:C158"/>
    <mergeCell ref="C7:C8"/>
    <mergeCell ref="AX7:AZ7"/>
    <mergeCell ref="AV7:AW7"/>
    <mergeCell ref="Z5:Z8"/>
    <mergeCell ref="AD7:AE7"/>
    <mergeCell ref="AF7:AG7"/>
    <mergeCell ref="AH7:AI7"/>
    <mergeCell ref="AJ7:AK7"/>
    <mergeCell ref="AL7:AM7"/>
    <mergeCell ref="X7:X8"/>
    <mergeCell ref="J7:J8"/>
    <mergeCell ref="S7:S8"/>
    <mergeCell ref="R7:R8"/>
    <mergeCell ref="D5:Q5"/>
    <mergeCell ref="E7:E8"/>
    <mergeCell ref="D7:D8"/>
    <mergeCell ref="D6:J6"/>
    <mergeCell ref="K6:Q6"/>
    <mergeCell ref="R6:X6"/>
    <mergeCell ref="Q7:Q8"/>
    <mergeCell ref="AV157:AW157"/>
    <mergeCell ref="AX157:AZ157"/>
    <mergeCell ref="BA39:BA44"/>
    <mergeCell ref="R42:X42"/>
    <mergeCell ref="B150:G152"/>
    <mergeCell ref="AX79:AZ79"/>
    <mergeCell ref="A104:B104"/>
    <mergeCell ref="A112:C113"/>
    <mergeCell ref="D112:Y113"/>
    <mergeCell ref="Z112:AT113"/>
    <mergeCell ref="AV112:AW115"/>
    <mergeCell ref="AX112:AZ115"/>
    <mergeCell ref="BA112:BA117"/>
    <mergeCell ref="M116:P116"/>
    <mergeCell ref="Q116:Q117"/>
    <mergeCell ref="R116:R117"/>
    <mergeCell ref="BA75:BA80"/>
    <mergeCell ref="AN116:AO116"/>
    <mergeCell ref="AP116:AQ116"/>
    <mergeCell ref="AR116:AT116"/>
    <mergeCell ref="AV116:AW116"/>
    <mergeCell ref="AX116:AZ116"/>
    <mergeCell ref="A141:B141"/>
    <mergeCell ref="A116:A117"/>
  </mergeCells>
  <pageMargins left="0.18" right="0.22" top="0.75" bottom="0.75" header="0.3" footer="0.3"/>
  <pageSetup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6" sqref="F1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TB-07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 Shahid</cp:lastModifiedBy>
  <cp:lastPrinted>2014-01-16T06:35:28Z</cp:lastPrinted>
  <dcterms:created xsi:type="dcterms:W3CDTF">2014-01-15T04:54:34Z</dcterms:created>
  <dcterms:modified xsi:type="dcterms:W3CDTF">2015-11-10T05:55:05Z</dcterms:modified>
</cp:coreProperties>
</file>