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leona\OneDrive\Documents\Charles University\Advanced Data Analysis with MS Excel\Project\"/>
    </mc:Choice>
  </mc:AlternateContent>
  <xr:revisionPtr revIDLastSave="0" documentId="13_ncr:1_{96914FA9-386B-42A4-8B03-D1A5960A37E2}" xr6:coauthVersionLast="47" xr6:coauthVersionMax="47" xr10:uidLastSave="{00000000-0000-0000-0000-000000000000}"/>
  <bookViews>
    <workbookView xWindow="-108" yWindow="-108" windowWidth="23256" windowHeight="12456" xr2:uid="{F385A421-D311-49B9-A94A-7F5AAA9D99DC}"/>
  </bookViews>
  <sheets>
    <sheet name="TitlePage" sheetId="20" r:id="rId1"/>
    <sheet name="User Interface" sheetId="2" r:id="rId2"/>
    <sheet name="Recipes" sheetId="13" r:id="rId3"/>
    <sheet name="Ingredients &amp; Currency" sheetId="15" r:id="rId4"/>
    <sheet name="Engine" sheetId="21" r:id="rId5"/>
  </sheets>
  <definedNames>
    <definedName name="_xlnm._FilterDatabase" localSheetId="3" hidden="1">'Ingredients &amp; Currency'!$F$1:$H$1</definedName>
    <definedName name="_xlnm._FilterDatabase" localSheetId="2" hidden="1">Recipes!$A$1:$E$60</definedName>
    <definedName name="Categories">Recipes!$A$2:$A$60</definedName>
    <definedName name="_xlnm.Criteria" localSheetId="2">Recipes!#REF!</definedName>
    <definedName name="_xlnm.Extract" localSheetId="2">Recipes!#REF!</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2" l="1"/>
  <c r="B43" i="2"/>
  <c r="B44" i="2"/>
  <c r="B45" i="2"/>
  <c r="I45" i="2" s="1" a="1"/>
  <c r="I45" i="2" s="1"/>
  <c r="B46" i="2"/>
  <c r="B47" i="2"/>
  <c r="B48" i="2"/>
  <c r="B49" i="2"/>
  <c r="I49" i="2" s="1" a="1"/>
  <c r="I49" i="2" s="1"/>
  <c r="B50" i="2"/>
  <c r="B51" i="2"/>
  <c r="B52" i="2"/>
  <c r="B53" i="2"/>
  <c r="I53" i="2" s="1" a="1"/>
  <c r="I53" i="2" s="1"/>
  <c r="B54" i="2"/>
  <c r="B55" i="2"/>
  <c r="B56" i="2"/>
  <c r="B57" i="2"/>
  <c r="I57" i="2" s="1" a="1"/>
  <c r="I57" i="2" s="1"/>
  <c r="B58" i="2"/>
  <c r="B59" i="2"/>
  <c r="B60" i="2"/>
  <c r="C42" i="2"/>
  <c r="C43" i="2"/>
  <c r="C44" i="2"/>
  <c r="C45" i="2"/>
  <c r="C46" i="2"/>
  <c r="C47" i="2"/>
  <c r="C48" i="2"/>
  <c r="C49" i="2"/>
  <c r="C50" i="2"/>
  <c r="C51" i="2"/>
  <c r="C52" i="2"/>
  <c r="C53" i="2"/>
  <c r="C54" i="2"/>
  <c r="C55" i="2"/>
  <c r="C56" i="2"/>
  <c r="C57" i="2"/>
  <c r="C58" i="2"/>
  <c r="C59" i="2"/>
  <c r="C60" i="2"/>
  <c r="D42" i="2"/>
  <c r="D43" i="2"/>
  <c r="D44" i="2"/>
  <c r="D45" i="2"/>
  <c r="D46" i="2"/>
  <c r="D47" i="2"/>
  <c r="D48" i="2"/>
  <c r="D49" i="2"/>
  <c r="D50" i="2"/>
  <c r="D51" i="2"/>
  <c r="D52" i="2"/>
  <c r="D53" i="2"/>
  <c r="D54" i="2"/>
  <c r="D55" i="2"/>
  <c r="D56" i="2"/>
  <c r="D57" i="2"/>
  <c r="D58" i="2"/>
  <c r="D59" i="2"/>
  <c r="D60" i="2"/>
  <c r="B5" i="2"/>
  <c r="I60" i="2" l="1" a="1"/>
  <c r="I60" i="2" s="1"/>
  <c r="I56" i="2" a="1"/>
  <c r="I56" i="2" s="1"/>
  <c r="I52" i="2" a="1"/>
  <c r="I52" i="2" s="1"/>
  <c r="I48" i="2" a="1"/>
  <c r="I48" i="2" s="1"/>
  <c r="I44" i="2" a="1"/>
  <c r="I44" i="2" s="1"/>
  <c r="I59" i="2" a="1"/>
  <c r="I59" i="2" s="1"/>
  <c r="I55" i="2" a="1"/>
  <c r="I55" i="2" s="1"/>
  <c r="I51" i="2" a="1"/>
  <c r="I51" i="2" s="1"/>
  <c r="I47" i="2" a="1"/>
  <c r="I47" i="2" s="1"/>
  <c r="I43" i="2" a="1"/>
  <c r="I43" i="2" s="1"/>
  <c r="I58" i="2" a="1"/>
  <c r="I58" i="2" s="1"/>
  <c r="I54" i="2" a="1"/>
  <c r="I54" i="2" s="1"/>
  <c r="I50" i="2" a="1"/>
  <c r="I50" i="2" s="1"/>
  <c r="I46" i="2" a="1"/>
  <c r="I46" i="2" s="1"/>
  <c r="I42" i="2" a="1"/>
  <c r="I42" i="2" s="1"/>
  <c r="F1" i="21" a="1"/>
  <c r="J1" i="21" a="1"/>
  <c r="H1" i="21" a="1"/>
  <c r="N29" i="2"/>
  <c r="Q29" i="2" s="1"/>
  <c r="P3" i="13"/>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2" i="13"/>
  <c r="O3" i="13"/>
  <c r="O4" i="13"/>
  <c r="O5" i="13"/>
  <c r="O6" i="13"/>
  <c r="O7" i="13"/>
  <c r="O8" i="13"/>
  <c r="O9" i="13"/>
  <c r="O10" i="13"/>
  <c r="O11" i="13"/>
  <c r="O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2" i="13"/>
  <c r="N2" i="13"/>
  <c r="N3" i="13"/>
  <c r="N4" i="13"/>
  <c r="N5" i="13"/>
  <c r="N6" i="13"/>
  <c r="N7" i="13"/>
  <c r="N8" i="13"/>
  <c r="N9" i="13"/>
  <c r="N10" i="13"/>
  <c r="N11" i="13"/>
  <c r="N12" i="13"/>
  <c r="N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D1" i="21" a="1"/>
  <c r="C36" i="2" l="1"/>
  <c r="C40" i="2"/>
  <c r="C37" i="2"/>
  <c r="C41" i="2"/>
  <c r="C38" i="2"/>
  <c r="C39" i="2"/>
  <c r="B36" i="2"/>
  <c r="B38" i="2"/>
  <c r="B39" i="2"/>
  <c r="B40" i="2"/>
  <c r="B37" i="2"/>
  <c r="B41" i="2"/>
  <c r="D36" i="2"/>
  <c r="D40" i="2"/>
  <c r="I40" i="2" s="1" a="1"/>
  <c r="I40" i="2" s="1"/>
  <c r="D37" i="2"/>
  <c r="I37" i="2" s="1" a="1"/>
  <c r="I37" i="2" s="1"/>
  <c r="D41" i="2"/>
  <c r="I41" i="2" s="1" a="1"/>
  <c r="I41" i="2" s="1"/>
  <c r="D38" i="2"/>
  <c r="D39" i="2"/>
  <c r="F1" i="21"/>
  <c r="D27" i="2" s="1"/>
  <c r="D35" i="2"/>
  <c r="D34" i="2"/>
  <c r="J1" i="21"/>
  <c r="B34" i="2"/>
  <c r="B35" i="2"/>
  <c r="C34" i="2"/>
  <c r="C35" i="2"/>
  <c r="D1" i="21"/>
  <c r="Q2" i="13"/>
  <c r="Q58" i="13"/>
  <c r="Q54" i="13"/>
  <c r="Q50" i="13"/>
  <c r="Q46" i="13"/>
  <c r="Q42" i="13"/>
  <c r="Q38" i="13"/>
  <c r="Q34" i="13"/>
  <c r="Q30" i="13"/>
  <c r="Q26" i="13"/>
  <c r="Q22" i="13"/>
  <c r="Q18" i="13"/>
  <c r="Q14" i="13"/>
  <c r="Q10" i="13"/>
  <c r="Q6" i="13"/>
  <c r="Q57" i="13"/>
  <c r="Q53" i="13"/>
  <c r="Q49" i="13"/>
  <c r="Q45" i="13"/>
  <c r="Q41" i="13"/>
  <c r="Q37" i="13"/>
  <c r="Q33" i="13"/>
  <c r="Q29" i="13"/>
  <c r="Q25" i="13"/>
  <c r="Q21" i="13"/>
  <c r="Q17" i="13"/>
  <c r="Q13" i="13"/>
  <c r="Q9" i="13"/>
  <c r="Q5" i="13"/>
  <c r="Q60" i="13"/>
  <c r="Q56" i="13"/>
  <c r="Q52" i="13"/>
  <c r="Q48" i="13"/>
  <c r="Q44" i="13"/>
  <c r="Q40" i="13"/>
  <c r="Q36" i="13"/>
  <c r="Q32" i="13"/>
  <c r="Q28" i="13"/>
  <c r="Q24" i="13"/>
  <c r="Q20" i="13"/>
  <c r="Q16" i="13"/>
  <c r="Q12" i="13"/>
  <c r="Q8" i="13"/>
  <c r="Q4" i="13"/>
  <c r="Q59" i="13"/>
  <c r="Q55" i="13"/>
  <c r="Q51" i="13"/>
  <c r="Q47" i="13"/>
  <c r="Q43" i="13"/>
  <c r="Q39" i="13"/>
  <c r="Q35" i="13"/>
  <c r="Q31" i="13"/>
  <c r="Q27" i="13"/>
  <c r="Q23" i="13"/>
  <c r="Q19" i="13"/>
  <c r="Q15" i="13"/>
  <c r="Q11" i="13"/>
  <c r="Q7" i="13"/>
  <c r="Q3" i="13"/>
  <c r="R29" i="2"/>
  <c r="H1" i="21"/>
  <c r="I39" i="2" l="1" a="1"/>
  <c r="I39" i="2" s="1"/>
  <c r="I38" i="2" a="1"/>
  <c r="I38" i="2" s="1"/>
  <c r="I36" i="2" a="1"/>
  <c r="I36" i="2" s="1"/>
  <c r="I34" i="2" a="1"/>
  <c r="I34" i="2" s="1"/>
  <c r="I35" i="2" a="1"/>
  <c r="I35" i="2" s="1"/>
  <c r="B31" i="2"/>
  <c r="B32" i="2"/>
  <c r="B28" i="2"/>
  <c r="B29" i="2"/>
  <c r="B33" i="2"/>
  <c r="B30" i="2"/>
  <c r="C29" i="2"/>
  <c r="C33" i="2"/>
  <c r="C31" i="2"/>
  <c r="C32" i="2"/>
  <c r="C28" i="2"/>
  <c r="C30" i="2"/>
  <c r="D30" i="2"/>
  <c r="D28" i="2"/>
  <c r="D32" i="2"/>
  <c r="I32" i="2" s="1" a="1"/>
  <c r="I32" i="2" s="1"/>
  <c r="D33" i="2"/>
  <c r="D29" i="2"/>
  <c r="D31" i="2"/>
  <c r="I29" i="2" l="1" a="1"/>
  <c r="I29" i="2" s="1"/>
  <c r="I30" i="2" a="1"/>
  <c r="I30" i="2" s="1"/>
  <c r="I33" i="2" a="1"/>
  <c r="I33" i="2" s="1"/>
  <c r="I31" i="2" a="1"/>
  <c r="I31" i="2" s="1"/>
  <c r="I28" i="2" a="1"/>
  <c r="I28" i="2" s="1"/>
  <c r="C27" i="2"/>
  <c r="B27" i="2"/>
  <c r="I27" i="2" l="1" a="1"/>
  <c r="I27" i="2" s="1"/>
  <c r="P29" i="2" s="1"/>
  <c r="O29"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<sst xmlns="http://schemas.openxmlformats.org/spreadsheetml/2006/main" count="1469" uniqueCount="809">
  <si>
    <t>Grocery List Calculator</t>
  </si>
  <si>
    <t>Tasks were split as follows:</t>
  </si>
  <si>
    <t>Augustin Cisamolo</t>
  </si>
  <si>
    <t>Data Gathering, Functions</t>
  </si>
  <si>
    <t>Emma Fössing</t>
  </si>
  <si>
    <t>Leonard Epping</t>
  </si>
  <si>
    <t>Data Preparation, Functions</t>
  </si>
  <si>
    <t>Marie Gansauge</t>
  </si>
  <si>
    <t>Data Gathering</t>
  </si>
  <si>
    <t>Picture source: www.pexels.com</t>
  </si>
  <si>
    <t>Follow the instructions to create the grocery list!</t>
  </si>
  <si>
    <t>Instructions</t>
  </si>
  <si>
    <t>1.</t>
  </si>
  <si>
    <t>Choose the category.</t>
  </si>
  <si>
    <t>Vegetarian</t>
  </si>
  <si>
    <t>2.</t>
  </si>
  <si>
    <t>Select a recipe.</t>
  </si>
  <si>
    <t>Vegetarian Burrito Casserole</t>
  </si>
  <si>
    <t>3.</t>
  </si>
  <si>
    <t>Type in the number of servings.</t>
  </si>
  <si>
    <t>4.</t>
  </si>
  <si>
    <t>Select your currency.</t>
  </si>
  <si>
    <t>EUR</t>
  </si>
  <si>
    <t>SHOPPING LIST</t>
  </si>
  <si>
    <t>Amount</t>
  </si>
  <si>
    <t>Unit</t>
  </si>
  <si>
    <t>Ingredients</t>
  </si>
  <si>
    <t>Price</t>
  </si>
  <si>
    <t>Recap of the Recipe</t>
  </si>
  <si>
    <t>Recipe's name</t>
  </si>
  <si>
    <t>Number of ingredients</t>
  </si>
  <si>
    <t>Total price</t>
  </si>
  <si>
    <t>Time Needed</t>
  </si>
  <si>
    <t>Link of the receipe</t>
  </si>
  <si>
    <t>Category</t>
  </si>
  <si>
    <t>Vegan</t>
  </si>
  <si>
    <t>Gluten-Free</t>
  </si>
  <si>
    <t>Recipe Name</t>
  </si>
  <si>
    <t>Quantity</t>
  </si>
  <si>
    <t>Servings</t>
  </si>
  <si>
    <t>Link to the Recipe</t>
  </si>
  <si>
    <t>Number of Ingredients</t>
  </si>
  <si>
    <t>Number of Quantities</t>
  </si>
  <si>
    <t>Number of Unit Measures</t>
  </si>
  <si>
    <t>Are the numbers the same?</t>
  </si>
  <si>
    <t>Count of Category</t>
  </si>
  <si>
    <t>Dip</t>
  </si>
  <si>
    <t>No</t>
  </si>
  <si>
    <t>Yes</t>
  </si>
  <si>
    <t>Baked Feta Dip</t>
  </si>
  <si>
    <t>Butter;Fresh Spinach;Sun-dried Tomatoes;Feta Cheese Crumbles;Sour Cream;Mayonnaise;Cherry Tomatoes;Olives;Dried Oregano</t>
  </si>
  <si>
    <t>3;1;0,3333;12;0,5;0,5;0,5;0,3333;1</t>
  </si>
  <si>
    <t>Ts;Cup(s);Cup(s);Ounce(s);Cup(s);Cup(s);Cup(s);Cup(s);Ts</t>
  </si>
  <si>
    <t>36 Mins</t>
  </si>
  <si>
    <t>https://www.allrecipes.com/baked-feta-dip-recipe-8384095</t>
  </si>
  <si>
    <t>Here we test whether the number of ingredients, units, and quantities are the same for every receipe.</t>
  </si>
  <si>
    <t>This pivot table serves for the pie chart on the sheet "User Interface".</t>
  </si>
  <si>
    <t>GlutenFree</t>
  </si>
  <si>
    <t>Gluten-Free Beer Battered Chicken And Veggies</t>
  </si>
  <si>
    <t>Vegetable Oil;Red Bell Pepper;Onion;Zucchini;Gluten-Free All-Purpose Baking Flour;Baking Powder;Salt;Gluten-Free Beer;Sparkling Water;Skinless Boneless Chicken Breast Halves</t>
  </si>
  <si>
    <t>1,5;1;1;1;2,75;3;2;1;0,5;4</t>
  </si>
  <si>
    <t>Cup(s);Piece(s);Piece(s);Piece(s);Cup(s);Ts;Ts;Cup(s);Cup(s);Piece(s)</t>
  </si>
  <si>
    <t>45 Mins</t>
  </si>
  <si>
    <t>https://www.allrecipes.com/recipe/239708/gluten-free-beer-battered-chicken-and-veggies/</t>
  </si>
  <si>
    <t>Gluten-Free Bread</t>
  </si>
  <si>
    <t>Egg;Egg Whites;Apple Cider Vinegar;Canola Oil;Honey;Skim Milk;Salt;Xanthan Gum;Tapioca Flour;Garbanzo Bean Flour;Millet Flour;White Rice Flour;Brown Rice Flour;Active Dry Yeast</t>
  </si>
  <si>
    <t>1;0,3333;1;0,25;0,25;1,5;1;3;0,5;0,25;0,25;1;1;1</t>
  </si>
  <si>
    <t>Piece(s);Cup(s);Tbs;Cup(s);Cup(s);Cup(s);Ts;Ts;Cup(s);Cup(s);Cup(s);Cup(s);Cup(s);Tbs</t>
  </si>
  <si>
    <t>60 Mins</t>
  </si>
  <si>
    <t>https://www.allrecipes.com/recipe/23287/alisons-gluten-free-bread/</t>
  </si>
  <si>
    <t>Main Dish</t>
  </si>
  <si>
    <t>Gluten-Free Carrot Cake</t>
  </si>
  <si>
    <t>White Sugar;Vegetable Oil;Egg;Vanilla Extract;Gluten-Free All-Purpose Baking Flour;Baking Powder;Baking Soda;Cinnamon;Salt;Carrot</t>
  </si>
  <si>
    <t>1;1;3;0,5;1,3333;1,5;1,5;1,5;0,5;2</t>
  </si>
  <si>
    <t>Cup(s);Cup(s);Piece(s);Ts;Cup(s);Ts;Ts;Ts;Ts;Cup(s)</t>
  </si>
  <si>
    <t>85 Mins</t>
  </si>
  <si>
    <t>https://www.allrecipes.com/recipe/257905/easy-gluten-free-carrot-cake/</t>
  </si>
  <si>
    <t>One Pot</t>
  </si>
  <si>
    <t>Gluten-Free Macaroni And Cheese</t>
  </si>
  <si>
    <t>Gluten-Free Elbow Pasta;Butter;Salt;Mustard Powder;Milk;Cornstarch;Cheddar Cheese;Gluten-Free Bread Slices;Butter;Paprika</t>
  </si>
  <si>
    <t>0,5;0,25;1,25;0,75;4;0,25;4;2;1;0,5</t>
  </si>
  <si>
    <t>Pound(s);Cup(s);Ts;Ts;Cup(s);Cup(s);Cup(s);Piece(s);Ts;Ts</t>
  </si>
  <si>
    <t>https://www.allrecipes.com/recipe/242268/easy-gluten-free-macaroni-and-cheese/</t>
  </si>
  <si>
    <t>Pasta</t>
  </si>
  <si>
    <t>Gluten-Free Pancakes</t>
  </si>
  <si>
    <t>Rice Flour;Tapioca Flour;Potato Starch;Dry Buttermilk Powder;Sugar Substitute;Baking Powder;Baking Soda;Salt;Xanthan Gum;Egg;Canola Oil;Water</t>
  </si>
  <si>
    <t>1;3;0,3333;4;1;1,5;0,5;0,5;0,5;2;3;2</t>
  </si>
  <si>
    <t>Cup(s);Tbs;Cup(s);Tbs;Package(s);Ts;Ts;Ts;Ts;Piece(s);Tbs;Cup(s)</t>
  </si>
  <si>
    <t>35 Mins</t>
  </si>
  <si>
    <t>https://www.allrecipes.com/recipe/33176/delicious-gluten-free-pancakes/</t>
  </si>
  <si>
    <t>Seafood</t>
  </si>
  <si>
    <t>Gluten-Free Sausage Gravy</t>
  </si>
  <si>
    <t>Bulk Pork Sausage;Butter;Gluten-Free All-Purpose Baking Flour;Salt;Black Pepper;Milk;Salt</t>
  </si>
  <si>
    <t>1;1;10;1;60;6;1</t>
  </si>
  <si>
    <t>Pound(s);Cup(s);Tbs;Ts;Grind(s);Cup(s);Pinch</t>
  </si>
  <si>
    <t>https://www.allrecipes.com/recipe/232272/gluten-free-sausage-gravy/</t>
  </si>
  <si>
    <t>Soup</t>
  </si>
  <si>
    <t>Baked Ziti</t>
  </si>
  <si>
    <t>Ziti Pasta;Onion;Ground Beef;Spaghetti Sauce;Provolone Cheese;Sour Cream;Mozzarella;Parmesan Cheese</t>
  </si>
  <si>
    <t>1;1;1;2;6;1,5;6;2</t>
  </si>
  <si>
    <t>Pound(s);Piece(s);Pound(s);Jar(s);Ounce(s);Cup(s);Ounce(s);Tbs</t>
  </si>
  <si>
    <t>https://www.allrecipes.com/recipe/11758/baked-ziti-i/</t>
  </si>
  <si>
    <t>Sweets</t>
  </si>
  <si>
    <t>Black Beans And Rice</t>
  </si>
  <si>
    <t>Vegetable Oil;Onion;Black Beans;Stewed Tomatoes;Dried Oregano;Garlic Powder;Instant Brown Rice</t>
  </si>
  <si>
    <t>1;1;1;1;1;0,5;1,5</t>
  </si>
  <si>
    <t>Tbs;Piece(s);Can(s);Can(s);Ts;Ts;Cup(s)</t>
  </si>
  <si>
    <t>25 Mins</t>
  </si>
  <si>
    <t>https://www.allrecipes.com/recipe/13999/quick-black-beans-and-rice/</t>
  </si>
  <si>
    <t>Thai</t>
  </si>
  <si>
    <t>Cabbage Fried Rice</t>
  </si>
  <si>
    <t>Egg;Salt;Black Pepper;Sesame Oil;Garlic;Yellow Onion;Green Pepper;Shredded Cabbage;White Rice;Soy Sauce;Fresh Ginger;Red Pepper Flakes;Green Onion</t>
  </si>
  <si>
    <t>3;0,125;0,25;2,5;3;1;1;3;2;3;2;1;1</t>
  </si>
  <si>
    <t>Piece(s);Ts;Ts;Tbs;Clove(s);Piece(s);Piece(s);Cup(s);Cup(s);Tbs;Ts;Pinch;Piece(s)</t>
  </si>
  <si>
    <t>30 Mins</t>
  </si>
  <si>
    <t>https://www.allrecipes.com/cabbage-fried-rice-recipe-8384727</t>
  </si>
  <si>
    <t>Cheesey Brussels Sprouts with Bacon</t>
  </si>
  <si>
    <t>Bacon;Brussels Sprouts;Shallot;Half-and-half;Dijon Mustard;Parmesan Cheese;White Cheddar Cheese;Garlic Powder;Salt;Pepper</t>
  </si>
  <si>
    <t>4;1;1;0,5;1,5;0,3333;1;1;1;1</t>
  </si>
  <si>
    <t>Piece(s);Pound(s);Piece(s);Cup(s);Tbs;Cup(s);Cup(s);Ts;Pinch;Pinch</t>
  </si>
  <si>
    <t>40 Mins</t>
  </si>
  <si>
    <t>https://www.allrecipes.com/cheesy-brussels-sprouts-with-bacon-recipe-8391409</t>
  </si>
  <si>
    <t>Chicken and Red Wine Sauce</t>
  </si>
  <si>
    <t>Olive Oil;Garlic;Skinless Boneless Chicken Breast Halves;Paprika;Brown Sugar;Red Wine;Salt;Pepper</t>
  </si>
  <si>
    <t>1;1;3;3;1;1;1;1</t>
  </si>
  <si>
    <t>Tbs;Tbs;Pound(s);Ts;Cup(s);Cup(s);Pinch;Pinch</t>
  </si>
  <si>
    <t>55 Mins</t>
  </si>
  <si>
    <t>https://www.allrecipes.com/recipe/19125/chicken-and-red-wine-sauce/</t>
  </si>
  <si>
    <t>Grand Total</t>
  </si>
  <si>
    <t>Chicken Bhuna</t>
  </si>
  <si>
    <t>Vegetable Oil;Onion;Salt;Garlic;Fresh Ginger;Hot Water;Chili Powder;Coriander;Cumin;Turmeric;Tomatoes;Green Chiles;Skinless Boneless Chicken Breast Halves;Curry Paste;Fresh Cilantro Leaves</t>
  </si>
  <si>
    <t>2;3;1;4;3;0,25;1;1;1;0,5;2;2;2;1;0,25</t>
  </si>
  <si>
    <t>Tbs;Piece(s);Ts;Clove(s);Ts;Cup(s);Ts;Ts;Ts;Ts;Piece(s);Piece(s);Piece(s);Ts;Cup(s)</t>
  </si>
  <si>
    <t>https://www.allrecipes.com/chicken-bhuna-recipe-7485475</t>
  </si>
  <si>
    <t>Chicken Fajita Tacos</t>
  </si>
  <si>
    <t>Orange Juice;Mild Taco Seasoning;Vegetable Oil;Boneless Skinless Chicken Breast;Onion;Green Bell Pepper;Red Bell Pepper;Flour Tortillas;Avocado;Sour Cream;Cotija Cheese</t>
  </si>
  <si>
    <t>0,25;2;2;1;0,5;0,5;0,5;8;1;0,5;0,5</t>
  </si>
  <si>
    <t>Cup(s);Tbs;Tbs;Pound(s);Piece(s);Piece(s);Piece(s);Piece(s);Piece(s);Cup(s);Cup(s)</t>
  </si>
  <si>
    <t>505 Mins</t>
  </si>
  <si>
    <t>https://www.allrecipes.com/chicken-fajita-tacos-recipe-8384320</t>
  </si>
  <si>
    <t>Empanadas</t>
  </si>
  <si>
    <t>Extra Virgin Olive Oil;Ground Beef;Yellow Onion;Tomato Sauce;Spanish Olives Stuffed With Minced Pimientos;Sofrito;Sazon Goya With Coriander And Annatto;Minced Garlic;Dried Oregano;Black Pepper;Empanada Discs;Corn Oil</t>
  </si>
  <si>
    <t>1;0,5;0,5;0,25;6;2;1;1;0,5;1;1;0,25</t>
  </si>
  <si>
    <t>Tbs;Pound(s);Piece(s);Cup(s);Piece(s);Tbs;Package(s);Ts;Ts;Pinch;Package(s);Piece(s)</t>
  </si>
  <si>
    <t>95 Mins</t>
  </si>
  <si>
    <t>https://www.allrecipes.com/recipe/215231/empanadas-beef-turnovers/</t>
  </si>
  <si>
    <t>Lasagna</t>
  </si>
  <si>
    <t>Ground Meat;Onion;Tomato Sauce;Crushed Tomatoes;Parsley;Garlic;Sugar;Dried Basil;Dried Oregano;Salt;Black Pepper;Lasagna Noodles;Cottage Cheese;Parmesan;Mozzarella;Egg</t>
  </si>
  <si>
    <t>1;1;1;1;2;1;0,125;1,5;0,5;1,5;0,25;1;0,25;0,25;0,25;2</t>
  </si>
  <si>
    <t>Pound(s);Piece(s);Can(s);Can(s);Tbs;Clove(s);Ts;Ts;Ts;Ts;Ts;Package(s);Pound(s);Pound(s);Pound(s);Piece(s)</t>
  </si>
  <si>
    <t>170 Mins</t>
  </si>
  <si>
    <t>https://www.allrecipes.com/recipe/19344/homemade-lasagna/</t>
  </si>
  <si>
    <t>Linguine With White Clam Sauce</t>
  </si>
  <si>
    <t>Linguine Pasta;Olive Oil;Garlic;Clams;Parsley;White Wine;Dried Basil;Salt</t>
  </si>
  <si>
    <t>1;0,25;1;3;0,75;2;1;0,5</t>
  </si>
  <si>
    <t>Package(s);Cup(s);Clove(s);Can(s);Cup(s);Tbs;Ts;Ts</t>
  </si>
  <si>
    <t>https://www.allrecipes.com/recipe/12029/linguine-with-white-clam-sauce-ii/</t>
  </si>
  <si>
    <t>Loaded Sweet Potato Casserole</t>
  </si>
  <si>
    <t>Sweet Potato;Thick-cut Bacon;Salt;Black Pepper;Smoked Paprika;Egg beaten;Sour Cream;Green Onion;Cheddar Cheese</t>
  </si>
  <si>
    <t>3,5;1;2;0,5;1;1;0,5;0,75;6</t>
  </si>
  <si>
    <t>Pound(s);Pound(s);Ts;Ts;Ts;Piece(s);Cup(s);Cup(s);Ounce(s)</t>
  </si>
  <si>
    <t>120 Mins</t>
  </si>
  <si>
    <t>https://www.allrecipes.com/loaded-sweet-potato-casserole-recipe-8385055</t>
  </si>
  <si>
    <t>Mashed Potato au Gratin</t>
  </si>
  <si>
    <t>Russet Potatoes;Salt;Salt;Butter;Cayenne Pepper;Milk;Cheddar Cheese;Black Pepper;Melted Butter;Parmigiano-Reggiano Cheese</t>
  </si>
  <si>
    <t>10;3;2;0,5;1;0,75;6;1;2;0,5</t>
  </si>
  <si>
    <t>Piece(s);Tbs;Ts;Cup(s);Pinch;Cup(s);Ounce(s);Pinch;Tbs;Cup(s)</t>
  </si>
  <si>
    <t>115 Mins</t>
  </si>
  <si>
    <t>https://www.allrecipes.com/mashed-potato-au-gratin-recipe-8401639</t>
  </si>
  <si>
    <t>Red Wine and Mushroom Ragout</t>
  </si>
  <si>
    <t>Cremini Mushrooms;Canola Oil;Butter;Garlic;Beef Broth;Dry Red Wine;Sour Cream;Fresh Parsley;Salt;Black Pepper</t>
  </si>
  <si>
    <t>1;1;3;1;0,25;0,25;0,25;2;0,25;0,25</t>
  </si>
  <si>
    <t>Pound(s);Tbs;Ts;Clove(s);Cup(s);Cup(s);Cup(s);Tbs;Ts;Ts</t>
  </si>
  <si>
    <t>https://www.allrecipes.com/red-wine-and-mushroom-ragout-recipe-8347892</t>
  </si>
  <si>
    <t>Spring Rolls</t>
  </si>
  <si>
    <t>Rice Paper Wrappers;Chicken Breast Half;Red Bell Pepper;English Cucumber;Carrot;Fresh Basil;Fresh Mint;Fresh Cilantro</t>
  </si>
  <si>
    <t>4;1;1;1;1;4;4;4</t>
  </si>
  <si>
    <t>Piece(s);Piece(s);Piece(s);Piece(s);Piece(s);Bunch;Bunch;Bunch</t>
  </si>
  <si>
    <t>https://www.allrecipes.com/recipe/244914/chef-johns-fresh-spring-rolls/</t>
  </si>
  <si>
    <t>Tomato Toast with Sriracha Mayo</t>
  </si>
  <si>
    <t>Mayonnaise;Lime Juice;Sriracha Sauce;Bread;Heirloom Tomato;Everything Bagel Seasoning</t>
  </si>
  <si>
    <t>1;0,75;0,5;2;1;2</t>
  </si>
  <si>
    <t>Tbs;Ts;Ts;Piece(s);Piece(s);Ts</t>
  </si>
  <si>
    <t>12 Mins</t>
  </si>
  <si>
    <t>https://www.allrecipes.com/tomato-toast-with-sriracha-mayo-recipe-8387215</t>
  </si>
  <si>
    <t>Chicken Fra Diavolo</t>
  </si>
  <si>
    <t>Skin-on Bone-in Chicken Thighs;Salt;Black Pepper;Olive Oil;Butter;Onion;Hot Red Pepper;Garlic;Italian Seasoning;Red Pepper Flakes;White Wine;Tomato Paste;Fire Roasted Tomatoes;Fresh Basil;Fresh Parsley;Parmesan Cheese</t>
  </si>
  <si>
    <t>6;1;1;3;1;1;1;4;2;1;0,5;1;1;1;1;2</t>
  </si>
  <si>
    <t>Piece(s);Pinch;Pinch;Ts;Tbs;Piece(s);Piece(s);Clove(s);Ts;Ts;Cup(s);Tbs;Piece(s);Tbs;Tbs;Tbs</t>
  </si>
  <si>
    <t>75 Mins</t>
  </si>
  <si>
    <t>https://www.allrecipes.com/chicken-fra-diavolo-recipe-8383615</t>
  </si>
  <si>
    <t>Indian Chicken Curry</t>
  </si>
  <si>
    <t>Olive Oil;Onion;Garlic;Curry Powder;Cinnamon;Paprika;Bay Leaf;Fresh Ginger;White Sugar;Salt;Skinless Boneless Chicken Breast Halves;Tomato Paste;Plain Yogurt;Coconut Milk;Lemon;Cayenne Pepper</t>
  </si>
  <si>
    <t>9;1;2;12;1;1;1;0,5;0,5;1;2;1;1;0,75;0,5;0,5</t>
  </si>
  <si>
    <t>Ts;Piece(s);Clove(s);Ts;Ts;Ts;Piece(s);Ts;Ts;Pinch;Piece(s);Tbs;Cup(s);Cup(s);Piece(s);Ts</t>
  </si>
  <si>
    <t>https://www.allrecipes.com/recipe/46822/indian-chicken-curry-ii/</t>
  </si>
  <si>
    <t>Tomato and Spinach Chicken Pasta</t>
  </si>
  <si>
    <t>Boneless Skinless Chicken Breast;Olive Oil;Onion;Dry Red Wine;Tomatoes with Basil, Garlic and Oregano;Chicken Broth;Penne Pasta;Water;Baby Spinach</t>
  </si>
  <si>
    <t>10;3;1;0,25;1;1;0,25;0,75;4</t>
  </si>
  <si>
    <t>Ounce(s);Ts;Piece(s);Cup(s);Can(s);Cup(s);Pound(s);Cup(s);Cup(s)</t>
  </si>
  <si>
    <t>https://www.allrecipes.com/recipe/8469279/one-pan-tomato-spinach-chicken-pasta/</t>
  </si>
  <si>
    <t>Fettucine Alfredo</t>
  </si>
  <si>
    <t>Fettucine;Butter;Heavy Cream;Salt;Pepper;Garlic Salt;Romano Cheese;Parmesan Cheese</t>
  </si>
  <si>
    <t>1;2;1;1;1;1;1;1</t>
  </si>
  <si>
    <t>Pound(s);Piece(s);Cup(s);Pinch;Pinch;Pinch;Pinch;Pinch</t>
  </si>
  <si>
    <t>https://www.allrecipes.com/recipe/23431/to-die-for-fettuccine-alfredo/</t>
  </si>
  <si>
    <t>Lemon, Ricotta and Spinach Pasta</t>
  </si>
  <si>
    <t>Fusilli Corti Buacti Pasta;Ricotta Cheese;Olive Oil;Parmesan Cheese;Lemon;Salt;Italian Seasoning;Garlic Powder;Black Pepper;Red Pepper Flakes;Baby Spinach;Basil Leaf;Fresh Thyme;Lemon Slices</t>
  </si>
  <si>
    <t>1;1;0,5;0,5;2;1;1;0,5;0,5;1;2;1;1;1</t>
  </si>
  <si>
    <t>Pound(s);Cup(s);Cup(s);Cup(s);Piece(s);Ts;Ts;Ts;Ts;Pinch;Cup(s);Bunch;Ts;Bunch</t>
  </si>
  <si>
    <t>https://www.allrecipes.com/lemon-ricotta-and-spinach-pasta-recipe-7975824</t>
  </si>
  <si>
    <t>Penne With Chicken And Asparagus</t>
  </si>
  <si>
    <t>Dried Penne Pasta;Olive Oil;Skinless Boneless Chicken Breast Halves;Garlic Powder;Salt;Black Pepper;Low-Sodium Chicken Broth;Slender Asparagus Spears;Garlic;Parmesan Cheese</t>
  </si>
  <si>
    <t>1;5;2;0,25;1;1;0,5;1;1;0,25</t>
  </si>
  <si>
    <t>Package(s);Tbs;Piece(s);Ts;Pinch;Pinch;Cup(s);Package(s);Clove(s);Cup(s)</t>
  </si>
  <si>
    <t>https://www.allrecipes.com/recipe/90089/penne-with-chicken-and-asparagus/</t>
  </si>
  <si>
    <t>Pesto Pasta With Chicken</t>
  </si>
  <si>
    <t>Bow Tie Pasta;Olive Oil;Garlic;Skinless Boneless Chicken Breasts;Red Pepper Flakes;Pesto Sauce;Oil-Packed Sun-Dried Tomatoes</t>
  </si>
  <si>
    <t>1;1;2;2;1;0,5;0,3333</t>
  </si>
  <si>
    <t>Package(s);Ts;Clove(s);Piece(s);Pinch;Cup(s);Cup(s)</t>
  </si>
  <si>
    <t>https://www.allrecipes.com/recipe/46982/pesto-pasta-with-chicken/</t>
  </si>
  <si>
    <t>Spaghetti Aglio e Olio</t>
  </si>
  <si>
    <t>Spaghetti;Olive Oil;Garlic;Red Pepper Flakes;Black Pepper;Fresh Parsley;Parmigiano-Reggiano</t>
  </si>
  <si>
    <t>1;0,5;6;1;1;1;1</t>
  </si>
  <si>
    <t>Pound(s);Cup(s);Clove(s);Pinch;Pinch;Pinch;Pinch</t>
  </si>
  <si>
    <t>https://www.allrecipes.com/recipe/222000/spaghetti-aglio-e-olio/</t>
  </si>
  <si>
    <t>Tomato and Garlic Pasta</t>
  </si>
  <si>
    <t>Tomatoes;Angel Hair Pasta;Olive Oil;Garlic;Tomato Paste;Salt;Black Pepper;Fresh Basil;Parmesan Cheese</t>
  </si>
  <si>
    <t>2;1;3;4;1;1;1;1;0,25</t>
  </si>
  <si>
    <t>Pound(s);Package(s);Ts;Clove(s);Tbs;Pinch;Pinch;Tbs;Cup(s)</t>
  </si>
  <si>
    <t>https://www.allrecipes.com/recipe/11691/tomato-and-garlic-pasta/</t>
  </si>
  <si>
    <t>Ginger Glazed Mahi Mahi</t>
  </si>
  <si>
    <t>Honey;Soy Sauce;Balsamic Vinegar;Olive Oil;Fresh Ginger;Garlic;Mahi Mahi Fillets;Salt;Pepper;Vegetable Oil</t>
  </si>
  <si>
    <t>3;3;3;2;1;1;4;1;1;1</t>
  </si>
  <si>
    <t>Tbs;Tbs;Tbs;Ts;Ts;Clove(s);Piece(s);Pinch;Pinch;Tbs</t>
  </si>
  <si>
    <t>https://www.allrecipes.com/recipe/45833/ginger-glazed-mahi-mahi/</t>
  </si>
  <si>
    <t>Spicy Tuna Fish Cake</t>
  </si>
  <si>
    <t>Potato;Tuna;Onion;Egg;Dijon Mustard;Dry Bread Crumbs;Garlic Powder;Italian Seasoning;Cayenne Pepper;Salt;Black Pepper;Olive Oil</t>
  </si>
  <si>
    <t>1;4;0,25;1;1;1;1,5;1;0,25;1;1;1</t>
  </si>
  <si>
    <t>Piece(s);Can(s);Cup(s);Piece(s);Tbs;Tbs;Ts;Ts;Ts;Pinch;Pinch;Tbs</t>
  </si>
  <si>
    <t>https://www.allrecipes.com/recipe/215012/spicy-tuna-fish-cakes/</t>
  </si>
  <si>
    <t>Green Chicken Enchilada Soup</t>
  </si>
  <si>
    <t>Skinless Boneless Chicken Breast Halves;Fiesta Corn;Low-sodium Chicken Stock Or Broth;Tomatillos;Green Enchilada Sauce;Green Chillies;Onion;Bay Leaf;Garlic;Cumin;Chili Powder;Salt;Black Pepper;Cilantro;Zucchini;Yellow Squash;Sour Cream;Monterrey Jack Cheese;Jalapenos (optional);Corn Tortilla Chips (optional);Lime Slices (optional)</t>
  </si>
  <si>
    <t>1,5;1;1;2;7;1;1;2;3;2;1;0,5;0,5;0,25;1;1;1;1;1;1;1</t>
  </si>
  <si>
    <t>Pound(s);Can(s);Can(s);Can(s);Piece(s);Can(s);Piece(s);Piece(s);Clove(s);Ts;Ts;Ts;Ts;Cup(s);Piece(s);Piece(s);Cup(s);Cup(s);Pinch;Pinch;Pinch</t>
  </si>
  <si>
    <t>385 Mins</t>
  </si>
  <si>
    <t>https://www.allrecipes.com/green-chicken-enchilada-soup-recipe-8364068</t>
  </si>
  <si>
    <t>Wonton Soup</t>
  </si>
  <si>
    <t>Boneless Pork Loin;Shrimp;Chinese Rice Wine;Light Soy Sauce;Brown Sugar;Green Onions;Fresh Ginger;Wonton Wrappers;Chicken Stock;Green Onions</t>
  </si>
  <si>
    <t>0,5;2;1;1;1;1;1;24;3;6</t>
  </si>
  <si>
    <t>Pound(s);Ounce(s);Tbs;Tbs;Ts;Ts;Ts;Piece(s);Cup(s);Ts</t>
  </si>
  <si>
    <t>65 Mins</t>
  </si>
  <si>
    <t>https://www.allrecipes.com/recipe/13199/wonton-soup/</t>
  </si>
  <si>
    <t>Apple Pie</t>
  </si>
  <si>
    <t>Pastry For 9-inch Double-crust Pie;White Sugar;Cinnamon;Sliced Apples;Butter</t>
  </si>
  <si>
    <t>1;0,75;1;6;3</t>
  </si>
  <si>
    <t>Package(s);Cup(s);Ts;Cup(s);Ts</t>
  </si>
  <si>
    <t>https://www.allrecipes.com/recipe/12324/apple-pie-i/</t>
  </si>
  <si>
    <t>Blueberry Cream Cheese Pie</t>
  </si>
  <si>
    <t>All-Purpose Flour;Pecans;Butter;Blueberries;White Sugar;Cornstarch;Lemon Juice;Cream Cheese;Sweetened Condensed Milk;Lemon Juice</t>
  </si>
  <si>
    <t>1;0,75;0,5;4;1;2;1;1;1;0,3333</t>
  </si>
  <si>
    <t>Cup(s);Cup(s);Cup(s);Cup(s);Cup(s);Tbs;Ts;Package(s);Can(s);Cup(s)</t>
  </si>
  <si>
    <t>235 Mins</t>
  </si>
  <si>
    <t>https://www.allrecipes.com/recipe/232160/sweet-blueberry-cream-cheese-pie/</t>
  </si>
  <si>
    <t>Brownie Pie</t>
  </si>
  <si>
    <t>All-Purpose Flour;Granulated Sugar;Salt;Butter;Ice Water;Butter;Granulated Sugar;Egg;Egg Yolk;Canola Oil;Vanilla Extract;Unsweetened Cocoa Powder;All-Purpose Flour;Instant Espresso Granules;Salt;Walnuts;Semisweet Chocolate Chips</t>
  </si>
  <si>
    <t>1,25;1;0,5;0,5;3;10;0,75;2;1;2;1;0,75;0,5;2;0,5;0,5;0,5</t>
  </si>
  <si>
    <t>Cup(s);Tbs;Ts;Cup(s);Tbs;Tbs;Cup(s);Piece(s);Piece(s);Tbs;Ts;Cup(s);Cup(s);Ts;Ts;Cup(s);Cup(s)</t>
  </si>
  <si>
    <t>135 Mins</t>
  </si>
  <si>
    <t>https://www.allrecipes.com/recipe/8487044/brownie-pie/</t>
  </si>
  <si>
    <t>Cherry Tarts</t>
  </si>
  <si>
    <t>Pie Crusts;Fresh Sweet Cherries;Minute Tapioca;Sugar;Almond Extract;Salt;Whipped Cream;Grated Chocolate</t>
  </si>
  <si>
    <t>1;1;2;0,3333;0,5;1;0,5;1</t>
  </si>
  <si>
    <t>Package(s);Pound(s);Tbs;Cup(s);Ts;Pinch;Cup(s);Pinch</t>
  </si>
  <si>
    <t>https://www.allrecipes.com/cherry-tarts-recipe-7511030</t>
  </si>
  <si>
    <t>Chocolate Potato Chip Pie</t>
  </si>
  <si>
    <t>Kettle-cooked Potato Chips;Butter;Oat Flour;Semisweet Chocolate Chips;Bittersweet Chocolate;Heavy Whipping Cream;Egg;Vanilla Extract;Salt;Dark Chocolate Chips;Heavy Whipping Cream;Vegetable Oil;Kettle-cooked Potato Chips</t>
  </si>
  <si>
    <t>16;6;0,25;1,5;4;0,5;3;2;0,5;2;1;1;12</t>
  </si>
  <si>
    <t>Ounce(s);Tbs;Cup(s);Cup(s);Ounce(s);Cup(s);Piece(s);Ts;Ts;Cup(s);Cup(s);Ts;Piece(s)</t>
  </si>
  <si>
    <t>190 Mins</t>
  </si>
  <si>
    <t>https://www.allrecipes.com/chocolate-potato-chip-pie-recipe-7501170</t>
  </si>
  <si>
    <t>Porridge</t>
  </si>
  <si>
    <t>Water;Rolled Oats;White Sugar;Salt;Bananas;Cinnamon;Cold Milk</t>
  </si>
  <si>
    <t>2,5;1;1;1;2;1;0,5</t>
  </si>
  <si>
    <t>Cup(s);Cup(s);Tbs;Ts;Piece(s);Pinch;Cup(s)</t>
  </si>
  <si>
    <t>15 Mins</t>
  </si>
  <si>
    <t>https://www.allrecipes.com/recipe/73155/porridge/</t>
  </si>
  <si>
    <t>Ruffled Milk Pie</t>
  </si>
  <si>
    <t>Clarified Butter;Granulated Sugar;Cinnamon;Salt;Frozen Phyllo Dough;Whole Milk;Heavy Cream;Egg;Vanilla Extract;Powdered Sugar</t>
  </si>
  <si>
    <t>12;0,75;0,5;0,125;14;1,25;0,25;5;1;1</t>
  </si>
  <si>
    <t>Tbs;Cup(s);Ts;Ts;Sheet(s);Cup(s);Cup(s);Piece(s);Ts;Tbs</t>
  </si>
  <si>
    <t>https://www.allrecipes.com/recipe/8516168/ruffled-milk-pie/</t>
  </si>
  <si>
    <t>Strawberry Pie</t>
  </si>
  <si>
    <t>Fresh Strawberries;Pie Crust;White Sugar;Cornstarch;Water;Heavy Whipping Cream</t>
  </si>
  <si>
    <t>2;1;1;3;0,75;0,5</t>
  </si>
  <si>
    <t>Pound(s);Piece(s);Cup(s);Tbs;Cup(s);Cup(s)</t>
  </si>
  <si>
    <t>210 Mins</t>
  </si>
  <si>
    <t>https://www.allrecipes.com/recipe/15836/strawberry-pie-ii/</t>
  </si>
  <si>
    <t>Twix Pie</t>
  </si>
  <si>
    <t>Shortbread Cookie Crumbs;Butter;Twix Spread;Cream Cheese;Heavy Cream;Confectioners Sugar;Caramel Topping;Twix Bars</t>
  </si>
  <si>
    <t>2,5;5;2;1;1,5;0,25;0,25;2</t>
  </si>
  <si>
    <t>Cup(s);Tbs;Jar(s);Package(s);Cup(s);Cup(s);Cup(s);Package(s)</t>
  </si>
  <si>
    <t>140 Mins</t>
  </si>
  <si>
    <t>https://www.allrecipes.com/twix-pie-recipe-7563548</t>
  </si>
  <si>
    <t>Chicken Satay</t>
  </si>
  <si>
    <t>Creamy Peanut Butter;Soy Sauce;Lemon Juice;Brown Sugar;Curry Powder;Garlic;Hot Pepper Sauce;Skinless Boneless Chicken Breast Halves</t>
  </si>
  <si>
    <t>2;0,5;0,5;3;6;2;1;6</t>
  </si>
  <si>
    <t>Tbs;Cup(s);Cup(s);Ts;Ts;Clove(s);Ts;Piece(s)</t>
  </si>
  <si>
    <t>160 Mins</t>
  </si>
  <si>
    <t>https://www.allrecipes.com/recipe/17511/chicken-satay/</t>
  </si>
  <si>
    <t>Thai Peanut Chicken</t>
  </si>
  <si>
    <t>Water;White Rice;Soy Sauce;Creamy Peanut Butter;White Wine Vinegar;Cayenne Pepper;Olive Oil;Skinless Boneless Chicken Breast Halves;Garlic;Fresh Ginger;Broccoli;Green Onions;Dry-Roasted Peanuts</t>
  </si>
  <si>
    <t>4;2;3;2;2;0,25;9;4;3;4,5;2,5;0,75;0,3333</t>
  </si>
  <si>
    <t>Cup(s);Cup(s);Tbs;Tbs;Ts;Ts;Ts;Piece(s);Tbs;Ts;Cup(s);Cup(s);Cup(s)</t>
  </si>
  <si>
    <t>https://www.allrecipes.com/recipe/50658/thai-peanut-chicken/</t>
  </si>
  <si>
    <t>Eggless Pasta</t>
  </si>
  <si>
    <t>Semolina Flour;Salt;Warm Water</t>
  </si>
  <si>
    <t>2;0,5;0,5</t>
  </si>
  <si>
    <t>Cup(s);Ts;Cup(s)</t>
  </si>
  <si>
    <t>70 Mins</t>
  </si>
  <si>
    <t>https://www.allrecipes.com/recipe/12044/eggless-pasta/</t>
  </si>
  <si>
    <t>Tofu Stir-Fry With Peanut Sauce</t>
  </si>
  <si>
    <t>Light Coconut Milk;Peanut Butter;Soy Sauce;Brown Sugar;Lime Juice;Sriracha Sauce;Chili Pepper;Olive Oil;Carrot;Red Bell Pepper;Firm Tofu;Garlic;Fresh Ginger;Baby Spinach;Brown Rice</t>
  </si>
  <si>
    <t>1;0,25;2;6;3;1;0,5;1;2;1;1;4;6;4;1,5</t>
  </si>
  <si>
    <t>Can(s);Cup(s);Tbs;Ts;Ts;Ts;Ts;Tbs;Piece(s);Piece(s);Package(s);Clove(s);Ts;Cup(s);Cup(s)</t>
  </si>
  <si>
    <t>https://www.allrecipes.com/recipe/246227/tofu-stir-fry-with-peanut-sauce-vegan/</t>
  </si>
  <si>
    <t>Vegan Banana Muffins</t>
  </si>
  <si>
    <t>All-Purpose Flour;White Sugar;Brown Sugar;Cinnamon;Baking Powder;Baking Soda;Nutmeg;Salt;Ripe Bananas;Canola Oil;Coconut Milk</t>
  </si>
  <si>
    <t>3;1;0,5;2;2;1;1;1;2;1;1</t>
  </si>
  <si>
    <t>Cup(s);Cup(s);Cup(s);Ts;Ts;Ts;Ts;Ts;Cup(s);Cup(s);Cup(s)</t>
  </si>
  <si>
    <t>https://www.allrecipes.com/recipe/233146/vegan-banana-muffins/</t>
  </si>
  <si>
    <t>Vegan Broccoli Soup</t>
  </si>
  <si>
    <t>Raw Cashews;Vegetable Broth;Yukon Gold Potatoes;Onion;Broccoli;Dried Basil;Sea Salt;Black Pepper</t>
  </si>
  <si>
    <t>1;5;2;1;4,5;1;1;0,25</t>
  </si>
  <si>
    <t>Cup(s);Cup(s);Piece(s);Piece(s);Cup(s);Ts;Ts;Ts</t>
  </si>
  <si>
    <t>https://www.allrecipes.com/recipe/229241/vegan-broccoli-soup/</t>
  </si>
  <si>
    <t>Vegan Carrot Curry Soup</t>
  </si>
  <si>
    <t>Vegetable Broth;Curry Powder;Cumin;Cinnamon;Ginger;Carrot;Coconut Milk;Water;Fresh Cilantro</t>
  </si>
  <si>
    <t>4;2;1;0,5;0,5;2;1;1;1</t>
  </si>
  <si>
    <t>Cup(s);Ts;Ts;Ts;Ts;Pound(s);Can(s);Can(s);Ts</t>
  </si>
  <si>
    <t>https://www.allrecipes.com/recipe/217913/vegan-carrot-curry-soup/</t>
  </si>
  <si>
    <t>Vegan Chocolate Cake</t>
  </si>
  <si>
    <t>All-Purpose Flour;White Sugar;Cocoa Powder;Baking Soda;Salt;Water;Vegetable Oil;Vanilla Extract;Distilled White Vinegar</t>
  </si>
  <si>
    <t>1,5;1;0,25;1;0,5;1;0,3333;1;1</t>
  </si>
  <si>
    <t>Cup(s);Cup(s);Cup(s);Ts;Ts;Cup(s);Cup(s);Ts;Ts</t>
  </si>
  <si>
    <t>https://www.allrecipes.com/recipe/16779/vegan-chocolate-cake/</t>
  </si>
  <si>
    <t>Vegan Jamaican Curry</t>
  </si>
  <si>
    <t>Grapeseed Oil;Package Tofu;Yellow Onion;Red Bell Pepper;Yellow Curry Powder;Zucchini;Cremini Mushrooms;Coconut Milk;Salt;Black Pepper</t>
  </si>
  <si>
    <t>2;1;1;1;2;1;0,5;0,25;1;1</t>
  </si>
  <si>
    <t>Tbs;Piece(s);Piece(s);Piece(s);Ts;Piece(s);Cup(s);Cup(s);Pinch;Pinch</t>
  </si>
  <si>
    <t>31 Mins</t>
  </si>
  <si>
    <t>https://www.allrecipes.com/vegan-jamaican-curry-recipe-8391321</t>
  </si>
  <si>
    <t>Vegan Red Lentil Soup</t>
  </si>
  <si>
    <t>Peanut Oil;Onion;Fresh Ginger;Garlic;Fenugreek Seeds;Dry Red Lentils;Butternut Squash;Fresh Cilantro;Water;Coconut Milk;Tomato Paste;Curry Powder;Cayenne Pepper;Nutmeg;Salt;Pepper</t>
  </si>
  <si>
    <t>1;1;3;1;1;1;1;0,3333;2;0,5;2;1;1;1;1;1</t>
  </si>
  <si>
    <t>Tbs;Piece(s);Ts;Clove(s);Pinch;Cup(s);Cup(s);Cup(s);Cup(s);Can(s);Tbs;Ts;Pinch;Pinch;Pinch;Pinch</t>
  </si>
  <si>
    <t>https://www.allrecipes.com/recipe/70330/vegan-red-lentil-soup/</t>
  </si>
  <si>
    <t>Vegan Zucchini Bread</t>
  </si>
  <si>
    <t>All-Purpose Flour;Flax Seeds;Cinnamon;Salt;Baking Soda;Baking Powder;Arrowroot Powder;Unsweetened Applesauce;White Sugar;Brown Sugar;Vegetable Oil;Vanilla Extract;Zucchini</t>
  </si>
  <si>
    <t>3;3;2;1;1;0,5;0,5;1;1;1;0,75;2;2,5</t>
  </si>
  <si>
    <t>Cup(s);Tbs;Ts;Ts;Ts;Ts;Ts;Cup(s);Cup(s);Cup(s);Cup(s);Ts;Cup(s)</t>
  </si>
  <si>
    <t>90 Mins</t>
  </si>
  <si>
    <t>https://www.allrecipes.com/recipe/109683/kingmans-vegan-zucchini-bread/</t>
  </si>
  <si>
    <t>Vegetarian Bibimbap</t>
  </si>
  <si>
    <t>Sesame Oil;Carrot Matchsticks;Zucchini Matchsticks;Bean Sprouts;Canned Bamboo Sprouts;Mushrooms;Salt;Rice;Green Onions;Soy Sauce;Black Pepper;Butter;Egg;Sweet Red Chili Sauce</t>
  </si>
  <si>
    <t>2;1;1;0,5;6;1;0,125;2;0,3333;2;0,25;3;3;3</t>
  </si>
  <si>
    <t>Tbs;Cup(s);Cup(s);Can(s);Can(s);Can(s);Ts;Cup(s);Cup(s);Tbs;Ts;Ts;Piece(s);Ts</t>
  </si>
  <si>
    <t>50 Mins</t>
  </si>
  <si>
    <t>https://www.allrecipes.com/recipe/228241/vegetarian-bibimbap/</t>
  </si>
  <si>
    <t>White Rice;Water;Soy Burger-Style Crumbles;Tomatoes;Chili Powder;Cumin;Taco Seasoning Mix;Burrito-Size Flour Tortillas;Vegetarian Refried Beans;Fresh Jalapeno Peppers;Salsa;Cheddar Cheese</t>
  </si>
  <si>
    <t>0,75;1,5;1;1;2,5;1;1;2;1;2;1,5;2,5</t>
  </si>
  <si>
    <t>Cup(s);Cup(s);Package(s);Can(s);Ts;Ts;Package(s);Piece(s);Can(s);Piece(s);Cup(s);Cup(s)</t>
  </si>
  <si>
    <t>https://www.allrecipes.com/recipe/76429/vegetarian-burrito-casserole/</t>
  </si>
  <si>
    <t>Vegetarian Meetloaf</t>
  </si>
  <si>
    <t>Barbeque Sauce;Vegetarian Burger Crumbles;Green Bell Pepper;Onion;Garlic;Soft Bread Crumbs;Parmesan Cheese;Egg;Dried Thyme;Dried Basil;Parsley Flakes;Salt;Pepper</t>
  </si>
  <si>
    <t>1;1;1;0,3333;1;0,5;3;1;0,25;0,25;0,25;1;1</t>
  </si>
  <si>
    <t>Jar(s);Package(s);Piece(s);Cup(s);Clove(s);Cup(s);Tbs;Piece(s);Ts;Ts;Ts;Pinch;Pinch</t>
  </si>
  <si>
    <t>80 Mins</t>
  </si>
  <si>
    <t>https://www.allrecipes.com/recipe/86297/vegetarian-meatloaf/</t>
  </si>
  <si>
    <t>Vegetarian Potato-Leek Soup</t>
  </si>
  <si>
    <t>Olive Oil;Leeks;Vegetable Broth;Water;Potatoes;Cayenne Pepper;Salt</t>
  </si>
  <si>
    <t>0,25;2;1;1,75;2;0,375;0,25</t>
  </si>
  <si>
    <t>Cup(s);Piece(s);Can(s);Cup(s);Pound(s);Ts;Ts</t>
  </si>
  <si>
    <t>https://www.allrecipes.com/recipe/236799/vegetarian-potato-leek-soup/</t>
  </si>
  <si>
    <t>Price per Unit (in Euros)</t>
  </si>
  <si>
    <t>Currency Name</t>
  </si>
  <si>
    <t>Currency Abb</t>
  </si>
  <si>
    <t>Value (per 1 EUR)</t>
  </si>
  <si>
    <t>Active Dry Yeast</t>
  </si>
  <si>
    <t>Tbs</t>
  </si>
  <si>
    <t>Emirati Dirham</t>
  </si>
  <si>
    <t>AED</t>
  </si>
  <si>
    <t>All-Purpose Flour</t>
  </si>
  <si>
    <t>Cup(s)</t>
  </si>
  <si>
    <t>Argentine Peso</t>
  </si>
  <si>
    <t>ARS</t>
  </si>
  <si>
    <t>Almond Extract</t>
  </si>
  <si>
    <t>Ts</t>
  </si>
  <si>
    <t>Australian Dollar</t>
  </si>
  <si>
    <t>AUD</t>
  </si>
  <si>
    <t>Angel Hair Pasta</t>
  </si>
  <si>
    <t>Package(s)</t>
  </si>
  <si>
    <t>Bulgarian Lev</t>
  </si>
  <si>
    <t>BGN</t>
  </si>
  <si>
    <t>Apple Cider Vinegar</t>
  </si>
  <si>
    <t>Bahraini Dinar</t>
  </si>
  <si>
    <t>BHD</t>
  </si>
  <si>
    <t>Arrowroot Powder</t>
  </si>
  <si>
    <t>Bruneian Dollar</t>
  </si>
  <si>
    <t>BND</t>
  </si>
  <si>
    <t>Avocado</t>
  </si>
  <si>
    <t>Piece(s)</t>
  </si>
  <si>
    <t>Brazilian Real</t>
  </si>
  <si>
    <t>BRL</t>
  </si>
  <si>
    <t>Baby Spinach</t>
  </si>
  <si>
    <t>Botswana Pula</t>
  </si>
  <si>
    <t>BWP</t>
  </si>
  <si>
    <t>Bacon</t>
  </si>
  <si>
    <t>Canadian Dollar</t>
  </si>
  <si>
    <t>CAD</t>
  </si>
  <si>
    <t>Baking Powder</t>
  </si>
  <si>
    <t>Swiss Franc</t>
  </si>
  <si>
    <t>CHF</t>
  </si>
  <si>
    <t>Baking Soda</t>
  </si>
  <si>
    <t>Chilean Peso</t>
  </si>
  <si>
    <t>CLP</t>
  </si>
  <si>
    <t>Balsamic Vinegar</t>
  </si>
  <si>
    <t>Chinese Yuan Renminbi</t>
  </si>
  <si>
    <t>CNY</t>
  </si>
  <si>
    <t>Bananas</t>
  </si>
  <si>
    <t>Colombian Peso</t>
  </si>
  <si>
    <t>COP</t>
  </si>
  <si>
    <t>Barbeque Sauce</t>
  </si>
  <si>
    <t>Jar(s)</t>
  </si>
  <si>
    <t>Czech Koruna</t>
  </si>
  <si>
    <t>CZK</t>
  </si>
  <si>
    <t>Basil Leaf</t>
  </si>
  <si>
    <t>Bunch</t>
  </si>
  <si>
    <t>Danish Krone</t>
  </si>
  <si>
    <t>DKK</t>
  </si>
  <si>
    <t>Bay Leaf</t>
  </si>
  <si>
    <t>Euro</t>
  </si>
  <si>
    <t>Bean Sprouts</t>
  </si>
  <si>
    <t>Can(s)</t>
  </si>
  <si>
    <t>British Pound</t>
  </si>
  <si>
    <t>GBP</t>
  </si>
  <si>
    <t>Beef Broth</t>
  </si>
  <si>
    <t>Hong Kong Dollar</t>
  </si>
  <si>
    <t>HKD</t>
  </si>
  <si>
    <t>Bittersweet Chocolate</t>
  </si>
  <si>
    <t>Ounce(s)</t>
  </si>
  <si>
    <t>Hungarian Forint</t>
  </si>
  <si>
    <t>HUF</t>
  </si>
  <si>
    <t>Black Beans</t>
  </si>
  <si>
    <t>Indonesian Rupiah</t>
  </si>
  <si>
    <t>IDR</t>
  </si>
  <si>
    <t>Black Pepper</t>
  </si>
  <si>
    <t>Pinch</t>
  </si>
  <si>
    <t>Israeli Shekel</t>
  </si>
  <si>
    <t>ILS</t>
  </si>
  <si>
    <t>Indian Rupee</t>
  </si>
  <si>
    <t>INR</t>
  </si>
  <si>
    <t>Grind(s)</t>
  </si>
  <si>
    <t>Iranian Rial</t>
  </si>
  <si>
    <t>IRR</t>
  </si>
  <si>
    <t>Blueberries</t>
  </si>
  <si>
    <t>Icelandic Krona</t>
  </si>
  <si>
    <t>ISK</t>
  </si>
  <si>
    <t>Boneless Pork Loin</t>
  </si>
  <si>
    <t>Pound(s)</t>
  </si>
  <si>
    <t>Japanese Yen</t>
  </si>
  <si>
    <t>JPY</t>
  </si>
  <si>
    <t>Boneless Skinless Chicken Breast</t>
  </si>
  <si>
    <t>South Korean Won</t>
  </si>
  <si>
    <t>KRW</t>
  </si>
  <si>
    <t>Kuwaiti Dinar</t>
  </si>
  <si>
    <t>KWD</t>
  </si>
  <si>
    <t>Bow Tie Pasta</t>
  </si>
  <si>
    <t>Kazakhstani Tenge</t>
  </si>
  <si>
    <t>KZT</t>
  </si>
  <si>
    <t>Bread</t>
  </si>
  <si>
    <t>Sri Lankan Rupee</t>
  </si>
  <si>
    <t>LKR</t>
  </si>
  <si>
    <t>Broccoli</t>
  </si>
  <si>
    <t>Libyan Dinar</t>
  </si>
  <si>
    <t>LYD</t>
  </si>
  <si>
    <t>Brown Rice</t>
  </si>
  <si>
    <t>Mauritian Rupee</t>
  </si>
  <si>
    <t>MUR</t>
  </si>
  <si>
    <t>Brown Rice Flour</t>
  </si>
  <si>
    <t>Mexican Peso</t>
  </si>
  <si>
    <t>MXN</t>
  </si>
  <si>
    <t>Brown Sugar</t>
  </si>
  <si>
    <t>Malaysian Ringgit</t>
  </si>
  <si>
    <t>MYR</t>
  </si>
  <si>
    <t>Norwegian Krone</t>
  </si>
  <si>
    <t>NOK</t>
  </si>
  <si>
    <t>Brussels Sprouts</t>
  </si>
  <si>
    <t>Nepalese Rupee</t>
  </si>
  <si>
    <t>NOR</t>
  </si>
  <si>
    <t>Bulk Pork Sausage</t>
  </si>
  <si>
    <t>New Zealand Dollar</t>
  </si>
  <si>
    <t>NZD</t>
  </si>
  <si>
    <t>Burrito-Size Flour Tortillas</t>
  </si>
  <si>
    <t>Omani Rial</t>
  </si>
  <si>
    <t>OMR</t>
  </si>
  <si>
    <t>Butter</t>
  </si>
  <si>
    <t>Philippine Peso</t>
  </si>
  <si>
    <t>PHP</t>
  </si>
  <si>
    <t>Pakistani Rupee</t>
  </si>
  <si>
    <t>PKR</t>
  </si>
  <si>
    <t>Polish Zloty</t>
  </si>
  <si>
    <t>PLN</t>
  </si>
  <si>
    <t>Qatari Riyal</t>
  </si>
  <si>
    <t>QAR</t>
  </si>
  <si>
    <t>Butternut Squash</t>
  </si>
  <si>
    <t>Romanian New Leu</t>
  </si>
  <si>
    <t>RON</t>
  </si>
  <si>
    <t>Canned Bamboo Sprouts</t>
  </si>
  <si>
    <t>Russian Ruble</t>
  </si>
  <si>
    <t>RUB</t>
  </si>
  <si>
    <t>Canola Oil</t>
  </si>
  <si>
    <t>Saudi Arabian Riyal</t>
  </si>
  <si>
    <t>SAR</t>
  </si>
  <si>
    <t>Swedish Krona</t>
  </si>
  <si>
    <t>SEK</t>
  </si>
  <si>
    <t>Caramel Topping</t>
  </si>
  <si>
    <t>Singapore Dollar</t>
  </si>
  <si>
    <t>SGD</t>
  </si>
  <si>
    <t>Carrot</t>
  </si>
  <si>
    <t>Thai Baht</t>
  </si>
  <si>
    <t>THB</t>
  </si>
  <si>
    <t>Carrot Matchsticks</t>
  </si>
  <si>
    <t>Turkish Lira</t>
  </si>
  <si>
    <t>TRY</t>
  </si>
  <si>
    <t>Trinidadian Dollar</t>
  </si>
  <si>
    <t>TTD</t>
  </si>
  <si>
    <t>Taiwan New Dollar</t>
  </si>
  <si>
    <t>TWD</t>
  </si>
  <si>
    <t>Cayenne Pepper</t>
  </si>
  <si>
    <t>US Dollar</t>
  </si>
  <si>
    <t>USD</t>
  </si>
  <si>
    <t>Venezuelan Bolivar</t>
  </si>
  <si>
    <t>VEB</t>
  </si>
  <si>
    <t>Cheddar Cheese</t>
  </si>
  <si>
    <t>South African Rand</t>
  </si>
  <si>
    <t>ZAR</t>
  </si>
  <si>
    <t>Cherry Tomatoes</t>
  </si>
  <si>
    <t>Chicken Breast Half</t>
  </si>
  <si>
    <t>Chicken Broth</t>
  </si>
  <si>
    <t>Chicken Stock</t>
  </si>
  <si>
    <t>Chili Pepper</t>
  </si>
  <si>
    <t>Chili Powder</t>
  </si>
  <si>
    <t>Chinese Rice Wine</t>
  </si>
  <si>
    <t>Cilantro</t>
  </si>
  <si>
    <t>Cinnamon</t>
  </si>
  <si>
    <t>Clams</t>
  </si>
  <si>
    <t>Clarified Butter</t>
  </si>
  <si>
    <t>Cocoa Powder</t>
  </si>
  <si>
    <t>Coconut Milk</t>
  </si>
  <si>
    <t>Cold Milk</t>
  </si>
  <si>
    <t>Confectioners Sugar</t>
  </si>
  <si>
    <t>Coriander</t>
  </si>
  <si>
    <t>Corn Oil</t>
  </si>
  <si>
    <t>Corn Tortilla Chips (optional)</t>
  </si>
  <si>
    <t>Cornstarch</t>
  </si>
  <si>
    <t>Cotija Cheese</t>
  </si>
  <si>
    <t>Cottage Cheese</t>
  </si>
  <si>
    <t>Cream Cheese</t>
  </si>
  <si>
    <t>Creamy Peanut Butter</t>
  </si>
  <si>
    <t>Cremini Mushrooms</t>
  </si>
  <si>
    <t>Crushed Tomatoes</t>
  </si>
  <si>
    <t>Cumin</t>
  </si>
  <si>
    <t>Curry Paste</t>
  </si>
  <si>
    <t>Curry Powder</t>
  </si>
  <si>
    <t>Dark Chocolate Chips</t>
  </si>
  <si>
    <t>Dijon Mustard</t>
  </si>
  <si>
    <t>Distilled White Vinegar</t>
  </si>
  <si>
    <t>Dried Basil</t>
  </si>
  <si>
    <t>Dried Oregano</t>
  </si>
  <si>
    <t>Dried Penne Pasta</t>
  </si>
  <si>
    <t>Dried Thyme</t>
  </si>
  <si>
    <t>Dry Bread Crumbs</t>
  </si>
  <si>
    <t>Dry Buttermilk Powder</t>
  </si>
  <si>
    <t>Dry Red Lentils</t>
  </si>
  <si>
    <t>Dry Red Wine</t>
  </si>
  <si>
    <t>Dry-Roasted Peanuts</t>
  </si>
  <si>
    <t>Egg</t>
  </si>
  <si>
    <t>Egg beaten</t>
  </si>
  <si>
    <t>Egg Whites</t>
  </si>
  <si>
    <t>Egg Yolk</t>
  </si>
  <si>
    <t>Empanada Discs</t>
  </si>
  <si>
    <t>English Cucumber</t>
  </si>
  <si>
    <t>Everything Bagel Seasoning</t>
  </si>
  <si>
    <t>Extra Virgin Olive Oil</t>
  </si>
  <si>
    <t>Fenugreek Seeds</t>
  </si>
  <si>
    <t>Feta Cheese Crumbles</t>
  </si>
  <si>
    <t>Fettucine</t>
  </si>
  <si>
    <t>Fiesta Corn</t>
  </si>
  <si>
    <t>Fire Roasted Tomatoes</t>
  </si>
  <si>
    <t>Firm Tofu</t>
  </si>
  <si>
    <t>Flax Seeds</t>
  </si>
  <si>
    <t>Flour Tortillas</t>
  </si>
  <si>
    <t>Fresh Basil</t>
  </si>
  <si>
    <t>Fresh Cilantro</t>
  </si>
  <si>
    <t>Fresh Cilantro Leaves</t>
  </si>
  <si>
    <t>Fresh Ginger</t>
  </si>
  <si>
    <t>Fresh Jalapeno Peppers</t>
  </si>
  <si>
    <t>Fresh Mint</t>
  </si>
  <si>
    <t>Fresh Parsley</t>
  </si>
  <si>
    <t>Fresh Spinach</t>
  </si>
  <si>
    <t>Fresh Strawberries</t>
  </si>
  <si>
    <t>Fresh Sweet Cherries</t>
  </si>
  <si>
    <t>Fresh Thyme</t>
  </si>
  <si>
    <t>Frozen Phyllo Dough</t>
  </si>
  <si>
    <t>Sheet(s)</t>
  </si>
  <si>
    <t>Fusilli Corti Buacti Pasta</t>
  </si>
  <si>
    <t>Garbanzo Bean Flour</t>
  </si>
  <si>
    <t>Garlic</t>
  </si>
  <si>
    <t>Clove(s)</t>
  </si>
  <si>
    <t>Garlic Powder</t>
  </si>
  <si>
    <t>Garlic Salt</t>
  </si>
  <si>
    <t>Ginger</t>
  </si>
  <si>
    <t>Gluten-Free All-Purpose Baking Flour</t>
  </si>
  <si>
    <t>Gluten-Free Beer</t>
  </si>
  <si>
    <t>Gluten-Free Bread Slices</t>
  </si>
  <si>
    <t>Gluten-Free Elbow Pasta</t>
  </si>
  <si>
    <t>Granulated Sugar</t>
  </si>
  <si>
    <t>Grapeseed Oil</t>
  </si>
  <si>
    <t>Grated Chocolate</t>
  </si>
  <si>
    <t>Green Bell Pepper</t>
  </si>
  <si>
    <t>Green Chiles</t>
  </si>
  <si>
    <t>Green Chillies</t>
  </si>
  <si>
    <t>Green Enchilada Sauce</t>
  </si>
  <si>
    <t>Green Onion</t>
  </si>
  <si>
    <t>Green Onions</t>
  </si>
  <si>
    <t>Green Pepper</t>
  </si>
  <si>
    <t>Ground Beef</t>
  </si>
  <si>
    <t>Ground Meat</t>
  </si>
  <si>
    <t>Half-and-half</t>
  </si>
  <si>
    <t>Heavy Cream</t>
  </si>
  <si>
    <t>Heavy Whipping Cream</t>
  </si>
  <si>
    <t>Heirloom Tomato</t>
  </si>
  <si>
    <t>Honey</t>
  </si>
  <si>
    <t>Hot Pepper Sauce</t>
  </si>
  <si>
    <t>Hot Red Pepper</t>
  </si>
  <si>
    <t>Hot Water</t>
  </si>
  <si>
    <t>Ice Water</t>
  </si>
  <si>
    <t>Instant Brown Rice</t>
  </si>
  <si>
    <t>Instant Espresso Granules</t>
  </si>
  <si>
    <t>Italian Seasoning</t>
  </si>
  <si>
    <t>Jalapenos (optional)</t>
  </si>
  <si>
    <t>Kettle-cooked Potato Chips</t>
  </si>
  <si>
    <t>Lasagna Noodles</t>
  </si>
  <si>
    <t>Leeks</t>
  </si>
  <si>
    <t>Lemon</t>
  </si>
  <si>
    <t>Lemon Juice</t>
  </si>
  <si>
    <t>Lemon Slices</t>
  </si>
  <si>
    <t>Light Coconut Milk</t>
  </si>
  <si>
    <t>Light Soy Sauce</t>
  </si>
  <si>
    <t>Lime Juice</t>
  </si>
  <si>
    <t>Lime Slices (optional)</t>
  </si>
  <si>
    <t>Linguine Pasta</t>
  </si>
  <si>
    <t>Low-Sodium Chicken Broth</t>
  </si>
  <si>
    <t>Low-sodium Chicken Stock Or Broth</t>
  </si>
  <si>
    <t>Mahi Mahi Fillets</t>
  </si>
  <si>
    <t>Mayonnaise</t>
  </si>
  <si>
    <t>Melted Butter</t>
  </si>
  <si>
    <t>Mild Taco Seasoning</t>
  </si>
  <si>
    <t>Milk</t>
  </si>
  <si>
    <t>Millet Flour</t>
  </si>
  <si>
    <t>Minced Garlic</t>
  </si>
  <si>
    <t>Minute Tapioca</t>
  </si>
  <si>
    <t>Monterrey Jack Cheese</t>
  </si>
  <si>
    <t>Mozzarella</t>
  </si>
  <si>
    <t>Mushrooms</t>
  </si>
  <si>
    <t>Mustard Powder</t>
  </si>
  <si>
    <t>Nutmeg</t>
  </si>
  <si>
    <t>Oat Flour</t>
  </si>
  <si>
    <t>Oil-Packed Sun-Dried Tomatoes</t>
  </si>
  <si>
    <t>Olive Oil</t>
  </si>
  <si>
    <t>Olives</t>
  </si>
  <si>
    <t>Onion</t>
  </si>
  <si>
    <t>Orange Juice</t>
  </si>
  <si>
    <t>Package Tofu</t>
  </si>
  <si>
    <t>Paprika</t>
  </si>
  <si>
    <t>Parmesan</t>
  </si>
  <si>
    <t>Parmesan Cheese</t>
  </si>
  <si>
    <t>Parmigiano-Reggiano</t>
  </si>
  <si>
    <t>Parmigiano-Reggiano Cheese</t>
  </si>
  <si>
    <t>Parsley</t>
  </si>
  <si>
    <t>Parsley Flakes</t>
  </si>
  <si>
    <t>Pastry For 9-inch Double-crust Pie</t>
  </si>
  <si>
    <t>Peanut Butter</t>
  </si>
  <si>
    <t>Peanut Oil</t>
  </si>
  <si>
    <t>Pecans</t>
  </si>
  <si>
    <t>Penne Pasta</t>
  </si>
  <si>
    <t>Pepper</t>
  </si>
  <si>
    <t>Pesto Sauce</t>
  </si>
  <si>
    <t>Pie Crust</t>
  </si>
  <si>
    <t>Pie Crusts</t>
  </si>
  <si>
    <t>Plain Yogurt</t>
  </si>
  <si>
    <t>Potato</t>
  </si>
  <si>
    <t>Potato Starch</t>
  </si>
  <si>
    <t>Potatoes</t>
  </si>
  <si>
    <t>Powdered Sugar</t>
  </si>
  <si>
    <t>Provolone Cheese</t>
  </si>
  <si>
    <t>Raw Cashews</t>
  </si>
  <si>
    <t>Red Bell Pepper</t>
  </si>
  <si>
    <t>Red Pepper Flakes</t>
  </si>
  <si>
    <t>Red Wine</t>
  </si>
  <si>
    <t>Rice</t>
  </si>
  <si>
    <t>Rice Flour</t>
  </si>
  <si>
    <t>Rice Paper Wrappers</t>
  </si>
  <si>
    <t>Ricotta Cheese</t>
  </si>
  <si>
    <t>Ripe Bananas</t>
  </si>
  <si>
    <t>Rolled Oats</t>
  </si>
  <si>
    <t>Romano Cheese</t>
  </si>
  <si>
    <t>Russet Potatoes</t>
  </si>
  <si>
    <t>Salsa</t>
  </si>
  <si>
    <t>Salt</t>
  </si>
  <si>
    <t>Sazon Goya With Coriander And Annatto</t>
  </si>
  <si>
    <t>Sea Salt</t>
  </si>
  <si>
    <t>Semisweet Chocolate Chips</t>
  </si>
  <si>
    <t>Semolina Flour</t>
  </si>
  <si>
    <t>Sesame Oil</t>
  </si>
  <si>
    <t>Shallot</t>
  </si>
  <si>
    <t>Shortbread Cookie Crumbs</t>
  </si>
  <si>
    <t>Shredded Cabbage</t>
  </si>
  <si>
    <t>Shrimp</t>
  </si>
  <si>
    <t>Skim Milk</t>
  </si>
  <si>
    <t>Skinless Boneless Chicken Breast Halves</t>
  </si>
  <si>
    <t>Skinless Boneless Chicken Breasts</t>
  </si>
  <si>
    <t>Skin-on Bone-in Chicken Thighs</t>
  </si>
  <si>
    <t>Slender Asparagus Spears</t>
  </si>
  <si>
    <t>Sliced Apples</t>
  </si>
  <si>
    <t>Smoked Paprika</t>
  </si>
  <si>
    <t>Sofrito</t>
  </si>
  <si>
    <t>Soft Bread Crumbs</t>
  </si>
  <si>
    <t>Sour Cream</t>
  </si>
  <si>
    <t>Soy Burger-Style Crumbles</t>
  </si>
  <si>
    <t>Soy Sauce</t>
  </si>
  <si>
    <t>Spaghetti</t>
  </si>
  <si>
    <t>Spaghetti Sauce</t>
  </si>
  <si>
    <t>Spanish Olives Stuffed With Minced Pimientos</t>
  </si>
  <si>
    <t>Sparkling Water</t>
  </si>
  <si>
    <t>Sriracha Sauce</t>
  </si>
  <si>
    <t>Stewed Tomatoes</t>
  </si>
  <si>
    <t>Sugar</t>
  </si>
  <si>
    <t>Sugar Substitute</t>
  </si>
  <si>
    <t>Sun-dried Tomatoes</t>
  </si>
  <si>
    <t>Sweet Potato</t>
  </si>
  <si>
    <t>Sweet Red Chili Sauce</t>
  </si>
  <si>
    <t>Sweetened Condensed Milk</t>
  </si>
  <si>
    <t>Taco Seasoning Mix</t>
  </si>
  <si>
    <t>Tapioca Flour</t>
  </si>
  <si>
    <t>Thick-cut Bacon</t>
  </si>
  <si>
    <t>Tomatillos</t>
  </si>
  <si>
    <t>Tomato Paste</t>
  </si>
  <si>
    <t>Tomato Sauce</t>
  </si>
  <si>
    <t>Tomatoes</t>
  </si>
  <si>
    <t>Tomatoes with Basil, Garlic and Oregano</t>
  </si>
  <si>
    <t>Tuna</t>
  </si>
  <si>
    <t>Turmeric</t>
  </si>
  <si>
    <t>Twix Bars</t>
  </si>
  <si>
    <t>Twix Spread</t>
  </si>
  <si>
    <t>Unsweetened Applesauce</t>
  </si>
  <si>
    <t>Unsweetened Cocoa Powder</t>
  </si>
  <si>
    <t>Vanilla Extract</t>
  </si>
  <si>
    <t>Vegetable Broth</t>
  </si>
  <si>
    <t>Vegetable Oil</t>
  </si>
  <si>
    <t>Vegetarian Burger Crumbles</t>
  </si>
  <si>
    <t>Vegetarian Refried Beans</t>
  </si>
  <si>
    <t>Walnuts</t>
  </si>
  <si>
    <t>Warm Water</t>
  </si>
  <si>
    <t>Water</t>
  </si>
  <si>
    <t>Whipped Cream</t>
  </si>
  <si>
    <t>White Cheddar Cheese</t>
  </si>
  <si>
    <t>White Rice</t>
  </si>
  <si>
    <t>White Rice Flour</t>
  </si>
  <si>
    <t>White Sugar</t>
  </si>
  <si>
    <t>White Wine</t>
  </si>
  <si>
    <t>White Wine Vinegar</t>
  </si>
  <si>
    <t>Whole Milk</t>
  </si>
  <si>
    <t>Wonton Wrappers</t>
  </si>
  <si>
    <t>Xanthan Gum</t>
  </si>
  <si>
    <t>Yellow Curry Powder</t>
  </si>
  <si>
    <t>Yellow Onion</t>
  </si>
  <si>
    <t>Yellow Squash</t>
  </si>
  <si>
    <t>Yukon Gold Potatoes</t>
  </si>
  <si>
    <t>Ziti Pasta</t>
  </si>
  <si>
    <t>Zucchini</t>
  </si>
  <si>
    <t>Zucchini Matchsticks</t>
  </si>
  <si>
    <t>This sheet is the engine of our User-Interface to get everything running.</t>
  </si>
  <si>
    <t>In the D-column the list of Receipes for a given category in the dropdown-menu is shown.</t>
  </si>
  <si>
    <t>In the F-column the list of ingredients for a selected receipe in the dropdown-menu is shown.</t>
  </si>
  <si>
    <t>In the H-column the list of unit measurements of the corresponding ingredients for a selected receipe in the dropdown-menu is shown.</t>
  </si>
  <si>
    <t>In the J-column the list of unit measurements of the corresponding ingredients for a selected receipe in the dropdown-menu is shown.</t>
  </si>
  <si>
    <t xml:space="preserve">This Excel-file is helps you to decide what to eat and automatically creates the grocery-list for you.
In the table of contetns you can find an overview of the Sheets. For the calculations only the sheet "user interface" is needed.
You can choose between many different dishes and diets, select the number of people you wish to cook for and even find an estimated price on your final grocery list. Go ahead and try it!
</t>
  </si>
  <si>
    <t>Description</t>
  </si>
  <si>
    <t>Inputs and Outputs</t>
  </si>
  <si>
    <t>Table of contents</t>
  </si>
  <si>
    <t>User Interface</t>
  </si>
  <si>
    <t>Recipes</t>
  </si>
  <si>
    <t>Ingredients &amp; Currency</t>
  </si>
  <si>
    <t>Engine</t>
  </si>
  <si>
    <r>
      <rPr>
        <u/>
        <sz val="11"/>
        <color theme="0" tint="-4.9989318521683403E-2"/>
        <rFont val="Calibri (Textkörper)"/>
      </rPr>
      <t>The inputs</t>
    </r>
    <r>
      <rPr>
        <sz val="11"/>
        <color theme="0" tint="-4.9989318521683403E-2"/>
        <rFont val="Calibri"/>
        <family val="2"/>
        <scheme val="minor"/>
      </rPr>
      <t>: Recipes, their categories, ingredients, weblinks, estimated prices</t>
    </r>
  </si>
  <si>
    <t>Design, Functions</t>
  </si>
  <si>
    <r>
      <rPr>
        <u/>
        <sz val="11"/>
        <color theme="0" tint="-4.9989318521683403E-2"/>
        <rFont val="Calibri (Textkörper)"/>
      </rPr>
      <t>The output</t>
    </r>
    <r>
      <rPr>
        <sz val="11"/>
        <color theme="0" tint="-4.9989318521683403E-2"/>
        <rFont val="Calibri"/>
        <family val="2"/>
        <scheme val="minor"/>
      </rPr>
      <t>: Grocery-list for the recipe you decided for with automated calculation for the ingredients and the estimated prices as well as a recap of the recipe that helps you to get started with the cooking.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</si>
</sst>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20"/>
      <color theme="0" tint="-4.9989318521683403E-2"/>
      <name val="Calibri (Textkörper)"/>
    </font>
    <font>
      <sz val="11"/>
      <color theme="0" tint="-4.9989318521683403E-2"/>
      <name val="Calibri"/>
      <family val="2"/>
      <scheme val="minor"/>
    </font>
    <font>
      <sz val="11"/>
      <color theme="0" tint="-0.14999847407452621"/>
      <name val="Calibri"/>
      <family val="2"/>
      <scheme val="minor"/>
    </font>
    <font>
      <sz val="22"/>
      <color theme="3" tint="0.39997558519241921"/>
      <name val="Chalkboard SE Regular"/>
    </font>
    <font>
      <sz val="11"/>
      <color theme="3" tint="-0.249977111117893"/>
      <name val="Chalkboard SE Regular"/>
    </font>
    <font>
      <b/>
      <sz val="11"/>
      <color theme="0"/>
      <name val="Calibri"/>
      <family val="2"/>
      <scheme val="minor"/>
    </font>
    <font>
      <sz val="14"/>
      <color theme="1"/>
      <name val="Calibri"/>
      <family val="2"/>
      <scheme val="minor"/>
    </font>
    <font>
      <b/>
      <sz val="12"/>
      <color theme="1"/>
      <name val="Calibri"/>
      <family val="2"/>
      <scheme val="minor"/>
    </font>
    <font>
      <sz val="16"/>
      <color theme="3" tint="0.39997558519241921"/>
      <name val="Chalkboard SE Regular"/>
    </font>
    <font>
      <sz val="20"/>
      <color theme="1"/>
      <name val="Calibri (Textkörper)"/>
    </font>
    <font>
      <sz val="11"/>
      <color theme="3"/>
      <name val="Calibri"/>
      <family val="2"/>
      <scheme val="minor"/>
    </font>
    <font>
      <u/>
      <sz val="11"/>
      <color theme="0" tint="-4.9989318521683403E-2"/>
      <name val="Calibri (Textkörper)"/>
    </font>
    <font>
      <sz val="11"/>
      <color theme="7" tint="0.59999389629810485"/>
      <name val="Calibri"/>
      <family val="2"/>
      <scheme val="minor"/>
    </font>
    <font>
      <sz val="11"/>
      <color theme="0"/>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FFF379"/>
        <bgColor indexed="64"/>
      </patternFill>
    </fill>
    <fill>
      <patternFill patternType="solid">
        <fgColor rgb="FFCAF649"/>
        <bgColor indexed="64"/>
      </patternFill>
    </fill>
    <fill>
      <patternFill patternType="solid">
        <fgColor rgb="FFFAFAFA"/>
        <bgColor indexed="64"/>
      </patternFill>
    </fill>
    <fill>
      <patternFill patternType="solid">
        <fgColor theme="5" tint="-0.249977111117893"/>
        <bgColor indexed="64"/>
      </patternFill>
    </fill>
    <fill>
      <patternFill patternType="solid">
        <fgColor theme="5" tint="-0.499984740745262"/>
        <bgColor indexed="64"/>
      </patternFill>
    </fill>
  </fills>
  <borders count="61">
    <border>
      <left/>
      <right/>
      <top/>
      <bottom/>
      <diagonal/>
    </border>
    <border>
      <left/>
      <right/>
      <top/>
      <bottom style="thin">
        <color theme="0" tint="-4.9989318521683403E-2"/>
      </bottom>
      <diagonal/>
    </border>
    <border>
      <left/>
      <right style="thin">
        <color theme="0" tint="-4.9989318521683403E-2"/>
      </right>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top/>
      <bottom/>
      <diagonal/>
    </border>
    <border>
      <left style="medium">
        <color theme="0" tint="-4.9989318521683403E-2"/>
      </left>
      <right/>
      <top style="medium">
        <color theme="0" tint="-4.9989318521683403E-2"/>
      </top>
      <bottom/>
      <diagonal/>
    </border>
    <border>
      <left/>
      <right/>
      <top style="medium">
        <color theme="0" tint="-4.9989318521683403E-2"/>
      </top>
      <bottom/>
      <diagonal/>
    </border>
    <border>
      <left/>
      <right style="medium">
        <color theme="0" tint="-4.9989318521683403E-2"/>
      </right>
      <top style="medium">
        <color theme="0" tint="-4.9989318521683403E-2"/>
      </top>
      <bottom/>
      <diagonal/>
    </border>
    <border>
      <left style="medium">
        <color theme="0" tint="-4.9989318521683403E-2"/>
      </left>
      <right/>
      <top/>
      <bottom style="medium">
        <color theme="0" tint="-4.9989318521683403E-2"/>
      </bottom>
      <diagonal/>
    </border>
    <border>
      <left/>
      <right/>
      <top/>
      <bottom style="medium">
        <color theme="0" tint="-4.9989318521683403E-2"/>
      </bottom>
      <diagonal/>
    </border>
    <border>
      <left/>
      <right style="medium">
        <color theme="0" tint="-4.9989318521683403E-2"/>
      </right>
      <top/>
      <bottom style="medium">
        <color theme="0" tint="-4.9989318521683403E-2"/>
      </bottom>
      <diagonal/>
    </border>
    <border>
      <left/>
      <right style="thin">
        <color rgb="FF000000"/>
      </right>
      <top/>
      <bottom style="thin">
        <color rgb="FF000000"/>
      </bottom>
      <diagonal/>
    </border>
    <border>
      <left/>
      <right/>
      <top/>
      <bottom style="thin">
        <color rgb="FF000000"/>
      </bottom>
      <diagonal/>
    </border>
    <border>
      <left style="medium">
        <color theme="1"/>
      </left>
      <right/>
      <top style="medium">
        <color theme="1"/>
      </top>
      <bottom/>
      <diagonal/>
    </border>
    <border>
      <left style="medium">
        <color indexed="64"/>
      </left>
      <right/>
      <top style="thin">
        <color theme="5"/>
      </top>
      <bottom/>
      <diagonal/>
    </border>
    <border>
      <left style="medium">
        <color indexed="64"/>
      </left>
      <right/>
      <top/>
      <bottom/>
      <diagonal/>
    </border>
    <border>
      <left/>
      <right/>
      <top style="thin">
        <color theme="5"/>
      </top>
      <bottom/>
      <diagonal/>
    </border>
    <border>
      <left/>
      <right style="medium">
        <color indexed="64"/>
      </right>
      <top style="thin">
        <color theme="5"/>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theme="5"/>
      </top>
      <bottom style="medium">
        <color indexed="64"/>
      </bottom>
      <diagonal/>
    </border>
    <border>
      <left style="medium">
        <color indexed="64"/>
      </left>
      <right/>
      <top/>
      <bottom style="medium">
        <color indexed="64"/>
      </bottom>
      <diagonal/>
    </border>
    <border>
      <left/>
      <right/>
      <top style="thin">
        <color theme="5"/>
      </top>
      <bottom style="medium">
        <color indexed="64"/>
      </bottom>
      <diagonal/>
    </border>
    <border>
      <left/>
      <right/>
      <top/>
      <bottom style="medium">
        <color indexed="64"/>
      </bottom>
      <diagonal/>
    </border>
    <border>
      <left/>
      <right style="medium">
        <color indexed="64"/>
      </right>
      <top style="thin">
        <color theme="5"/>
      </top>
      <bottom style="medium">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diagonal/>
    </border>
    <border>
      <left/>
      <right style="thin">
        <color rgb="FF000000"/>
      </right>
      <top style="medium">
        <color indexed="64"/>
      </top>
      <bottom/>
      <diagonal/>
    </border>
    <border>
      <left/>
      <right style="thin">
        <color rgb="FF000000"/>
      </right>
      <top/>
      <bottom/>
      <diagonal/>
    </border>
    <border>
      <left style="thin">
        <color rgb="FF000000"/>
      </left>
      <right style="thin">
        <color rgb="FF000000"/>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top/>
      <bottom style="medium">
        <color theme="1"/>
      </bottom>
      <diagonal/>
    </border>
    <border>
      <left style="medium">
        <color theme="1"/>
      </left>
      <right style="thin">
        <color rgb="FF000000"/>
      </right>
      <top style="medium">
        <color theme="1"/>
      </top>
      <bottom/>
      <diagonal/>
    </border>
    <border>
      <left style="thin">
        <color rgb="FF000000"/>
      </left>
      <right style="medium">
        <color theme="1"/>
      </right>
      <top style="medium">
        <color theme="1"/>
      </top>
      <bottom/>
      <diagonal/>
    </border>
    <border>
      <left style="medium">
        <color theme="1"/>
      </left>
      <right/>
      <top style="medium">
        <color indexed="64"/>
      </top>
      <bottom/>
      <diagonal/>
    </border>
    <border>
      <left/>
      <right style="medium">
        <color theme="1"/>
      </right>
      <top style="medium">
        <color indexed="64"/>
      </top>
      <bottom/>
      <diagonal/>
    </border>
    <border>
      <left style="medium">
        <color theme="1"/>
      </left>
      <right/>
      <top style="thin">
        <color theme="5"/>
      </top>
      <bottom/>
      <diagonal/>
    </border>
    <border>
      <left/>
      <right style="medium">
        <color theme="1"/>
      </right>
      <top style="thin">
        <color theme="5"/>
      </top>
      <bottom/>
      <diagonal/>
    </border>
    <border>
      <left style="medium">
        <color theme="1"/>
      </left>
      <right/>
      <top style="thin">
        <color theme="5"/>
      </top>
      <bottom style="medium">
        <color theme="1"/>
      </bottom>
      <diagonal/>
    </border>
    <border>
      <left/>
      <right style="medium">
        <color theme="1"/>
      </right>
      <top style="thin">
        <color theme="5"/>
      </top>
      <bottom style="medium">
        <color theme="1"/>
      </bottom>
      <diagonal/>
    </border>
    <border>
      <left style="thin">
        <color rgb="FF000000"/>
      </left>
      <right style="thin">
        <color theme="1"/>
      </right>
      <top/>
      <bottom style="medium">
        <color indexed="64"/>
      </bottom>
      <diagonal/>
    </border>
    <border>
      <left style="thin">
        <color rgb="FF000000"/>
      </left>
      <right style="thin">
        <color rgb="FF000000"/>
      </right>
      <top style="medium">
        <color theme="1"/>
      </top>
      <bottom/>
      <diagonal/>
    </border>
    <border>
      <left/>
      <right/>
      <top style="thin">
        <color theme="5"/>
      </top>
      <bottom style="medium">
        <color theme="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1" fillId="0" borderId="0" applyNumberFormat="0" applyFill="0" applyBorder="0" applyAlignment="0" applyProtection="0"/>
  </cellStyleXfs>
  <cellXfs count="131">
    <xf numFmtId="0" fontId="0" fillId="0" borderId="0" xfId="0"/>
    <xf numFmtId="15" fontId="0" fillId="0" borderId="0" xfId="0" applyNumberFormat="1"/>
    <xf numFmtId="0" fontId="5" fillId="0" borderId="0" xfId="0" applyFont="1" applyAlignment="1">
      <alignment vertical="top" wrapText="1"/>
    </xf>
    <xf numFmtId="0" fontId="6" fillId="0" borderId="0" xfId="0" applyFont="1"/>
    <xf numFmtId="0" fontId="5" fillId="0" borderId="0" xfId="0" applyFont="1" applyAlignment="1">
      <alignment horizontal="center" vertical="top" wrapText="1"/>
    </xf>
    <xf numFmtId="0" fontId="5" fillId="0" borderId="0" xfId="0" applyFont="1"/>
    <xf numFmtId="0" fontId="5" fillId="0" borderId="0" xfId="0" applyFont="1" applyAlignment="1">
      <alignment wrapText="1"/>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3" borderId="0" xfId="0" applyFill="1"/>
    <xf numFmtId="15" fontId="0" fillId="3" borderId="0" xfId="0" applyNumberFormat="1" applyFill="1"/>
    <xf numFmtId="0" fontId="7" fillId="0" borderId="0" xfId="0" applyFont="1"/>
    <xf numFmtId="0" fontId="0" fillId="0" borderId="0" xfId="0" applyAlignment="1">
      <alignment vertical="top"/>
    </xf>
    <xf numFmtId="2" fontId="0" fillId="0" borderId="0" xfId="0" applyNumberFormat="1" applyAlignment="1">
      <alignment horizontal="left" vertical="top"/>
    </xf>
    <xf numFmtId="0" fontId="0" fillId="0" borderId="16" xfId="0" applyBorder="1"/>
    <xf numFmtId="0" fontId="0" fillId="0" borderId="17" xfId="0" applyBorder="1"/>
    <xf numFmtId="0" fontId="0" fillId="0" borderId="20" xfId="0" applyBorder="1"/>
    <xf numFmtId="0" fontId="0" fillId="0" borderId="21" xfId="0" applyBorder="1"/>
    <xf numFmtId="0" fontId="0" fillId="0" borderId="15" xfId="0" applyBorder="1"/>
    <xf numFmtId="0" fontId="0" fillId="0" borderId="24" xfId="0" applyBorder="1"/>
    <xf numFmtId="0" fontId="0" fillId="0" borderId="26" xfId="0" applyBorder="1"/>
    <xf numFmtId="0" fontId="0" fillId="0" borderId="23" xfId="0" applyBorder="1"/>
    <xf numFmtId="0" fontId="0" fillId="0" borderId="25" xfId="0" applyBorder="1"/>
    <xf numFmtId="0" fontId="9" fillId="2" borderId="29" xfId="0" applyFont="1" applyFill="1" applyBorder="1" applyAlignment="1">
      <alignment horizontal="center" vertical="center"/>
    </xf>
    <xf numFmtId="0" fontId="9" fillId="2" borderId="30" xfId="0" applyFont="1" applyFill="1" applyBorder="1" applyAlignment="1">
      <alignment horizontal="center" vertical="center"/>
    </xf>
    <xf numFmtId="2" fontId="9" fillId="2" borderId="22" xfId="0" applyNumberFormat="1" applyFont="1" applyFill="1" applyBorder="1" applyAlignment="1">
      <alignment horizontal="center" vertical="center"/>
    </xf>
    <xf numFmtId="4" fontId="0" fillId="0" borderId="22" xfId="0" applyNumberFormat="1" applyBorder="1"/>
    <xf numFmtId="4" fontId="0" fillId="0" borderId="18" xfId="0" applyNumberFormat="1" applyBorder="1"/>
    <xf numFmtId="4" fontId="0" fillId="0" borderId="27" xfId="0" applyNumberFormat="1" applyBorder="1"/>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3" fillId="0" borderId="21" xfId="0" applyFont="1" applyBorder="1"/>
    <xf numFmtId="0" fontId="0" fillId="0" borderId="21" xfId="0" applyBorder="1" applyAlignment="1">
      <alignment horizontal="left" vertical="top"/>
    </xf>
    <xf numFmtId="0" fontId="0" fillId="0" borderId="21" xfId="0" applyBorder="1" applyAlignment="1">
      <alignment wrapText="1"/>
    </xf>
    <xf numFmtId="0" fontId="1" fillId="0" borderId="22" xfId="1" applyBorder="1"/>
    <xf numFmtId="0" fontId="3" fillId="0" borderId="0" xfId="0" applyFont="1"/>
    <xf numFmtId="0" fontId="0" fillId="0" borderId="0" xfId="0" applyAlignment="1">
      <alignment horizontal="left" vertical="top"/>
    </xf>
    <xf numFmtId="0" fontId="0" fillId="0" borderId="0" xfId="0" applyAlignment="1">
      <alignment wrapText="1"/>
    </xf>
    <xf numFmtId="0" fontId="1" fillId="0" borderId="19" xfId="1" applyBorder="1"/>
    <xf numFmtId="0" fontId="0" fillId="0" borderId="0" xfId="0" applyAlignment="1">
      <alignment horizontal="left"/>
    </xf>
    <xf numFmtId="0" fontId="0" fillId="0" borderId="0" xfId="0" applyAlignment="1">
      <alignment horizontal="left" wrapText="1"/>
    </xf>
    <xf numFmtId="0" fontId="3" fillId="0" borderId="26" xfId="0" applyFont="1" applyBorder="1"/>
    <xf numFmtId="0" fontId="0" fillId="0" borderId="26" xfId="0" applyBorder="1" applyAlignment="1">
      <alignment horizontal="left" vertical="top"/>
    </xf>
    <xf numFmtId="0" fontId="0" fillId="0" borderId="26" xfId="0" applyBorder="1" applyAlignment="1">
      <alignment wrapText="1"/>
    </xf>
    <xf numFmtId="0" fontId="1" fillId="0" borderId="28" xfId="1" applyBorder="1"/>
    <xf numFmtId="0" fontId="0" fillId="0" borderId="0" xfId="0" applyAlignment="1">
      <alignment vertical="center"/>
    </xf>
    <xf numFmtId="0" fontId="0" fillId="3" borderId="0" xfId="0" applyFill="1" applyAlignment="1">
      <alignment vertical="center" wrapText="1"/>
    </xf>
    <xf numFmtId="0" fontId="0" fillId="3" borderId="0" xfId="0" applyFill="1" applyAlignment="1">
      <alignment vertical="center"/>
    </xf>
    <xf numFmtId="0" fontId="13" fillId="0" borderId="0" xfId="0" applyFont="1"/>
    <xf numFmtId="0" fontId="14" fillId="0" borderId="0" xfId="1" applyFont="1" applyAlignment="1">
      <alignment wrapText="1"/>
    </xf>
    <xf numFmtId="0" fontId="0" fillId="4" borderId="0" xfId="0" applyFill="1"/>
    <xf numFmtId="0" fontId="12" fillId="0" borderId="33" xfId="0" applyFont="1" applyBorder="1" applyAlignment="1">
      <alignment horizontal="center" vertical="center"/>
    </xf>
    <xf numFmtId="2" fontId="8" fillId="0" borderId="33" xfId="0" applyNumberFormat="1" applyFont="1" applyBorder="1" applyAlignment="1">
      <alignment horizontal="right"/>
    </xf>
    <xf numFmtId="0" fontId="8" fillId="0" borderId="33" xfId="0" applyFont="1" applyBorder="1" applyAlignment="1">
      <alignment horizontal="left"/>
    </xf>
    <xf numFmtId="0" fontId="0" fillId="5" borderId="39" xfId="0" applyFill="1" applyBorder="1" applyAlignment="1">
      <alignment horizontal="center" vertical="center"/>
    </xf>
    <xf numFmtId="0" fontId="0" fillId="5" borderId="38" xfId="0" applyFill="1" applyBorder="1" applyAlignment="1">
      <alignment vertical="center"/>
    </xf>
    <xf numFmtId="0" fontId="0" fillId="5" borderId="34" xfId="0" applyFill="1" applyBorder="1" applyAlignment="1">
      <alignment vertical="center"/>
    </xf>
    <xf numFmtId="0" fontId="0" fillId="5" borderId="40" xfId="0" applyFill="1" applyBorder="1" applyAlignment="1">
      <alignment vertical="center"/>
    </xf>
    <xf numFmtId="0" fontId="0" fillId="5" borderId="41" xfId="0" applyFill="1" applyBorder="1" applyAlignment="1">
      <alignment vertical="center"/>
    </xf>
    <xf numFmtId="0" fontId="0" fillId="5" borderId="42" xfId="0" applyFill="1" applyBorder="1" applyAlignment="1">
      <alignment horizontal="center" vertical="center"/>
    </xf>
    <xf numFmtId="0" fontId="11" fillId="5" borderId="38" xfId="0" applyFont="1" applyFill="1" applyBorder="1" applyAlignment="1">
      <alignment horizontal="center" vertical="center"/>
    </xf>
    <xf numFmtId="0" fontId="11" fillId="5" borderId="34" xfId="0" applyFont="1" applyFill="1" applyBorder="1" applyAlignment="1">
      <alignment horizontal="center" vertical="center"/>
    </xf>
    <xf numFmtId="0" fontId="11" fillId="5" borderId="39" xfId="0"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0" fillId="0" borderId="48" xfId="0" applyBorder="1"/>
    <xf numFmtId="0" fontId="0" fillId="0" borderId="49" xfId="0" applyBorder="1"/>
    <xf numFmtId="0" fontId="0" fillId="0" borderId="50" xfId="0" applyBorder="1"/>
    <xf numFmtId="0" fontId="0" fillId="0" borderId="51" xfId="0" applyBorder="1"/>
    <xf numFmtId="0" fontId="0" fillId="2" borderId="52" xfId="0" applyFill="1" applyBorder="1"/>
    <xf numFmtId="0" fontId="0" fillId="2" borderId="53" xfId="0" applyFill="1" applyBorder="1"/>
    <xf numFmtId="0" fontId="9" fillId="6" borderId="43" xfId="0" applyFont="1" applyFill="1" applyBorder="1" applyAlignment="1">
      <alignment horizontal="center" vertical="center" wrapText="1"/>
    </xf>
    <xf numFmtId="0" fontId="9" fillId="7" borderId="43" xfId="0" applyFont="1" applyFill="1" applyBorder="1" applyAlignment="1">
      <alignment horizontal="center" vertical="center" wrapText="1"/>
    </xf>
    <xf numFmtId="0" fontId="2" fillId="2" borderId="54" xfId="0" applyFont="1" applyFill="1" applyBorder="1" applyAlignment="1">
      <alignment horizontal="center" vertical="center"/>
    </xf>
    <xf numFmtId="0" fontId="9" fillId="2" borderId="55" xfId="0" applyFont="1" applyFill="1" applyBorder="1" applyAlignment="1">
      <alignment horizontal="center" vertical="center"/>
    </xf>
    <xf numFmtId="0" fontId="0" fillId="0" borderId="49" xfId="0" applyBorder="1" applyAlignment="1">
      <alignment horizontal="center"/>
    </xf>
    <xf numFmtId="0" fontId="0" fillId="0" borderId="51" xfId="0" applyBorder="1" applyAlignment="1">
      <alignment horizontal="center"/>
    </xf>
    <xf numFmtId="0" fontId="0" fillId="0" borderId="52" xfId="0" applyBorder="1"/>
    <xf numFmtId="0" fontId="0" fillId="0" borderId="56" xfId="0" applyBorder="1"/>
    <xf numFmtId="0" fontId="0" fillId="0" borderId="53" xfId="0" applyBorder="1" applyAlignment="1">
      <alignment horizontal="center"/>
    </xf>
    <xf numFmtId="0" fontId="5" fillId="0" borderId="0" xfId="0" applyFont="1" applyAlignment="1">
      <alignment vertical="center" wrapText="1"/>
    </xf>
    <xf numFmtId="0" fontId="4" fillId="0" borderId="6" xfId="0" applyFont="1" applyBorder="1" applyAlignment="1">
      <alignment horizontal="center"/>
    </xf>
    <xf numFmtId="0" fontId="4" fillId="0" borderId="7" xfId="0" applyFont="1" applyBorder="1" applyAlignment="1">
      <alignment horizontal="center"/>
    </xf>
    <xf numFmtId="0" fontId="13"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13" fillId="0" borderId="11" xfId="0" applyFont="1" applyBorder="1" applyAlignment="1">
      <alignment horizontal="center"/>
    </xf>
    <xf numFmtId="0" fontId="5" fillId="0" borderId="58" xfId="0" applyFont="1" applyBorder="1" applyAlignment="1">
      <alignment horizontal="center"/>
    </xf>
    <xf numFmtId="0" fontId="5" fillId="0" borderId="59" xfId="0" applyFont="1" applyBorder="1" applyAlignment="1">
      <alignment horizontal="center"/>
    </xf>
    <xf numFmtId="0" fontId="5" fillId="0" borderId="60" xfId="0" applyFont="1" applyBorder="1" applyAlignment="1">
      <alignment horizontal="center"/>
    </xf>
    <xf numFmtId="0" fontId="5" fillId="0" borderId="57" xfId="0" applyFont="1" applyBorder="1" applyAlignment="1">
      <alignment horizontal="center" wrapText="1"/>
    </xf>
    <xf numFmtId="0" fontId="16" fillId="0" borderId="57" xfId="1" quotePrefix="1" applyFont="1" applyBorder="1" applyAlignment="1">
      <alignment horizontal="center" wrapText="1"/>
    </xf>
    <xf numFmtId="0" fontId="16" fillId="0" borderId="57" xfId="1" applyFont="1" applyBorder="1" applyAlignment="1">
      <alignment horizontal="center" wrapText="1"/>
    </xf>
    <xf numFmtId="0" fontId="17" fillId="0" borderId="58" xfId="0" applyFont="1" applyBorder="1" applyAlignment="1">
      <alignment horizontal="center"/>
    </xf>
    <xf numFmtId="0" fontId="17" fillId="0" borderId="59" xfId="0" applyFont="1" applyBorder="1" applyAlignment="1">
      <alignment horizontal="center"/>
    </xf>
    <xf numFmtId="0" fontId="17" fillId="0" borderId="60" xfId="0" applyFont="1" applyBorder="1" applyAlignment="1">
      <alignment horizontal="center"/>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7" xfId="0" applyFont="1" applyBorder="1" applyAlignment="1">
      <alignment horizontal="left"/>
    </xf>
    <xf numFmtId="0" fontId="5" fillId="0" borderId="57" xfId="0" applyFont="1" applyBorder="1" applyAlignment="1">
      <alignment horizontal="center" vertical="top" wrapText="1"/>
    </xf>
    <xf numFmtId="2" fontId="8" fillId="0" borderId="33" xfId="0" applyNumberFormat="1" applyFont="1" applyBorder="1" applyAlignment="1">
      <alignment horizontal="center"/>
    </xf>
    <xf numFmtId="0" fontId="7" fillId="0" borderId="33" xfId="0" applyFont="1" applyBorder="1" applyAlignment="1">
      <alignment horizontal="center" vertical="center"/>
    </xf>
    <xf numFmtId="0" fontId="8" fillId="0" borderId="33" xfId="0" applyFont="1" applyBorder="1" applyAlignment="1">
      <alignment horizontal="center"/>
    </xf>
    <xf numFmtId="4" fontId="0" fillId="5" borderId="34" xfId="0" applyNumberFormat="1" applyFill="1" applyBorder="1" applyAlignment="1">
      <alignment horizontal="center" vertical="center"/>
    </xf>
    <xf numFmtId="4" fontId="0" fillId="5" borderId="41" xfId="0" applyNumberFormat="1" applyFill="1" applyBorder="1" applyAlignment="1">
      <alignment horizontal="center" vertical="center"/>
    </xf>
    <xf numFmtId="0" fontId="13" fillId="5" borderId="35" xfId="0" applyFont="1" applyFill="1" applyBorder="1" applyAlignment="1">
      <alignment horizontal="center" vertical="center"/>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0" fillId="5" borderId="38" xfId="0" applyFill="1" applyBorder="1" applyAlignment="1">
      <alignment horizontal="center" vertical="center"/>
    </xf>
    <xf numFmtId="0" fontId="0" fillId="5" borderId="34" xfId="0" applyFill="1" applyBorder="1" applyAlignment="1">
      <alignment horizontal="center" vertical="center"/>
    </xf>
    <xf numFmtId="0" fontId="0" fillId="5" borderId="39" xfId="0" applyFill="1" applyBorder="1" applyAlignment="1">
      <alignment horizontal="center" vertical="center"/>
    </xf>
    <xf numFmtId="0" fontId="10" fillId="5" borderId="36" xfId="0" applyFont="1" applyFill="1" applyBorder="1" applyAlignment="1">
      <alignment horizontal="center" vertical="center"/>
    </xf>
    <xf numFmtId="0" fontId="10" fillId="5" borderId="37" xfId="0" applyFont="1" applyFill="1" applyBorder="1" applyAlignment="1">
      <alignment horizontal="center" vertical="center"/>
    </xf>
    <xf numFmtId="0" fontId="10" fillId="5" borderId="38" xfId="0" applyFont="1" applyFill="1" applyBorder="1" applyAlignment="1">
      <alignment horizontal="center" vertical="center"/>
    </xf>
    <xf numFmtId="0" fontId="10" fillId="5" borderId="34" xfId="0" applyFont="1" applyFill="1" applyBorder="1" applyAlignment="1">
      <alignment horizontal="center" vertical="center"/>
    </xf>
    <xf numFmtId="0" fontId="10" fillId="5" borderId="39" xfId="0" applyFont="1" applyFill="1" applyBorder="1" applyAlignment="1">
      <alignment horizontal="center" vertical="center"/>
    </xf>
    <xf numFmtId="0" fontId="1" fillId="5" borderId="39" xfId="1" applyFill="1" applyBorder="1" applyAlignment="1">
      <alignment horizontal="center" vertical="center" wrapText="1"/>
    </xf>
    <xf numFmtId="0" fontId="1" fillId="5" borderId="42" xfId="1" applyFill="1" applyBorder="1" applyAlignment="1">
      <alignment horizontal="center" vertical="center" wrapText="1"/>
    </xf>
    <xf numFmtId="0" fontId="12" fillId="0" borderId="33" xfId="0" applyFont="1" applyBorder="1" applyAlignment="1">
      <alignment horizontal="center" vertical="center"/>
    </xf>
    <xf numFmtId="0" fontId="0" fillId="5" borderId="38" xfId="0" applyFill="1" applyBorder="1" applyAlignment="1">
      <alignment horizontal="center" vertical="center" wrapText="1"/>
    </xf>
    <xf numFmtId="0" fontId="0" fillId="5" borderId="40" xfId="0" applyFill="1" applyBorder="1" applyAlignment="1">
      <alignment horizontal="center" vertical="center" wrapText="1"/>
    </xf>
    <xf numFmtId="0" fontId="0" fillId="5" borderId="34" xfId="0" applyFill="1" applyBorder="1" applyAlignment="1">
      <alignment horizontal="center" vertical="center" wrapText="1"/>
    </xf>
    <xf numFmtId="0" fontId="0" fillId="5" borderId="41" xfId="0" applyFill="1" applyBorder="1" applyAlignment="1">
      <alignment horizontal="center" vertical="center" wrapText="1"/>
    </xf>
    <xf numFmtId="0" fontId="10" fillId="3" borderId="0" xfId="0" applyFont="1" applyFill="1" applyAlignment="1">
      <alignment horizontal="center" vertical="center" wrapText="1"/>
    </xf>
    <xf numFmtId="0" fontId="9" fillId="6" borderId="44" xfId="0" applyFont="1" applyFill="1" applyBorder="1" applyAlignment="1">
      <alignment horizontal="center" vertical="center" wrapText="1"/>
    </xf>
    <xf numFmtId="0" fontId="9" fillId="6" borderId="45" xfId="0" applyFont="1" applyFill="1" applyBorder="1" applyAlignment="1">
      <alignment horizontal="center" vertical="center" wrapText="1"/>
    </xf>
    <xf numFmtId="0" fontId="9" fillId="6" borderId="14" xfId="0" applyFont="1" applyFill="1" applyBorder="1" applyAlignment="1">
      <alignment horizontal="center" vertical="center" wrapText="1"/>
    </xf>
  </cellXfs>
  <cellStyles count="2">
    <cellStyle name="Hyperlink" xfId="1" builtinId="8"/>
    <cellStyle name="Normal" xfId="0" builtinId="0"/>
  </cellStyles>
  <dxfs count="33">
    <dxf>
      <fill>
        <patternFill>
          <bgColor rgb="FFE51F1F"/>
        </patternFill>
      </fill>
    </dxf>
    <dxf>
      <fill>
        <patternFill>
          <bgColor rgb="FFF2A134"/>
        </patternFill>
      </fill>
    </dxf>
    <dxf>
      <fill>
        <patternFill>
          <bgColor rgb="FFF7E379"/>
        </patternFill>
      </fill>
    </dxf>
    <dxf>
      <fill>
        <patternFill>
          <bgColor rgb="FFBBDB44"/>
        </patternFill>
      </fill>
    </dxf>
    <dxf>
      <fill>
        <patternFill>
          <bgColor rgb="FF44CE1B"/>
        </patternFill>
      </fill>
    </dxf>
    <dxf>
      <numFmt numFmtId="2" formatCode="0.00"/>
      <alignment horizontal="left" vertical="top"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thin">
          <color rgb="FF000000"/>
        </bottom>
      </border>
    </dxf>
    <dxf>
      <font>
        <b/>
        <i val="0"/>
        <strike val="0"/>
        <condense val="0"/>
        <extend val="0"/>
        <outline val="0"/>
        <shadow val="0"/>
        <u val="none"/>
        <vertAlign val="baseline"/>
        <sz val="11"/>
        <color theme="1"/>
        <name val="Calibri"/>
        <family val="2"/>
        <scheme val="minor"/>
      </font>
      <fill>
        <patternFill patternType="solid">
          <fgColor indexed="64"/>
          <bgColor theme="5" tint="0.39997558519241921"/>
        </patternFill>
      </fill>
      <alignment horizontal="center" vertical="center" textRotation="0" wrapText="0" indent="0" justifyLastLine="0" shrinkToFit="0" readingOrder="0"/>
    </dxf>
    <dxf>
      <border diagonalUp="0" diagonalDown="0">
        <left/>
        <right style="medium">
          <color indexed="64"/>
        </right>
        <top/>
        <bottom/>
        <vertical/>
        <horizontal/>
      </border>
    </dxf>
    <dxf>
      <alignment horizontal="general" vertical="bottom"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rgb="FF000000"/>
        <name val="Calibri"/>
        <charset val="1"/>
        <scheme val="none"/>
      </font>
    </dxf>
    <dxf>
      <font>
        <b val="0"/>
        <i val="0"/>
        <strike val="0"/>
        <condense val="0"/>
        <extend val="0"/>
        <outline val="0"/>
        <shadow val="0"/>
        <u val="none"/>
        <vertAlign val="baseline"/>
        <sz val="11"/>
        <color rgb="FF000000"/>
        <name val="Calibri"/>
        <charset val="1"/>
        <scheme val="none"/>
      </font>
    </dxf>
    <dxf>
      <border diagonalUp="0" diagonalDown="0">
        <left style="medium">
          <color indexed="64"/>
        </left>
        <right/>
        <top/>
        <bottom/>
        <vertical/>
        <horizontal/>
      </border>
    </dxf>
    <dxf>
      <border outline="0">
        <left style="medium">
          <color indexed="64"/>
        </left>
        <right style="medium">
          <color indexed="64"/>
        </right>
        <top style="medium">
          <color indexed="64"/>
        </top>
        <bottom style="medium">
          <color indexed="64"/>
        </bottom>
      </border>
    </dxf>
    <dxf>
      <border outline="0">
        <bottom style="thin">
          <color rgb="FF000000"/>
        </bottom>
      </border>
    </dxf>
    <dxf>
      <font>
        <b/>
        <i val="0"/>
        <strike val="0"/>
        <condense val="0"/>
        <extend val="0"/>
        <outline val="0"/>
        <shadow val="0"/>
        <u val="none"/>
        <vertAlign val="baseline"/>
        <sz val="11"/>
        <color theme="1"/>
        <name val="Calibri"/>
        <family val="2"/>
        <scheme val="minor"/>
      </font>
      <fill>
        <patternFill patternType="solid">
          <fgColor indexed="64"/>
          <bgColor theme="5" tint="0.3999755851924192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fill>
        <patternFill patternType="solid">
          <bgColor theme="5" tint="0.39997558519241921"/>
        </patternFill>
      </fill>
    </dxf>
    <dxf>
      <fill>
        <patternFill patternType="solid">
          <bgColor theme="5" tint="0.39997558519241921"/>
        </patternFill>
      </fill>
    </dxf>
    <dxf>
      <font>
        <b/>
        <color theme="0"/>
      </font>
      <fill>
        <patternFill patternType="solid">
          <fgColor indexed="64"/>
          <bgColor theme="5" tint="0.39997558519241921"/>
        </patternFill>
      </fill>
      <alignment horizontal="center" vertical="center"/>
    </dxf>
    <dxf>
      <font>
        <b/>
        <color theme="0"/>
      </font>
      <fill>
        <patternFill patternType="solid">
          <fgColor indexed="64"/>
          <bgColor theme="5" tint="0.39997558519241921"/>
        </patternFill>
      </fill>
      <alignment horizontal="center" vertical="center"/>
    </dxf>
    <dxf>
      <font>
        <b/>
        <color theme="0"/>
      </font>
      <fill>
        <patternFill patternType="solid">
          <fgColor indexed="64"/>
          <bgColor theme="5" tint="0.39997558519241921"/>
        </patternFill>
      </fill>
      <alignment horizontal="center" vertical="center"/>
    </dxf>
    <dxf>
      <font>
        <b/>
        <color theme="0"/>
      </font>
      <fill>
        <patternFill patternType="solid">
          <fgColor indexed="64"/>
          <bgColor theme="5" tint="0.39997558519241921"/>
        </patternFill>
      </fill>
      <alignment horizontal="center" vertical="center"/>
    </dxf>
    <dxf>
      <font>
        <b/>
        <color theme="0"/>
      </font>
      <fill>
        <patternFill patternType="solid">
          <fgColor indexed="64"/>
          <bgColor theme="5" tint="0.39997558519241921"/>
        </patternFill>
      </fill>
      <alignment horizontal="center" vertical="center"/>
    </dxf>
    <dxf>
      <font>
        <b/>
        <color theme="0"/>
      </font>
      <fill>
        <patternFill patternType="solid">
          <fgColor indexed="64"/>
          <bgColor theme="5" tint="0.39997558519241921"/>
        </patternFill>
      </fill>
      <alignment horizontal="center" vertical="center"/>
    </dxf>
  </dxfs>
  <tableStyles count="0" defaultTableStyle="TableStyleMedium2" defaultPivotStyle="PivotStyleLight16"/>
  <colors>
    <mruColors>
      <color rgb="FFFFF379"/>
      <color rgb="FFBBDB44"/>
      <color rgb="FFF2A134"/>
      <color rgb="FFFAFAFA"/>
      <color rgb="FFCAF649"/>
      <color rgb="FFF7E379"/>
      <color rgb="FFE51F1F"/>
      <color rgb="FF44CE1B"/>
      <color rgb="FFF0E4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Project_v07 - ohne Bilder.xlsx]Recipes!PivotTable1</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Recipes!$U$1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BF-489B-BD94-A4E18E9420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BF-489B-BD94-A4E18E9420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BF-489B-BD94-A4E18E9420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CBF-489B-BD94-A4E18E9420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CBF-489B-BD94-A4E18E9420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CBF-489B-BD94-A4E18E9420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CBF-489B-BD94-A4E18E9420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CBF-489B-BD94-A4E18E9420A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CBF-489B-BD94-A4E18E9420A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CBF-489B-BD94-A4E18E9420A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CBF-489B-BD94-A4E18E9420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Recipes!$T$2:$T$13</c:f>
              <c:strCache>
                <c:ptCount val="11"/>
                <c:pt idx="0">
                  <c:v>Dip</c:v>
                </c:pt>
                <c:pt idx="1">
                  <c:v>GlutenFree</c:v>
                </c:pt>
                <c:pt idx="2">
                  <c:v>Main Dish</c:v>
                </c:pt>
                <c:pt idx="3">
                  <c:v>One Pot</c:v>
                </c:pt>
                <c:pt idx="4">
                  <c:v>Pasta</c:v>
                </c:pt>
                <c:pt idx="5">
                  <c:v>Seafood</c:v>
                </c:pt>
                <c:pt idx="6">
                  <c:v>Soup</c:v>
                </c:pt>
                <c:pt idx="7">
                  <c:v>Sweets</c:v>
                </c:pt>
                <c:pt idx="8">
                  <c:v>Thai</c:v>
                </c:pt>
                <c:pt idx="9">
                  <c:v>Vegan</c:v>
                </c:pt>
                <c:pt idx="10">
                  <c:v>Vegetarian</c:v>
                </c:pt>
              </c:strCache>
            </c:strRef>
          </c:cat>
          <c:val>
            <c:numRef>
              <c:f>Recipes!$U$2:$U$13</c:f>
              <c:numCache>
                <c:formatCode>General</c:formatCode>
                <c:ptCount val="11"/>
                <c:pt idx="0">
                  <c:v>1</c:v>
                </c:pt>
                <c:pt idx="1">
                  <c:v>6</c:v>
                </c:pt>
                <c:pt idx="2">
                  <c:v>15</c:v>
                </c:pt>
                <c:pt idx="3">
                  <c:v>3</c:v>
                </c:pt>
                <c:pt idx="4">
                  <c:v>6</c:v>
                </c:pt>
                <c:pt idx="5">
                  <c:v>2</c:v>
                </c:pt>
                <c:pt idx="6">
                  <c:v>2</c:v>
                </c:pt>
                <c:pt idx="7">
                  <c:v>9</c:v>
                </c:pt>
                <c:pt idx="8">
                  <c:v>2</c:v>
                </c:pt>
                <c:pt idx="9">
                  <c:v>9</c:v>
                </c:pt>
                <c:pt idx="10">
                  <c:v>4</c:v>
                </c:pt>
              </c:numCache>
            </c:numRef>
          </c:val>
          <c:extLst>
            <c:ext xmlns:c16="http://schemas.microsoft.com/office/drawing/2014/chart" uri="{C3380CC4-5D6E-409C-BE32-E72D297353CC}">
              <c16:uniqueId val="{00000016-0CBF-489B-BD94-A4E18E9420A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freepngimg.com/png/47259-pin-picture-free-hq-image" TargetMode="External"/><Relationship Id="rId2" Type="http://schemas.openxmlformats.org/officeDocument/2006/relationships/image" Target="../media/image2.png"/><Relationship Id="rId1" Type="http://schemas.openxmlformats.org/officeDocument/2006/relationships/chart" Target="../charts/chart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hyperlink" Target="https://creativecommons.org/licenses/by-nc/3.0/" TargetMode="External"/></Relationships>
</file>

<file path=xl/drawings/drawing1.xml><?xml version="1.0" encoding="utf-8"?>
<xdr:wsDr xmlns:xdr="http://schemas.openxmlformats.org/drawingml/2006/spreadsheetDrawing" xmlns:a="http://schemas.openxmlformats.org/drawingml/2006/main">
  <xdr:twoCellAnchor>
    <xdr:from>
      <xdr:col>0</xdr:col>
      <xdr:colOff>649652</xdr:colOff>
      <xdr:row>5</xdr:row>
      <xdr:rowOff>0</xdr:rowOff>
    </xdr:from>
    <xdr:to>
      <xdr:col>5</xdr:col>
      <xdr:colOff>0</xdr:colOff>
      <xdr:row>20</xdr:row>
      <xdr:rowOff>14941</xdr:rowOff>
    </xdr:to>
    <xdr:graphicFrame macro="">
      <xdr:nvGraphicFramePr>
        <xdr:cNvPr id="3" name="Chart 2">
          <a:extLst>
            <a:ext uri="{FF2B5EF4-FFF2-40B4-BE49-F238E27FC236}">
              <a16:creationId xmlns:a16="http://schemas.microsoft.com/office/drawing/2014/main" id="{05CF3294-3D86-4946-8748-996FFCF216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1250100</xdr:colOff>
      <xdr:row>0</xdr:row>
      <xdr:rowOff>106651</xdr:rowOff>
    </xdr:from>
    <xdr:to>
      <xdr:col>3</xdr:col>
      <xdr:colOff>147458</xdr:colOff>
      <xdr:row>3</xdr:row>
      <xdr:rowOff>180440</xdr:rowOff>
    </xdr:to>
    <xdr:pic>
      <xdr:nvPicPr>
        <xdr:cNvPr id="11" name="Grafik 10" descr="Download Pin Picture Free HQ Image HQ PNG Image | FreePNGImg">
          <a:extLst>
            <a:ext uri="{FF2B5EF4-FFF2-40B4-BE49-F238E27FC236}">
              <a16:creationId xmlns:a16="http://schemas.microsoft.com/office/drawing/2014/main" id="{3057EFE1-1562-DF7D-0B61-C9CBB770F4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rot="18718050">
          <a:off x="3164531" y="149514"/>
          <a:ext cx="656495" cy="570770"/>
        </a:xfrm>
        <a:prstGeom prst="rect">
          <a:avLst/>
        </a:prstGeom>
      </xdr:spPr>
    </xdr:pic>
    <xdr:clientData/>
  </xdr:twoCellAnchor>
  <xdr:oneCellAnchor>
    <xdr:from>
      <xdr:col>8</xdr:col>
      <xdr:colOff>3325428</xdr:colOff>
      <xdr:row>1</xdr:row>
      <xdr:rowOff>153008</xdr:rowOff>
    </xdr:from>
    <xdr:ext cx="1730865" cy="155180"/>
    <xdr:sp macro="" textlink="">
      <xdr:nvSpPr>
        <xdr:cNvPr id="12" name="Textfeld 11">
          <a:extLst>
            <a:ext uri="{FF2B5EF4-FFF2-40B4-BE49-F238E27FC236}">
              <a16:creationId xmlns:a16="http://schemas.microsoft.com/office/drawing/2014/main" id="{233212CB-78AF-E5D7-F904-4E3755D1B3CB}"/>
            </a:ext>
          </a:extLst>
        </xdr:cNvPr>
        <xdr:cNvSpPr txBox="1"/>
      </xdr:nvSpPr>
      <xdr:spPr>
        <a:xfrm>
          <a:off x="11361988" y="346048"/>
          <a:ext cx="1730865" cy="155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400">
              <a:solidFill>
                <a:schemeClr val="bg1">
                  <a:lumMod val="75000"/>
                </a:schemeClr>
              </a:solidFill>
            </a:rPr>
            <a:t>Source:</a:t>
          </a:r>
          <a:r>
            <a:rPr lang="de-DE" sz="400" baseline="0">
              <a:solidFill>
                <a:schemeClr val="bg1">
                  <a:lumMod val="75000"/>
                </a:schemeClr>
              </a:solidFill>
            </a:rPr>
            <a:t> </a:t>
          </a:r>
          <a:r>
            <a:rPr lang="de-DE" sz="400">
              <a:solidFill>
                <a:schemeClr val="bg1">
                  <a:lumMod val="75000"/>
                </a:schemeClr>
              </a:solidFill>
            </a:rPr>
            <a:t>"</a:t>
          </a:r>
          <a:r>
            <a:rPr lang="de-DE" sz="400">
              <a:solidFill>
                <a:schemeClr val="bg1">
                  <a:lumMod val="75000"/>
                </a:schemeClr>
              </a:solidFill>
              <a:hlinkClick xmlns:r="http://schemas.openxmlformats.org/officeDocument/2006/relationships" r:id="rId3" tooltip="https://freepngimg.com/png/47259-pin-picture-free-hq-image">
                <a:extLst>
                  <a:ext uri="{A12FA001-AC4F-418D-AE19-62706E023703}">
                    <ahyp:hlinkClr xmlns:ahyp="http://schemas.microsoft.com/office/drawing/2018/hyperlinkcolor" val="tx"/>
                  </a:ext>
                </a:extLst>
              </a:hlinkClick>
            </a:rPr>
            <a:t>Dieses Foto</a:t>
          </a:r>
          <a:r>
            <a:rPr lang="de-DE" sz="400">
              <a:solidFill>
                <a:schemeClr val="bg1">
                  <a:lumMod val="75000"/>
                </a:schemeClr>
              </a:solidFill>
            </a:rPr>
            <a:t>" from an unknown</a:t>
          </a:r>
          <a:r>
            <a:rPr lang="de-DE" sz="400" baseline="0">
              <a:solidFill>
                <a:schemeClr val="bg1">
                  <a:lumMod val="75000"/>
                </a:schemeClr>
              </a:solidFill>
            </a:rPr>
            <a:t> author is liscensed by </a:t>
          </a:r>
          <a:r>
            <a:rPr lang="de-DE" sz="400">
              <a:solidFill>
                <a:schemeClr val="bg1">
                  <a:lumMod val="75000"/>
                </a:schemeClr>
              </a:solidFill>
              <a:hlinkClick xmlns:r="http://schemas.openxmlformats.org/officeDocument/2006/relationships" r:id="rId4" tooltip="https://creativecommons.org/licenses/by-nc/3.0/">
                <a:extLst>
                  <a:ext uri="{A12FA001-AC4F-418D-AE19-62706E023703}">
                    <ahyp:hlinkClr xmlns:ahyp="http://schemas.microsoft.com/office/drawing/2018/hyperlinkcolor" val="tx"/>
                  </a:ext>
                </a:extLst>
              </a:hlinkClick>
            </a:rPr>
            <a:t>CC BY-NC</a:t>
          </a:r>
          <a:endParaRPr lang="de-DE" sz="400">
            <a:solidFill>
              <a:schemeClr val="bg1">
                <a:lumMod val="75000"/>
              </a:schemeClr>
            </a:solidFill>
          </a:endParaRPr>
        </a:p>
      </xdr:txBody>
    </xdr:sp>
    <xdr:clientData/>
  </xdr:oneCellAnchor>
  <xdr:twoCellAnchor editAs="oneCell">
    <xdr:from>
      <xdr:col>8</xdr:col>
      <xdr:colOff>2911738</xdr:colOff>
      <xdr:row>0</xdr:row>
      <xdr:rowOff>111427</xdr:rowOff>
    </xdr:from>
    <xdr:to>
      <xdr:col>9</xdr:col>
      <xdr:colOff>621833</xdr:colOff>
      <xdr:row>4</xdr:row>
      <xdr:rowOff>2336</xdr:rowOff>
    </xdr:to>
    <xdr:pic>
      <xdr:nvPicPr>
        <xdr:cNvPr id="20" name="Grafik 19" descr="Download Pin Picture Free HQ Image HQ PNG Image | FreePNGImg">
          <a:extLst>
            <a:ext uri="{FF2B5EF4-FFF2-40B4-BE49-F238E27FC236}">
              <a16:creationId xmlns:a16="http://schemas.microsoft.com/office/drawing/2014/main" id="{C7EBF8F6-BE06-3D3D-21CC-93DFB82C97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rot="19772834">
          <a:off x="10950091" y="111427"/>
          <a:ext cx="618395" cy="656495"/>
        </a:xfrm>
        <a:prstGeom prst="rect">
          <a:avLst/>
        </a:prstGeom>
      </xdr:spPr>
    </xdr:pic>
    <xdr:clientData/>
  </xdr:twoCellAnchor>
  <xdr:oneCellAnchor>
    <xdr:from>
      <xdr:col>2</xdr:col>
      <xdr:colOff>1645920</xdr:colOff>
      <xdr:row>1</xdr:row>
      <xdr:rowOff>142240</xdr:rowOff>
    </xdr:from>
    <xdr:ext cx="1730865" cy="155180"/>
    <xdr:sp macro="" textlink="">
      <xdr:nvSpPr>
        <xdr:cNvPr id="4" name="Textfeld 3">
          <a:extLst>
            <a:ext uri="{FF2B5EF4-FFF2-40B4-BE49-F238E27FC236}">
              <a16:creationId xmlns:a16="http://schemas.microsoft.com/office/drawing/2014/main" id="{56084726-3531-9743-8EA8-D99C90A841C3}"/>
            </a:ext>
          </a:extLst>
        </xdr:cNvPr>
        <xdr:cNvSpPr txBox="1"/>
      </xdr:nvSpPr>
      <xdr:spPr>
        <a:xfrm>
          <a:off x="3606800" y="335280"/>
          <a:ext cx="1730865" cy="155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400">
              <a:solidFill>
                <a:schemeClr val="bg1">
                  <a:lumMod val="75000"/>
                </a:schemeClr>
              </a:solidFill>
            </a:rPr>
            <a:t>Source:</a:t>
          </a:r>
          <a:r>
            <a:rPr lang="de-DE" sz="400" baseline="0">
              <a:solidFill>
                <a:schemeClr val="bg1">
                  <a:lumMod val="75000"/>
                </a:schemeClr>
              </a:solidFill>
            </a:rPr>
            <a:t> </a:t>
          </a:r>
          <a:r>
            <a:rPr lang="de-DE" sz="400">
              <a:solidFill>
                <a:schemeClr val="bg1">
                  <a:lumMod val="75000"/>
                </a:schemeClr>
              </a:solidFill>
            </a:rPr>
            <a:t>"</a:t>
          </a:r>
          <a:r>
            <a:rPr lang="de-DE" sz="400">
              <a:solidFill>
                <a:schemeClr val="bg1">
                  <a:lumMod val="75000"/>
                </a:schemeClr>
              </a:solidFill>
              <a:hlinkClick xmlns:r="http://schemas.openxmlformats.org/officeDocument/2006/relationships" r:id="rId3" tooltip="https://freepngimg.com/png/47259-pin-picture-free-hq-image">
                <a:extLst>
                  <a:ext uri="{A12FA001-AC4F-418D-AE19-62706E023703}">
                    <ahyp:hlinkClr xmlns:ahyp="http://schemas.microsoft.com/office/drawing/2018/hyperlinkcolor" val="tx"/>
                  </a:ext>
                </a:extLst>
              </a:hlinkClick>
            </a:rPr>
            <a:t>Dieses Foto</a:t>
          </a:r>
          <a:r>
            <a:rPr lang="de-DE" sz="400">
              <a:solidFill>
                <a:schemeClr val="bg1">
                  <a:lumMod val="75000"/>
                </a:schemeClr>
              </a:solidFill>
            </a:rPr>
            <a:t>" from an unknown</a:t>
          </a:r>
          <a:r>
            <a:rPr lang="de-DE" sz="400" baseline="0">
              <a:solidFill>
                <a:schemeClr val="bg1">
                  <a:lumMod val="75000"/>
                </a:schemeClr>
              </a:solidFill>
            </a:rPr>
            <a:t> author is liscensed by </a:t>
          </a:r>
          <a:r>
            <a:rPr lang="de-DE" sz="400">
              <a:solidFill>
                <a:schemeClr val="bg1">
                  <a:lumMod val="75000"/>
                </a:schemeClr>
              </a:solidFill>
              <a:hlinkClick xmlns:r="http://schemas.openxmlformats.org/officeDocument/2006/relationships" r:id="rId4" tooltip="https://creativecommons.org/licenses/by-nc/3.0/">
                <a:extLst>
                  <a:ext uri="{A12FA001-AC4F-418D-AE19-62706E023703}">
                    <ahyp:hlinkClr xmlns:ahyp="http://schemas.microsoft.com/office/drawing/2018/hyperlinkcolor" val="tx"/>
                  </a:ext>
                </a:extLst>
              </a:hlinkClick>
            </a:rPr>
            <a:t>CC BY-NC</a:t>
          </a:r>
          <a:endParaRPr lang="de-DE" sz="400">
            <a:solidFill>
              <a:schemeClr val="bg1">
                <a:lumMod val="75000"/>
              </a:schemeClr>
            </a:solidFill>
          </a:endParaRPr>
        </a:p>
      </xdr:txBody>
    </xdr:sp>
    <xdr:clientData/>
  </xdr:oneCellAnchor>
  <xdr:twoCellAnchor editAs="oneCell">
    <xdr:from>
      <xdr:col>14</xdr:col>
      <xdr:colOff>1425092</xdr:colOff>
      <xdr:row>21</xdr:row>
      <xdr:rowOff>55396</xdr:rowOff>
    </xdr:from>
    <xdr:to>
      <xdr:col>15</xdr:col>
      <xdr:colOff>292232</xdr:colOff>
      <xdr:row>23</xdr:row>
      <xdr:rowOff>315950</xdr:rowOff>
    </xdr:to>
    <xdr:pic>
      <xdr:nvPicPr>
        <xdr:cNvPr id="5" name="Grafik 4" descr="Download Pin Picture Free HQ Image HQ PNG Image | FreePNGImg">
          <a:extLst>
            <a:ext uri="{FF2B5EF4-FFF2-40B4-BE49-F238E27FC236}">
              <a16:creationId xmlns:a16="http://schemas.microsoft.com/office/drawing/2014/main" id="{75DA76BA-3BAB-0A4D-B959-C1A7A60B549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rot="19209423">
          <a:off x="17561563" y="4014808"/>
          <a:ext cx="616154" cy="634083"/>
        </a:xfrm>
        <a:prstGeom prst="rect">
          <a:avLst/>
        </a:prstGeom>
      </xdr:spPr>
    </xdr:pic>
    <xdr:clientData/>
  </xdr:twoCellAnchor>
  <xdr:oneCellAnchor>
    <xdr:from>
      <xdr:col>15</xdr:col>
      <xdr:colOff>324193</xdr:colOff>
      <xdr:row>22</xdr:row>
      <xdr:rowOff>140607</xdr:rowOff>
    </xdr:from>
    <xdr:ext cx="1730865" cy="155180"/>
    <xdr:sp macro="" textlink="">
      <xdr:nvSpPr>
        <xdr:cNvPr id="6" name="Textfeld 5">
          <a:extLst>
            <a:ext uri="{FF2B5EF4-FFF2-40B4-BE49-F238E27FC236}">
              <a16:creationId xmlns:a16="http://schemas.microsoft.com/office/drawing/2014/main" id="{5CA25D94-C4E9-1E4C-B8D0-52912B1257E1}"/>
            </a:ext>
          </a:extLst>
        </xdr:cNvPr>
        <xdr:cNvSpPr txBox="1"/>
      </xdr:nvSpPr>
      <xdr:spPr>
        <a:xfrm>
          <a:off x="17973458" y="4286783"/>
          <a:ext cx="1730865" cy="155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400">
              <a:solidFill>
                <a:schemeClr val="bg1">
                  <a:lumMod val="75000"/>
                </a:schemeClr>
              </a:solidFill>
            </a:rPr>
            <a:t>Source:</a:t>
          </a:r>
          <a:r>
            <a:rPr lang="de-DE" sz="400" baseline="0">
              <a:solidFill>
                <a:schemeClr val="bg1">
                  <a:lumMod val="75000"/>
                </a:schemeClr>
              </a:solidFill>
            </a:rPr>
            <a:t> </a:t>
          </a:r>
          <a:r>
            <a:rPr lang="de-DE" sz="400">
              <a:solidFill>
                <a:schemeClr val="bg1">
                  <a:lumMod val="75000"/>
                </a:schemeClr>
              </a:solidFill>
            </a:rPr>
            <a:t>"</a:t>
          </a:r>
          <a:r>
            <a:rPr lang="de-DE" sz="400">
              <a:solidFill>
                <a:schemeClr val="bg1">
                  <a:lumMod val="75000"/>
                </a:schemeClr>
              </a:solidFill>
              <a:hlinkClick xmlns:r="http://schemas.openxmlformats.org/officeDocument/2006/relationships" r:id="rId3" tooltip="https://freepngimg.com/png/47259-pin-picture-free-hq-image">
                <a:extLst>
                  <a:ext uri="{A12FA001-AC4F-418D-AE19-62706E023703}">
                    <ahyp:hlinkClr xmlns:ahyp="http://schemas.microsoft.com/office/drawing/2018/hyperlinkcolor" val="tx"/>
                  </a:ext>
                </a:extLst>
              </a:hlinkClick>
            </a:rPr>
            <a:t>Dieses Foto</a:t>
          </a:r>
          <a:r>
            <a:rPr lang="de-DE" sz="400">
              <a:solidFill>
                <a:schemeClr val="bg1">
                  <a:lumMod val="75000"/>
                </a:schemeClr>
              </a:solidFill>
            </a:rPr>
            <a:t>" from an unknown</a:t>
          </a:r>
          <a:r>
            <a:rPr lang="de-DE" sz="400" baseline="0">
              <a:solidFill>
                <a:schemeClr val="bg1">
                  <a:lumMod val="75000"/>
                </a:schemeClr>
              </a:solidFill>
            </a:rPr>
            <a:t> author is liscensed by </a:t>
          </a:r>
          <a:r>
            <a:rPr lang="de-DE" sz="400">
              <a:solidFill>
                <a:schemeClr val="bg1">
                  <a:lumMod val="75000"/>
                </a:schemeClr>
              </a:solidFill>
              <a:hlinkClick xmlns:r="http://schemas.openxmlformats.org/officeDocument/2006/relationships" r:id="rId4" tooltip="https://creativecommons.org/licenses/by-nc/3.0/">
                <a:extLst>
                  <a:ext uri="{A12FA001-AC4F-418D-AE19-62706E023703}">
                    <ahyp:hlinkClr xmlns:ahyp="http://schemas.microsoft.com/office/drawing/2018/hyperlinkcolor" val="tx"/>
                  </a:ext>
                </a:extLst>
              </a:hlinkClick>
            </a:rPr>
            <a:t>CC BY-NC</a:t>
          </a:r>
          <a:endParaRPr lang="de-DE" sz="400">
            <a:solidFill>
              <a:schemeClr val="bg1">
                <a:lumMod val="75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16</xdr:row>
      <xdr:rowOff>0</xdr:rowOff>
    </xdr:from>
    <xdr:to>
      <xdr:col>15</xdr:col>
      <xdr:colOff>157630</xdr:colOff>
      <xdr:row>50</xdr:row>
      <xdr:rowOff>25400</xdr:rowOff>
    </xdr:to>
    <xdr:sp macro="" textlink="">
      <xdr:nvSpPr>
        <xdr:cNvPr id="3089" name="AutoShape 17">
          <a:extLst>
            <a:ext uri="{FF2B5EF4-FFF2-40B4-BE49-F238E27FC236}">
              <a16:creationId xmlns:a16="http://schemas.microsoft.com/office/drawing/2014/main" id="{636012B7-CC65-C9BB-7EAA-52D71B7F4C89}"/>
            </a:ext>
          </a:extLst>
        </xdr:cNvPr>
        <xdr:cNvSpPr>
          <a:spLocks noChangeAspect="1" noChangeArrowheads="1"/>
        </xdr:cNvSpPr>
      </xdr:nvSpPr>
      <xdr:spPr bwMode="auto">
        <a:xfrm>
          <a:off x="18300700" y="3238500"/>
          <a:ext cx="6502400" cy="650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16</xdr:row>
      <xdr:rowOff>0</xdr:rowOff>
    </xdr:from>
    <xdr:to>
      <xdr:col>15</xdr:col>
      <xdr:colOff>157630</xdr:colOff>
      <xdr:row>50</xdr:row>
      <xdr:rowOff>25400</xdr:rowOff>
    </xdr:to>
    <xdr:sp macro="" textlink="">
      <xdr:nvSpPr>
        <xdr:cNvPr id="3090" name="AutoShape 18">
          <a:extLst>
            <a:ext uri="{FF2B5EF4-FFF2-40B4-BE49-F238E27FC236}">
              <a16:creationId xmlns:a16="http://schemas.microsoft.com/office/drawing/2014/main" id="{0EF14648-200C-E236-0312-87F16AC5F188}"/>
            </a:ext>
          </a:extLst>
        </xdr:cNvPr>
        <xdr:cNvSpPr>
          <a:spLocks noChangeAspect="1" noChangeArrowheads="1"/>
        </xdr:cNvSpPr>
      </xdr:nvSpPr>
      <xdr:spPr bwMode="auto">
        <a:xfrm>
          <a:off x="18300700" y="3238500"/>
          <a:ext cx="6502400" cy="650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16</xdr:row>
      <xdr:rowOff>0</xdr:rowOff>
    </xdr:from>
    <xdr:to>
      <xdr:col>15</xdr:col>
      <xdr:colOff>157630</xdr:colOff>
      <xdr:row>50</xdr:row>
      <xdr:rowOff>25400</xdr:rowOff>
    </xdr:to>
    <xdr:sp macro="" textlink="">
      <xdr:nvSpPr>
        <xdr:cNvPr id="3091" name="AutoShape 19">
          <a:extLst>
            <a:ext uri="{FF2B5EF4-FFF2-40B4-BE49-F238E27FC236}">
              <a16:creationId xmlns:a16="http://schemas.microsoft.com/office/drawing/2014/main" id="{D4A35BF8-92E8-AD40-C8B9-15FE655DEECA}"/>
            </a:ext>
          </a:extLst>
        </xdr:cNvPr>
        <xdr:cNvSpPr>
          <a:spLocks noChangeAspect="1" noChangeArrowheads="1"/>
        </xdr:cNvSpPr>
      </xdr:nvSpPr>
      <xdr:spPr bwMode="auto">
        <a:xfrm>
          <a:off x="18300700" y="3238500"/>
          <a:ext cx="6502400" cy="650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33</xdr:row>
      <xdr:rowOff>0</xdr:rowOff>
    </xdr:from>
    <xdr:to>
      <xdr:col>15</xdr:col>
      <xdr:colOff>157630</xdr:colOff>
      <xdr:row>67</xdr:row>
      <xdr:rowOff>25400</xdr:rowOff>
    </xdr:to>
    <xdr:sp macro="" textlink="">
      <xdr:nvSpPr>
        <xdr:cNvPr id="3116" name="AutoShape 44">
          <a:extLst>
            <a:ext uri="{FF2B5EF4-FFF2-40B4-BE49-F238E27FC236}">
              <a16:creationId xmlns:a16="http://schemas.microsoft.com/office/drawing/2014/main" id="{5D33D19F-EBA7-4A7D-B977-D19E5F8ED970}"/>
            </a:ext>
          </a:extLst>
        </xdr:cNvPr>
        <xdr:cNvSpPr>
          <a:spLocks noChangeAspect="1" noChangeArrowheads="1"/>
        </xdr:cNvSpPr>
      </xdr:nvSpPr>
      <xdr:spPr bwMode="auto">
        <a:xfrm>
          <a:off x="18300700" y="6477000"/>
          <a:ext cx="6502400" cy="650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nard Epping" refreshedDate="45273.505950810184" createdVersion="8" refreshedVersion="8" minRefreshableVersion="3" recordCount="59" xr:uid="{7590425C-3656-4CE6-8011-E70083DB8C0D}">
  <cacheSource type="worksheet">
    <worksheetSource name="Tabelle2"/>
  </cacheSource>
  <cacheFields count="11">
    <cacheField name="Category" numFmtId="0">
      <sharedItems count="11">
        <s v="Dip"/>
        <s v="GlutenFree"/>
        <s v="Main Dish"/>
        <s v="One Pot"/>
        <s v="Pasta"/>
        <s v="Seafood"/>
        <s v="Soup"/>
        <s v="Sweets"/>
        <s v="Thai"/>
        <s v="Vegan"/>
        <s v="Vegetarian"/>
      </sharedItems>
    </cacheField>
    <cacheField name="Vegan" numFmtId="0">
      <sharedItems/>
    </cacheField>
    <cacheField name="Vegetarian" numFmtId="0">
      <sharedItems/>
    </cacheField>
    <cacheField name="Gluten-Free" numFmtId="0">
      <sharedItems/>
    </cacheField>
    <cacheField name="Recipe Name" numFmtId="0">
      <sharedItems/>
    </cacheField>
    <cacheField name="Ingredients" numFmtId="0">
      <sharedItems longText="1"/>
    </cacheField>
    <cacheField name="Quantity" numFmtId="0">
      <sharedItems/>
    </cacheField>
    <cacheField name="Unit" numFmtId="0">
      <sharedItems/>
    </cacheField>
    <cacheField name="Time Needed" numFmtId="0">
      <sharedItems/>
    </cacheField>
    <cacheField name="Servings" numFmtId="0">
      <sharedItems containsSemiMixedTypes="0" containsString="0" containsNumber="1" containsInteger="1" minValue="2" maxValue="24"/>
    </cacheField>
    <cacheField name="Link to the Reci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s v="No"/>
    <s v="Yes"/>
    <s v="No"/>
    <s v="Baked Feta Dip"/>
    <s v="Butter;Fresh Spinach;Sun-dried Tomatoes;Feta Cheese Crumbles;Sour Cream;Mayonnaise;Cherry Tomatoes;Olives;Dried Oregano"/>
    <s v="3;1;0,3333;12;0,5;0,5;0,5;0,3333;1"/>
    <s v="Ts;Cup(s);Cup(s);Ounce(s);Cup(s);Cup(s);Cup(s);Cup(s);Ts"/>
    <s v="36 Mins"/>
    <n v="6"/>
    <s v="https://www.allrecipes.com/baked-feta-dip-recipe-8384095"/>
  </r>
  <r>
    <x v="1"/>
    <s v="No"/>
    <s v="No"/>
    <s v="Yes"/>
    <s v="Gluten-Free Beer Battered Chicken And Veggies"/>
    <s v="Vegetable Oil;Red Bell Pepper;Onion;Zucchini;Gluten-Free All-Purpose Baking Flour;Baking Powder;Salt;Gluten-Free Beer;Sparkling Water;Skinless Boneless Chicken Breast Halves"/>
    <s v="1,5;1;1;1;2,75;3;2;1;0,5;4"/>
    <s v="Cup(s);Piece(s);Piece(s);Piece(s);Cup(s);Ts;Ts;Cup(s);Cup(s);Piece(s)"/>
    <s v="45 Mins"/>
    <n v="4"/>
    <s v="https://www.allrecipes.com/recipe/239708/gluten-free-beer-battered-chicken-and-veggies/"/>
  </r>
  <r>
    <x v="1"/>
    <s v="No"/>
    <s v="Yes"/>
    <s v="Yes"/>
    <s v="Gluten-Free Bread"/>
    <s v="Egg;Egg Whites;Apple Cider Vinegar;Canola Oil;Honey;Skim Milk;Salt;Xanthan Gum;Tapioca Flour;Garbanzo Bean Flour;Millet Flour;White Rice Flour;Brown Rice Flour;Active Dry Yeast"/>
    <s v="1;0,3333;1;0,25;0,25;1,5;1;3;0,5;0,25;0,25;1;1;1"/>
    <s v="Piece(s);Cup(s);Tbs;Cup(s);Cup(s);Cup(s);Ts;Ts;Cup(s);Cup(s);Cup(s);Cup(s);Cup(s);Tbs"/>
    <s v="60 Mins"/>
    <n v="12"/>
    <s v="https://www.allrecipes.com/recipe/23287/alisons-gluten-free-bread/"/>
  </r>
  <r>
    <x v="1"/>
    <s v="No"/>
    <s v="Yes"/>
    <s v="Yes"/>
    <s v="Gluten-Free Carrot Cake"/>
    <s v="White Sugar;Vegetable Oil;Egg;Vanilla Extract;Gluten-Free All-Purpose Baking Flour;Baking Powder;Baking Soda;Cinnamon;Salt;Carrot"/>
    <s v="1;1;3;0,5;1,3333;1,5;1,5;1,5;0,5;2"/>
    <s v="Cup(s);Cup(s);Piece(s);Ts;Cup(s);Ts;Ts;Ts;Ts;Cup(s)"/>
    <s v="85 Mins"/>
    <n v="12"/>
    <s v="https://www.allrecipes.com/recipe/257905/easy-gluten-free-carrot-cake/"/>
  </r>
  <r>
    <x v="1"/>
    <s v="No"/>
    <s v="Yes"/>
    <s v="Yes"/>
    <s v="Gluten-Free Macaroni And Cheese"/>
    <s v="Gluten-Free Elbow Pasta;Butter;Salt;Mustard Powder;Milk;Cornstarch;Cheddar Cheese;Gluten-Free Bread Slices;Butter;Paprika"/>
    <s v="0,5;0,25;1,25;0,75;4;0,25;4;2;1;0,5"/>
    <s v="Pound(s);Cup(s);Ts;Ts;Cup(s);Cup(s);Cup(s);Piece(s);Ts;Ts"/>
    <s v="60 Mins"/>
    <n v="8"/>
    <s v="https://www.allrecipes.com/recipe/242268/easy-gluten-free-macaroni-and-cheese/"/>
  </r>
  <r>
    <x v="1"/>
    <s v="No"/>
    <s v="Yes"/>
    <s v="Yes"/>
    <s v="Gluten-Free Pancakes"/>
    <s v="Rice Flour;Tapioca Flour;Potato Starch;Dry Buttermilk Powder;Sugar Substitute;Baking Powder;Baking Soda;Salt;Xanthan Gum;Egg;Canola Oil;Water"/>
    <s v="1;3;0,3333;4;1;1,5;0,5;0,5;0,5;2;3;2"/>
    <s v="Cup(s);Tbs;Cup(s);Tbs;Package(s);Ts;Ts;Ts;Ts;Piece(s);Tbs;Cup(s)"/>
    <s v="35 Mins"/>
    <n v="4"/>
    <s v="https://www.allrecipes.com/recipe/33176/delicious-gluten-free-pancakes/"/>
  </r>
  <r>
    <x v="1"/>
    <s v="No"/>
    <s v="No"/>
    <s v="Yes"/>
    <s v="Gluten-Free Sausage Gravy"/>
    <s v="Bulk Pork Sausage;Butter;Gluten-Free All-Purpose Baking Flour;Salt;Black Pepper;Milk;Salt"/>
    <s v="1;1;10;1;60;6;1"/>
    <s v="Pound(s);Cup(s);Tbs;Ts;Grind(s);Cup(s);Pinch"/>
    <s v="35 Mins"/>
    <n v="16"/>
    <s v="https://www.allrecipes.com/recipe/232272/gluten-free-sausage-gravy/"/>
  </r>
  <r>
    <x v="2"/>
    <s v="No"/>
    <s v="No"/>
    <s v="No"/>
    <s v="Baked Ziti"/>
    <s v="Ziti Pasta;Onion;Ground Beef;Spaghetti Sauce;Provolone Cheese;Sour Cream;Mozzarella;Parmesan Cheese"/>
    <s v="1;1;1;2;6;1,5;6;2"/>
    <s v="Pound(s);Piece(s);Pound(s);Jar(s);Ounce(s);Cup(s);Ounce(s);Tbs"/>
    <s v="60 Mins"/>
    <n v="10"/>
    <s v="https://www.allrecipes.com/recipe/11758/baked-ziti-i/"/>
  </r>
  <r>
    <x v="2"/>
    <s v="No"/>
    <s v="Yes"/>
    <s v="No"/>
    <s v="Black Beans And Rice"/>
    <s v="Vegetable Oil;Onion;Black Beans;Stewed Tomatoes;Dried Oregano;Garlic Powder;Instant Brown Rice"/>
    <s v="1;1;1;1;1;0,5;1,5"/>
    <s v="Tbs;Piece(s);Can(s);Can(s);Ts;Ts;Cup(s)"/>
    <s v="25 Mins"/>
    <n v="4"/>
    <s v="https://www.allrecipes.com/recipe/13999/quick-black-beans-and-rice/"/>
  </r>
  <r>
    <x v="2"/>
    <s v="No"/>
    <s v="Yes"/>
    <s v="No"/>
    <s v="Cabbage Fried Rice"/>
    <s v="Egg;Salt;Black Pepper;Sesame Oil;Garlic;Yellow Onion;Green Pepper;Shredded Cabbage;White Rice;Soy Sauce;Fresh Ginger;Red Pepper Flakes;Green Onion"/>
    <s v="3;0,125;0,25;2,5;3;1;1;3;2;3;2;1;1"/>
    <s v="Piece(s);Ts;Ts;Tbs;Clove(s);Piece(s);Piece(s);Cup(s);Cup(s);Tbs;Ts;Pinch;Piece(s)"/>
    <s v="30 Mins"/>
    <n v="4"/>
    <s v="https://www.allrecipes.com/cabbage-fried-rice-recipe-8384727"/>
  </r>
  <r>
    <x v="2"/>
    <s v="No"/>
    <s v="No"/>
    <s v="No"/>
    <s v="Cheesey Brussels Sprouts with Bacon"/>
    <s v="Bacon;Brussels Sprouts;Shallot;Half-and-half;Dijon Mustard;Parmesan Cheese;White Cheddar Cheese;Garlic Powder;Salt;Pepper"/>
    <s v="4;1;1;0,5;1,5;0,3333;1;1;1;1"/>
    <s v="Piece(s);Pound(s);Piece(s);Cup(s);Tbs;Cup(s);Cup(s);Ts;Pinch;Pinch"/>
    <s v="40 Mins"/>
    <n v="4"/>
    <s v="https://www.allrecipes.com/cheesy-brussels-sprouts-with-bacon-recipe-8391409"/>
  </r>
  <r>
    <x v="2"/>
    <s v="No"/>
    <s v="No"/>
    <s v="No"/>
    <s v="Chicken and Red Wine Sauce"/>
    <s v="Olive Oil;Garlic;Skinless Boneless Chicken Breast Halves;Paprika;Brown Sugar;Red Wine;Salt;Pepper"/>
    <s v="1;1;3;3;1;1;1;1"/>
    <s v="Tbs;Tbs;Pound(s);Ts;Cup(s);Cup(s);Pinch;Pinch"/>
    <s v="55 Mins"/>
    <n v="12"/>
    <s v="https://www.allrecipes.com/recipe/19125/chicken-and-red-wine-sauce/"/>
  </r>
  <r>
    <x v="2"/>
    <s v="No"/>
    <s v="No"/>
    <s v="No"/>
    <s v="Chicken Bhuna"/>
    <s v="Vegetable Oil;Onion;Salt;Garlic;Fresh Ginger;Hot Water;Chili Powder;Coriander;Cumin;Turmeric;Tomatoes;Green Chiles;Skinless Boneless Chicken Breast Halves;Curry Paste;Fresh Cilantro Leaves"/>
    <s v="2;3;1;4;3;0,25;1;1;1;0,5;2;2;2;1;0,25"/>
    <s v="Tbs;Piece(s);Ts;Clove(s);Ts;Cup(s);Ts;Ts;Ts;Ts;Piece(s);Piece(s);Piece(s);Ts;Cup(s)"/>
    <s v="60 Mins"/>
    <n v="4"/>
    <s v="https://www.allrecipes.com/chicken-bhuna-recipe-7485475"/>
  </r>
  <r>
    <x v="2"/>
    <s v="No"/>
    <s v="No"/>
    <s v="No"/>
    <s v="Chicken Fajita Tacos"/>
    <s v="Orange Juice;Mild Taco Seasoning;Vegetable Oil;Boneless Skinless Chicken Breast;Onion;Green Bell Pepper;Red Bell Pepper;Flour Tortillas;Avocado;Sour Cream;Cotija Cheese"/>
    <s v="0,25;2;2;1;0,5;0,5;0,5;8;1;0,5;0,5"/>
    <s v="Cup(s);Tbs;Tbs;Pound(s);Piece(s);Piece(s);Piece(s);Piece(s);Piece(s);Cup(s);Cup(s)"/>
    <s v="505 Mins"/>
    <n v="4"/>
    <s v="https://www.allrecipes.com/chicken-fajita-tacos-recipe-8384320"/>
  </r>
  <r>
    <x v="2"/>
    <s v="No"/>
    <s v="No"/>
    <s v="No"/>
    <s v="Empanadas"/>
    <s v="Extra Virgin Olive Oil;Ground Beef;Yellow Onion;Tomato Sauce;Spanish Olives Stuffed With Minced Pimientos;Sofrito;Sazon Goya With Coriander And Annatto;Minced Garlic;Dried Oregano;Black Pepper;Empanada Discs;Corn Oil"/>
    <s v="1;0,5;0,5;0,25;6;2;1;1;0,5;1;1;0,25"/>
    <s v="Tbs;Pound(s);Piece(s);Cup(s);Piece(s);Tbs;Package(s);Ts;Ts;Pinch;Package(s);Piece(s)"/>
    <s v="95 Mins"/>
    <n v="4"/>
    <s v="https://www.allrecipes.com/recipe/215231/empanadas-beef-turnovers/"/>
  </r>
  <r>
    <x v="2"/>
    <s v="No"/>
    <s v="No"/>
    <s v="No"/>
    <s v="Lasagna"/>
    <s v="Ground Meat;Onion;Tomato Sauce;Crushed Tomatoes;Parsley;Garlic;Sugar;Dried Basil;Dried Oregano;Salt;Black Pepper;Lasagna Noodles;Cottage Cheese;Parmesan;Mozzarella;Egg"/>
    <s v="1;1;1;1;2;1;0,125;1,5;0,5;1,5;0,25;1;0,25;0,25;0,25;2"/>
    <s v="Pound(s);Piece(s);Can(s);Can(s);Tbs;Clove(s);Ts;Ts;Ts;Ts;Ts;Package(s);Pound(s);Pound(s);Pound(s);Piece(s)"/>
    <s v="170 Mins"/>
    <n v="8"/>
    <s v="https://www.allrecipes.com/recipe/19344/homemade-lasagna/"/>
  </r>
  <r>
    <x v="2"/>
    <s v="No"/>
    <s v="No"/>
    <s v="No"/>
    <s v="Linguine With White Clam Sauce"/>
    <s v="Linguine Pasta;Olive Oil;Garlic;Clams;Parsley;White Wine;Dried Basil;Salt"/>
    <s v="1;0,25;1;3;0,75;2;1;0,5"/>
    <s v="Package(s);Cup(s);Clove(s);Can(s);Cup(s);Tbs;Ts;Ts"/>
    <s v="30 Mins"/>
    <n v="6"/>
    <s v="https://www.allrecipes.com/recipe/12029/linguine-with-white-clam-sauce-ii/"/>
  </r>
  <r>
    <x v="2"/>
    <s v="No"/>
    <s v="No"/>
    <s v="No"/>
    <s v="Loaded Sweet Potato Casserole"/>
    <s v="Sweet Potato;Thick-cut Bacon;Salt;Black Pepper;Smoked Paprika;Egg beaten;Sour Cream;Green Onion;Cheddar Cheese"/>
    <s v="3,5;1;2;0,5;1;1;0,5;0,75;6"/>
    <s v="Pound(s);Pound(s);Ts;Ts;Ts;Piece(s);Cup(s);Cup(s);Ounce(s)"/>
    <s v="120 Mins"/>
    <n v="12"/>
    <s v="https://www.allrecipes.com/loaded-sweet-potato-casserole-recipe-8385055"/>
  </r>
  <r>
    <x v="2"/>
    <s v="No"/>
    <s v="Yes"/>
    <s v="No"/>
    <s v="Mashed Potato au Gratin"/>
    <s v="Russet Potatoes;Salt;Salt;Butter;Cayenne Pepper;Milk;Cheddar Cheese;Black Pepper;Melted Butter;Parmigiano-Reggiano Cheese"/>
    <s v="10;3;2;0,5;1;0,75;6;1;2;0,5"/>
    <s v="Piece(s);Tbs;Ts;Cup(s);Pinch;Cup(s);Ounce(s);Pinch;Tbs;Cup(s)"/>
    <s v="115 Mins"/>
    <n v="12"/>
    <s v="https://www.allrecipes.com/mashed-potato-au-gratin-recipe-8401639"/>
  </r>
  <r>
    <x v="2"/>
    <s v="No"/>
    <s v="Yes"/>
    <s v="No"/>
    <s v="Red Wine and Mushroom Ragout"/>
    <s v="Cremini Mushrooms;Canola Oil;Butter;Garlic;Beef Broth;Dry Red Wine;Sour Cream;Fresh Parsley;Salt;Black Pepper"/>
    <s v="1;1;3;1;0,25;0,25;0,25;2;0,25;0,25"/>
    <s v="Pound(s);Tbs;Ts;Clove(s);Cup(s);Cup(s);Cup(s);Tbs;Ts;Ts"/>
    <s v="30 Mins"/>
    <n v="6"/>
    <s v="https://www.allrecipes.com/red-wine-and-mushroom-ragout-recipe-8347892"/>
  </r>
  <r>
    <x v="2"/>
    <s v="No"/>
    <s v="No"/>
    <s v="No"/>
    <s v="Spring Rolls"/>
    <s v="Rice Paper Wrappers;Chicken Breast Half;Red Bell Pepper;English Cucumber;Carrot;Fresh Basil;Fresh Mint;Fresh Cilantro"/>
    <s v="4;1;1;1;1;4;4;4"/>
    <s v="Piece(s);Piece(s);Piece(s);Piece(s);Piece(s);Bunch;Bunch;Bunch"/>
    <s v="35 Mins"/>
    <n v="4"/>
    <s v="https://www.allrecipes.com/recipe/244914/chef-johns-fresh-spring-rolls/"/>
  </r>
  <r>
    <x v="2"/>
    <s v="No"/>
    <s v="Yes"/>
    <s v="No"/>
    <s v="Tomato Toast with Sriracha Mayo"/>
    <s v="Mayonnaise;Lime Juice;Sriracha Sauce;Bread;Heirloom Tomato;Everything Bagel Seasoning"/>
    <s v="1;0,75;0,5;2;1;2"/>
    <s v="Tbs;Ts;Ts;Piece(s);Piece(s);Ts"/>
    <s v="12 Mins"/>
    <n v="2"/>
    <s v="https://www.allrecipes.com/tomato-toast-with-sriracha-mayo-recipe-8387215"/>
  </r>
  <r>
    <x v="3"/>
    <s v="No"/>
    <s v="No"/>
    <s v="No"/>
    <s v="Chicken Fra Diavolo"/>
    <s v="Skin-on Bone-in Chicken Thighs;Salt;Black Pepper;Olive Oil;Butter;Onion;Hot Red Pepper;Garlic;Italian Seasoning;Red Pepper Flakes;White Wine;Tomato Paste;Fire Roasted Tomatoes;Fresh Basil;Fresh Parsley;Parmesan Cheese"/>
    <s v="6;1;1;3;1;1;1;4;2;1;0,5;1;1;1;1;2"/>
    <s v="Piece(s);Pinch;Pinch;Ts;Tbs;Piece(s);Piece(s);Clove(s);Ts;Ts;Cup(s);Tbs;Piece(s);Tbs;Tbs;Tbs"/>
    <s v="75 Mins"/>
    <n v="6"/>
    <s v="https://www.allrecipes.com/chicken-fra-diavolo-recipe-8383615"/>
  </r>
  <r>
    <x v="3"/>
    <s v="No"/>
    <s v="No"/>
    <s v="No"/>
    <s v="Indian Chicken Curry"/>
    <s v="Olive Oil;Onion;Garlic;Curry Powder;Cinnamon;Paprika;Bay Leaf;Fresh Ginger;White Sugar;Salt;Skinless Boneless Chicken Breast Halves;Tomato Paste;Plain Yogurt;Coconut Milk;Lemon;Cayenne Pepper"/>
    <s v="9;1;2;12;1;1;1;0,5;0,5;1;2;1;1;0,75;0,5;0,5"/>
    <s v="Ts;Piece(s);Clove(s);Ts;Ts;Ts;Piece(s);Ts;Ts;Pinch;Piece(s);Tbs;Cup(s);Cup(s);Piece(s);Ts"/>
    <s v="45 Mins"/>
    <n v="4"/>
    <s v="https://www.allrecipes.com/recipe/46822/indian-chicken-curry-ii/"/>
  </r>
  <r>
    <x v="3"/>
    <s v="No"/>
    <s v="No"/>
    <s v="No"/>
    <s v="Tomato and Spinach Chicken Pasta"/>
    <s v="Boneless Skinless Chicken Breast;Olive Oil;Onion;Dry Red Wine;Tomatoes with Basil, Garlic and Oregano;Chicken Broth;Penne Pasta;Water;Baby Spinach"/>
    <s v="10;3;1;0,25;1;1;0,25;0,75;4"/>
    <s v="Ounce(s);Ts;Piece(s);Cup(s);Can(s);Cup(s);Pound(s);Cup(s);Cup(s)"/>
    <s v="40 Mins"/>
    <n v="2"/>
    <s v="https://www.allrecipes.com/recipe/8469279/one-pan-tomato-spinach-chicken-pasta/"/>
  </r>
  <r>
    <x v="4"/>
    <s v="No"/>
    <s v="Yes"/>
    <s v="No"/>
    <s v="Fettucine Alfredo"/>
    <s v="Fettucine;Butter;Heavy Cream;Salt;Pepper;Garlic Salt;Romano Cheese;Parmesan Cheese"/>
    <s v="1;2;1;1;1;1;1;1"/>
    <s v="Pound(s);Piece(s);Cup(s);Pinch;Pinch;Pinch;Pinch;Pinch"/>
    <s v="30 Mins"/>
    <n v="6"/>
    <s v="https://www.allrecipes.com/recipe/23431/to-die-for-fettuccine-alfredo/"/>
  </r>
  <r>
    <x v="4"/>
    <s v="No"/>
    <s v="Yes"/>
    <s v="No"/>
    <s v="Lemon, Ricotta and Spinach Pasta"/>
    <s v="Fusilli Corti Buacti Pasta;Ricotta Cheese;Olive Oil;Parmesan Cheese;Lemon;Salt;Italian Seasoning;Garlic Powder;Black Pepper;Red Pepper Flakes;Baby Spinach;Basil Leaf;Fresh Thyme;Lemon Slices"/>
    <s v="1;1;0,5;0,5;2;1;1;0,5;0,5;1;2;1;1;1"/>
    <s v="Pound(s);Cup(s);Cup(s);Cup(s);Piece(s);Ts;Ts;Ts;Ts;Pinch;Cup(s);Bunch;Ts;Bunch"/>
    <s v="30 Mins"/>
    <n v="8"/>
    <s v="https://www.allrecipes.com/lemon-ricotta-and-spinach-pasta-recipe-7975824"/>
  </r>
  <r>
    <x v="4"/>
    <s v="No"/>
    <s v="No"/>
    <s v="No"/>
    <s v="Penne With Chicken And Asparagus"/>
    <s v="Dried Penne Pasta;Olive Oil;Skinless Boneless Chicken Breast Halves;Garlic Powder;Salt;Black Pepper;Low-Sodium Chicken Broth;Slender Asparagus Spears;Garlic;Parmesan Cheese"/>
    <s v="1;5;2;0,25;1;1;0,5;1;1;0,25"/>
    <s v="Package(s);Tbs;Piece(s);Ts;Pinch;Pinch;Cup(s);Package(s);Clove(s);Cup(s)"/>
    <s v="40 Mins"/>
    <n v="8"/>
    <s v="https://www.allrecipes.com/recipe/90089/penne-with-chicken-and-asparagus/"/>
  </r>
  <r>
    <x v="4"/>
    <s v="No"/>
    <s v="No"/>
    <s v="No"/>
    <s v="Pesto Pasta With Chicken"/>
    <s v="Bow Tie Pasta;Olive Oil;Garlic;Skinless Boneless Chicken Breasts;Red Pepper Flakes;Pesto Sauce;Oil-Packed Sun-Dried Tomatoes"/>
    <s v="1;1;2;2;1;0,5;0,3333"/>
    <s v="Package(s);Ts;Clove(s);Piece(s);Pinch;Cup(s);Cup(s)"/>
    <s v="30 Mins"/>
    <n v="8"/>
    <s v="https://www.allrecipes.com/recipe/46982/pesto-pasta-with-chicken/"/>
  </r>
  <r>
    <x v="4"/>
    <s v="No"/>
    <s v="Yes"/>
    <s v="No"/>
    <s v="Spaghetti Aglio e Olio"/>
    <s v="Spaghetti;Olive Oil;Garlic;Red Pepper Flakes;Black Pepper;Fresh Parsley;Parmigiano-Reggiano"/>
    <s v="1;0,5;6;1;1;1;1"/>
    <s v="Pound(s);Cup(s);Clove(s);Pinch;Pinch;Pinch;Pinch"/>
    <s v="25 Mins"/>
    <n v="4"/>
    <s v="https://www.allrecipes.com/recipe/222000/spaghetti-aglio-e-olio/"/>
  </r>
  <r>
    <x v="4"/>
    <s v="No"/>
    <s v="Yes"/>
    <s v="No"/>
    <s v="Tomato and Garlic Pasta"/>
    <s v="Tomatoes;Angel Hair Pasta;Olive Oil;Garlic;Tomato Paste;Salt;Black Pepper;Fresh Basil;Parmesan Cheese"/>
    <s v="2;1;3;4;1;1;1;1;0,25"/>
    <s v="Pound(s);Package(s);Ts;Clove(s);Tbs;Pinch;Pinch;Tbs;Cup(s)"/>
    <s v="45 Mins"/>
    <n v="4"/>
    <s v="https://www.allrecipes.com/recipe/11691/tomato-and-garlic-pasta/"/>
  </r>
  <r>
    <x v="5"/>
    <s v="No"/>
    <s v="No"/>
    <s v="No"/>
    <s v="Ginger Glazed Mahi Mahi"/>
    <s v="Honey;Soy Sauce;Balsamic Vinegar;Olive Oil;Fresh Ginger;Garlic;Mahi Mahi Fillets;Salt;Pepper;Vegetable Oil"/>
    <s v="3;3;3;2;1;1;4;1;1;1"/>
    <s v="Tbs;Tbs;Tbs;Ts;Ts;Clove(s);Piece(s);Pinch;Pinch;Tbs"/>
    <s v="35 Mins"/>
    <n v="4"/>
    <s v="https://www.allrecipes.com/recipe/45833/ginger-glazed-mahi-mahi/"/>
  </r>
  <r>
    <x v="5"/>
    <s v="No"/>
    <s v="No"/>
    <s v="No"/>
    <s v="Spicy Tuna Fish Cake"/>
    <s v="Potato;Tuna;Onion;Egg;Dijon Mustard;Dry Bread Crumbs;Garlic Powder;Italian Seasoning;Cayenne Pepper;Salt;Black Pepper;Olive Oil"/>
    <s v="1;4;0,25;1;1;1;1,5;1;0,25;1;1;1"/>
    <s v="Piece(s);Can(s);Cup(s);Piece(s);Tbs;Tbs;Ts;Ts;Ts;Pinch;Pinch;Tbs"/>
    <s v="55 Mins"/>
    <n v="4"/>
    <s v="https://www.allrecipes.com/recipe/215012/spicy-tuna-fish-cakes/"/>
  </r>
  <r>
    <x v="6"/>
    <s v="No"/>
    <s v="No"/>
    <s v="No"/>
    <s v="Green Chicken Enchilada Soup"/>
    <s v="Skinless Boneless Chicken Breast Halves;Fiesta Corn;Low-sodium Chicken Stock Or Broth;Tomatillos;Green Enchilada Sauce;Green Chillies;Onion;Bay Leaf;Garlic;Cumin;Chili Powder;Salt;Black Pepper;Cilantro;Zucchini;Yellow Squash;Sour Cream;Monterrey Jack Cheese;Jalapenos (optional);Corn Tortilla Chips (optional);Lime Slices (optional)"/>
    <s v="1,5;1;1;2;7;1;1;2;3;2;1;0,5;0,5;0,25;1;1;1;1;1;1;1"/>
    <s v="Pound(s);Can(s);Can(s);Can(s);Piece(s);Can(s);Piece(s);Piece(s);Clove(s);Ts;Ts;Ts;Ts;Cup(s);Piece(s);Piece(s);Cup(s);Cup(s);Pinch;Pinch;Pinch"/>
    <s v="385 Mins"/>
    <n v="8"/>
    <s v="https://www.allrecipes.com/green-chicken-enchilada-soup-recipe-8364068"/>
  </r>
  <r>
    <x v="6"/>
    <s v="No"/>
    <s v="No"/>
    <s v="No"/>
    <s v="Wonton Soup"/>
    <s v="Boneless Pork Loin;Shrimp;Chinese Rice Wine;Light Soy Sauce;Brown Sugar;Green Onions;Fresh Ginger;Wonton Wrappers;Chicken Stock;Green Onions"/>
    <s v="0,5;2;1;1;1;1;1;24;3;6"/>
    <s v="Pound(s);Ounce(s);Tbs;Tbs;Ts;Ts;Ts;Piece(s);Cup(s);Ts"/>
    <s v="65 Mins"/>
    <n v="6"/>
    <s v="https://www.allrecipes.com/recipe/13199/wonton-soup/"/>
  </r>
  <r>
    <x v="7"/>
    <s v="No"/>
    <s v="Yes"/>
    <s v="No"/>
    <s v="Apple Pie"/>
    <s v="Pastry For 9-inch Double-crust Pie;White Sugar;Cinnamon;Sliced Apples;Butter"/>
    <s v="1;0,75;1;6;3"/>
    <s v="Package(s);Cup(s);Ts;Cup(s);Ts"/>
    <s v="60 Mins"/>
    <n v="8"/>
    <s v="https://www.allrecipes.com/recipe/12324/apple-pie-i/"/>
  </r>
  <r>
    <x v="7"/>
    <s v="No"/>
    <s v="Yes"/>
    <s v="No"/>
    <s v="Blueberry Cream Cheese Pie"/>
    <s v="All-Purpose Flour;Pecans;Butter;Blueberries;White Sugar;Cornstarch;Lemon Juice;Cream Cheese;Sweetened Condensed Milk;Lemon Juice"/>
    <s v="1;0,75;0,5;4;1;2;1;1;1;0,3333"/>
    <s v="Cup(s);Cup(s);Cup(s);Cup(s);Cup(s);Tbs;Ts;Package(s);Can(s);Cup(s)"/>
    <s v="235 Mins"/>
    <n v="8"/>
    <s v="https://www.allrecipes.com/recipe/232160/sweet-blueberry-cream-cheese-pie/"/>
  </r>
  <r>
    <x v="7"/>
    <s v="No"/>
    <s v="Yes"/>
    <s v="No"/>
    <s v="Brownie Pie"/>
    <s v="All-Purpose Flour;Granulated Sugar;Salt;Butter;Ice Water;Butter;Granulated Sugar;Egg;Egg Yolk;Canola Oil;Vanilla Extract;Unsweetened Cocoa Powder;All-Purpose Flour;Instant Espresso Granules;Salt;Walnuts;Semisweet Chocolate Chips"/>
    <s v="1,25;1;0,5;0,5;3;10;0,75;2;1;2;1;0,75;0,5;2;0,5;0,5;0,5"/>
    <s v="Cup(s);Tbs;Ts;Cup(s);Tbs;Tbs;Cup(s);Piece(s);Piece(s);Tbs;Ts;Cup(s);Cup(s);Ts;Ts;Cup(s);Cup(s)"/>
    <s v="135 Mins"/>
    <n v="6"/>
    <s v="https://www.allrecipes.com/recipe/8487044/brownie-pie/"/>
  </r>
  <r>
    <x v="7"/>
    <s v="No"/>
    <s v="Yes"/>
    <s v="No"/>
    <s v="Cherry Tarts"/>
    <s v="Pie Crusts;Fresh Sweet Cherries;Minute Tapioca;Sugar;Almond Extract;Salt;Whipped Cream;Grated Chocolate"/>
    <s v="1;1;2;0,3333;0,5;1;0,5;1"/>
    <s v="Package(s);Pound(s);Tbs;Cup(s);Ts;Pinch;Cup(s);Pinch"/>
    <s v="95 Mins"/>
    <n v="6"/>
    <s v="https://www.allrecipes.com/cherry-tarts-recipe-7511030"/>
  </r>
  <r>
    <x v="7"/>
    <s v="No"/>
    <s v="Yes"/>
    <s v="No"/>
    <s v="Chocolate Potato Chip Pie"/>
    <s v="Kettle-cooked Potato Chips;Butter;Oat Flour;Semisweet Chocolate Chips;Bittersweet Chocolate;Heavy Whipping Cream;Egg;Vanilla Extract;Salt;Dark Chocolate Chips;Heavy Whipping Cream;Vegetable Oil;Kettle-cooked Potato Chips"/>
    <s v="16;6;0,25;1,5;4;0,5;3;2;0,5;2;1;1;12"/>
    <s v="Ounce(s);Tbs;Cup(s);Cup(s);Ounce(s);Cup(s);Piece(s);Ts;Ts;Cup(s);Cup(s);Ts;Piece(s)"/>
    <s v="190 Mins"/>
    <n v="8"/>
    <s v="https://www.allrecipes.com/chocolate-potato-chip-pie-recipe-7501170"/>
  </r>
  <r>
    <x v="7"/>
    <s v="No"/>
    <s v="Yes"/>
    <s v="No"/>
    <s v="Porridge"/>
    <s v="Water;Rolled Oats;White Sugar;Salt;Bananas;Cinnamon;Cold Milk"/>
    <s v="2,5;1;1;1;2;1;0,5"/>
    <s v="Cup(s);Cup(s);Tbs;Ts;Piece(s);Pinch;Cup(s)"/>
    <s v="15 Mins"/>
    <n v="4"/>
    <s v="https://www.allrecipes.com/recipe/73155/porridge/"/>
  </r>
  <r>
    <x v="7"/>
    <s v="No"/>
    <s v="Yes"/>
    <s v="No"/>
    <s v="Ruffled Milk Pie"/>
    <s v="Clarified Butter;Granulated Sugar;Cinnamon;Salt;Frozen Phyllo Dough;Whole Milk;Heavy Cream;Egg;Vanilla Extract;Powdered Sugar"/>
    <s v="12;0,75;0,5;0,125;14;1,25;0,25;5;1;1"/>
    <s v="Tbs;Cup(s);Ts;Ts;Sheet(s);Cup(s);Cup(s);Piece(s);Ts;Tbs"/>
    <s v="65 Mins"/>
    <n v="8"/>
    <s v="https://www.allrecipes.com/recipe/8516168/ruffled-milk-pie/"/>
  </r>
  <r>
    <x v="7"/>
    <s v="No"/>
    <s v="Yes"/>
    <s v="No"/>
    <s v="Strawberry Pie"/>
    <s v="Fresh Strawberries;Pie Crust;White Sugar;Cornstarch;Water;Heavy Whipping Cream"/>
    <s v="2;1;1;3;0,75;0,5"/>
    <s v="Pound(s);Piece(s);Cup(s);Tbs;Cup(s);Cup(s)"/>
    <s v="210 Mins"/>
    <n v="8"/>
    <s v="https://www.allrecipes.com/recipe/15836/strawberry-pie-ii/"/>
  </r>
  <r>
    <x v="7"/>
    <s v="No"/>
    <s v="Yes"/>
    <s v="No"/>
    <s v="Twix Pie"/>
    <s v="Shortbread Cookie Crumbs;Butter;Twix Spread;Cream Cheese;Heavy Cream;Confectioners Sugar;Caramel Topping;Twix Bars"/>
    <s v="2,5;5;2;1;1,5;0,25;0,25;2"/>
    <s v="Cup(s);Tbs;Jar(s);Package(s);Cup(s);Cup(s);Cup(s);Package(s)"/>
    <s v="140 Mins"/>
    <n v="10"/>
    <s v="https://www.allrecipes.com/twix-pie-recipe-7563548"/>
  </r>
  <r>
    <x v="8"/>
    <s v="No"/>
    <s v="No"/>
    <s v="No"/>
    <s v="Chicken Satay"/>
    <s v="Creamy Peanut Butter;Soy Sauce;Lemon Juice;Brown Sugar;Curry Powder;Garlic;Hot Pepper Sauce;Skinless Boneless Chicken Breast Halves"/>
    <s v="2;0,5;0,5;3;6;2;1;6"/>
    <s v="Tbs;Cup(s);Cup(s);Ts;Ts;Clove(s);Ts;Piece(s)"/>
    <s v="160 Mins"/>
    <n v="12"/>
    <s v="https://www.allrecipes.com/recipe/17511/chicken-satay/"/>
  </r>
  <r>
    <x v="8"/>
    <s v="No"/>
    <s v="No"/>
    <s v="No"/>
    <s v="Thai Peanut Chicken"/>
    <s v="Water;White Rice;Soy Sauce;Creamy Peanut Butter;White Wine Vinegar;Cayenne Pepper;Olive Oil;Skinless Boneless Chicken Breast Halves;Garlic;Fresh Ginger;Broccoli;Green Onions;Dry-Roasted Peanuts"/>
    <s v="4;2;3;2;2;0,25;9;4;3;4,5;2,5;0,75;0,3333"/>
    <s v="Cup(s);Cup(s);Tbs;Tbs;Ts;Ts;Ts;Piece(s);Tbs;Ts;Cup(s);Cup(s);Cup(s)"/>
    <s v="45 Mins"/>
    <n v="8"/>
    <s v="https://www.allrecipes.com/recipe/50658/thai-peanut-chicken/"/>
  </r>
  <r>
    <x v="9"/>
    <s v="Yes"/>
    <s v="Yes"/>
    <s v="No"/>
    <s v="Eggless Pasta"/>
    <s v="Semolina Flour;Salt;Warm Water"/>
    <s v="2;0,5;0,5"/>
    <s v="Cup(s);Ts;Cup(s)"/>
    <s v="70 Mins"/>
    <n v="4"/>
    <s v="https://www.allrecipes.com/recipe/12044/eggless-pasta/"/>
  </r>
  <r>
    <x v="9"/>
    <s v="Yes"/>
    <s v="Yes"/>
    <s v="No"/>
    <s v="Tofu Stir-Fry With Peanut Sauce"/>
    <s v="Light Coconut Milk;Peanut Butter;Soy Sauce;Brown Sugar;Lime Juice;Sriracha Sauce;Chili Pepper;Olive Oil;Carrot;Red Bell Pepper;Firm Tofu;Garlic;Fresh Ginger;Baby Spinach;Brown Rice"/>
    <s v="1;0,25;2;6;3;1;0,5;1;2;1;1;4;6;4;1,5"/>
    <s v="Can(s);Cup(s);Tbs;Ts;Ts;Ts;Ts;Tbs;Piece(s);Piece(s);Package(s);Clove(s);Ts;Cup(s);Cup(s)"/>
    <s v="35 Mins"/>
    <n v="4"/>
    <s v="https://www.allrecipes.com/recipe/246227/tofu-stir-fry-with-peanut-sauce-vegan/"/>
  </r>
  <r>
    <x v="9"/>
    <s v="Yes"/>
    <s v="Yes"/>
    <s v="No"/>
    <s v="Vegan Banana Muffins"/>
    <s v="All-Purpose Flour;White Sugar;Brown Sugar;Cinnamon;Baking Powder;Baking Soda;Nutmeg;Salt;Ripe Bananas;Canola Oil;Coconut Milk"/>
    <s v="3;1;0,5;2;2;1;1;1;2;1;1"/>
    <s v="Cup(s);Cup(s);Cup(s);Ts;Ts;Ts;Ts;Ts;Cup(s);Cup(s);Cup(s)"/>
    <s v="45 Mins"/>
    <n v="12"/>
    <s v="https://www.allrecipes.com/recipe/233146/vegan-banana-muffins/"/>
  </r>
  <r>
    <x v="9"/>
    <s v="Yes"/>
    <s v="Yes"/>
    <s v="No"/>
    <s v="Vegan Broccoli Soup"/>
    <s v="Raw Cashews;Vegetable Broth;Yukon Gold Potatoes;Onion;Broccoli;Dried Basil;Sea Salt;Black Pepper"/>
    <s v="1;5;2;1;4,5;1;1;0,25"/>
    <s v="Cup(s);Cup(s);Piece(s);Piece(s);Cup(s);Ts;Ts;Ts"/>
    <s v="35 Mins"/>
    <n v="4"/>
    <s v="https://www.allrecipes.com/recipe/229241/vegan-broccoli-soup/"/>
  </r>
  <r>
    <x v="9"/>
    <s v="Yes"/>
    <s v="Yes"/>
    <s v="No"/>
    <s v="Vegan Carrot Curry Soup"/>
    <s v="Vegetable Broth;Curry Powder;Cumin;Cinnamon;Ginger;Carrot;Coconut Milk;Water;Fresh Cilantro"/>
    <s v="4;2;1;0,5;0,5;2;1;1;1"/>
    <s v="Cup(s);Ts;Ts;Ts;Ts;Pound(s);Can(s);Can(s);Ts"/>
    <s v="35 Mins"/>
    <n v="8"/>
    <s v="https://www.allrecipes.com/recipe/217913/vegan-carrot-curry-soup/"/>
  </r>
  <r>
    <x v="9"/>
    <s v="Yes"/>
    <s v="Yes"/>
    <s v="No"/>
    <s v="Vegan Chocolate Cake"/>
    <s v="All-Purpose Flour;White Sugar;Cocoa Powder;Baking Soda;Salt;Water;Vegetable Oil;Vanilla Extract;Distilled White Vinegar"/>
    <s v="1,5;1;0,25;1;0,5;1;0,3333;1;1"/>
    <s v="Cup(s);Cup(s);Cup(s);Ts;Ts;Cup(s);Cup(s);Ts;Ts"/>
    <s v="60 Mins"/>
    <n v="8"/>
    <s v="https://www.allrecipes.com/recipe/16779/vegan-chocolate-cake/"/>
  </r>
  <r>
    <x v="9"/>
    <s v="Yes"/>
    <s v="Yes"/>
    <s v="No"/>
    <s v="Vegan Jamaican Curry"/>
    <s v="Grapeseed Oil;Package Tofu;Yellow Onion;Red Bell Pepper;Yellow Curry Powder;Zucchini;Cremini Mushrooms;Coconut Milk;Salt;Black Pepper"/>
    <s v="2;1;1;1;2;1;0,5;0,25;1;1"/>
    <s v="Tbs;Piece(s);Piece(s);Piece(s);Ts;Piece(s);Cup(s);Cup(s);Pinch;Pinch"/>
    <s v="31 Mins"/>
    <n v="6"/>
    <s v="https://www.allrecipes.com/vegan-jamaican-curry-recipe-8391321"/>
  </r>
  <r>
    <x v="9"/>
    <s v="Yes"/>
    <s v="Yes"/>
    <s v="No"/>
    <s v="Vegan Red Lentil Soup"/>
    <s v="Peanut Oil;Onion;Fresh Ginger;Garlic;Fenugreek Seeds;Dry Red Lentils;Butternut Squash;Fresh Cilantro;Water;Coconut Milk;Tomato Paste;Curry Powder;Cayenne Pepper;Nutmeg;Salt;Pepper"/>
    <s v="1;1;3;1;1;1;1;0,3333;2;0,5;2;1;1;1;1;1"/>
    <s v="Tbs;Piece(s);Ts;Clove(s);Pinch;Cup(s);Cup(s);Cup(s);Cup(s);Can(s);Tbs;Ts;Pinch;Pinch;Pinch;Pinch"/>
    <s v="55 Mins"/>
    <n v="4"/>
    <s v="https://www.allrecipes.com/recipe/70330/vegan-red-lentil-soup/"/>
  </r>
  <r>
    <x v="9"/>
    <s v="Yes"/>
    <s v="Yes"/>
    <s v="No"/>
    <s v="Vegan Zucchini Bread"/>
    <s v="All-Purpose Flour;Flax Seeds;Cinnamon;Salt;Baking Soda;Baking Powder;Arrowroot Powder;Unsweetened Applesauce;White Sugar;Brown Sugar;Vegetable Oil;Vanilla Extract;Zucchini"/>
    <s v="3;3;2;1;1;0,5;0,5;1;1;1;0,75;2;2,5"/>
    <s v="Cup(s);Tbs;Ts;Ts;Ts;Ts;Ts;Cup(s);Cup(s);Cup(s);Cup(s);Ts;Cup(s)"/>
    <s v="90 Mins"/>
    <n v="24"/>
    <s v="https://www.allrecipes.com/recipe/109683/kingmans-vegan-zucchini-bread/"/>
  </r>
  <r>
    <x v="10"/>
    <s v="No"/>
    <s v="Yes"/>
    <s v="No"/>
    <s v="Vegetarian Bibimbap"/>
    <s v="Sesame Oil;Carrot Matchsticks;Zucchini Matchsticks;Bean Sprouts;Canned Bamboo Sprouts;Mushrooms;Salt;Rice;Green Onions;Soy Sauce;Black Pepper;Butter;Egg;Sweet Red Chili Sauce"/>
    <s v="2;1;1;0,5;6;1;0,125;2;0,3333;2;0,25;3;3;3"/>
    <s v="Tbs;Cup(s);Cup(s);Can(s);Can(s);Can(s);Ts;Cup(s);Cup(s);Tbs;Ts;Ts;Piece(s);Ts"/>
    <s v="50 Mins"/>
    <n v="3"/>
    <s v="https://www.allrecipes.com/recipe/228241/vegetarian-bibimbap/"/>
  </r>
  <r>
    <x v="10"/>
    <s v="No"/>
    <s v="Yes"/>
    <s v="No"/>
    <s v="Vegetarian Burrito Casserole"/>
    <s v="White Rice;Water;Soy Burger-Style Crumbles;Tomatoes;Chili Powder;Cumin;Taco Seasoning Mix;Burrito-Size Flour Tortillas;Vegetarian Refried Beans;Fresh Jalapeno Peppers;Salsa;Cheddar Cheese"/>
    <s v="0,75;1,5;1;1;2,5;1;1;2;1;2;1,5;2,5"/>
    <s v="Cup(s);Cup(s);Package(s);Can(s);Ts;Ts;Package(s);Piece(s);Can(s);Piece(s);Cup(s);Cup(s)"/>
    <s v="65 Mins"/>
    <n v="8"/>
    <s v="https://www.allrecipes.com/recipe/76429/vegetarian-burrito-casserole/"/>
  </r>
  <r>
    <x v="10"/>
    <s v="No"/>
    <s v="Yes"/>
    <s v="No"/>
    <s v="Vegetarian Meetloaf"/>
    <s v="Barbeque Sauce;Vegetarian Burger Crumbles;Green Bell Pepper;Onion;Garlic;Soft Bread Crumbs;Parmesan Cheese;Egg;Dried Thyme;Dried Basil;Parsley Flakes;Salt;Pepper"/>
    <s v="1;1;1;0,3333;1;0,5;3;1;0,25;0,25;0,25;1;1"/>
    <s v="Jar(s);Package(s);Piece(s);Cup(s);Clove(s);Cup(s);Tbs;Piece(s);Ts;Ts;Ts;Pinch;Pinch"/>
    <s v="80 Mins"/>
    <n v="8"/>
    <s v="https://www.allrecipes.com/recipe/86297/vegetarian-meatloaf/"/>
  </r>
  <r>
    <x v="10"/>
    <s v="No"/>
    <s v="Yes"/>
    <s v="No"/>
    <s v="Vegetarian Potato-Leek Soup"/>
    <s v="Olive Oil;Leeks;Vegetable Broth;Water;Potatoes;Cayenne Pepper;Salt"/>
    <s v="0,25;2;1;1,75;2;0,375;0,25"/>
    <s v="Cup(s);Piece(s);Can(s);Cup(s);Pound(s);Ts;Ts"/>
    <s v="55 Mins"/>
    <n v="8"/>
    <s v="https://www.allrecipes.com/recipe/236799/vegetarian-potato-leek-sou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DC9A63-FAB0-4746-8EE6-69DF963C7E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ategory">
  <location ref="T1:U13" firstHeaderRow="1" firstDataRow="1" firstDataCol="1"/>
  <pivotFields count="11">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12">
    <i>
      <x/>
    </i>
    <i>
      <x v="1"/>
    </i>
    <i>
      <x v="2"/>
    </i>
    <i>
      <x v="3"/>
    </i>
    <i>
      <x v="4"/>
    </i>
    <i>
      <x v="5"/>
    </i>
    <i>
      <x v="6"/>
    </i>
    <i>
      <x v="7"/>
    </i>
    <i>
      <x v="8"/>
    </i>
    <i>
      <x v="9"/>
    </i>
    <i>
      <x v="10"/>
    </i>
    <i t="grand">
      <x/>
    </i>
  </rowItems>
  <colItems count="1">
    <i/>
  </colItems>
  <dataFields count="1">
    <dataField name="Count of Category" fld="0" subtotal="count" baseField="0" baseItem="0"/>
  </dataFields>
  <formats count="14">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0"/>
        </references>
      </pivotArea>
    </format>
    <format dxfId="28">
      <pivotArea dataOnly="0" labelOnly="1" grandRow="1" outline="0" fieldPosition="0"/>
    </format>
    <format dxfId="27">
      <pivotArea dataOnly="0" labelOnly="1" outline="0" axis="axisValues" fieldPosition="0"/>
    </format>
    <format dxfId="26">
      <pivotArea grandRow="1" outline="0" collapsedLevelsAreSubtotals="1" fieldPosition="0"/>
    </format>
    <format dxfId="25">
      <pivotArea dataOnly="0" labelOnly="1" grandRow="1" outline="0" fieldPosition="0"/>
    </format>
    <format dxfId="24">
      <pivotArea type="all" dataOnly="0" outline="0" fieldPosition="0"/>
    </format>
    <format dxfId="23">
      <pivotArea outline="0" collapsedLevelsAreSubtotals="1" fieldPosition="0"/>
    </format>
    <format dxfId="22">
      <pivotArea field="0" type="button" dataOnly="0" labelOnly="1" outline="0" axis="axisRow" fieldPosition="0"/>
    </format>
    <format dxfId="21">
      <pivotArea dataOnly="0" labelOnly="1" fieldPosition="0">
        <references count="1">
          <reference field="0" count="0"/>
        </references>
      </pivotArea>
    </format>
    <format dxfId="20">
      <pivotArea dataOnly="0" labelOnly="1" grandRow="1" outline="0" fieldPosition="0"/>
    </format>
    <format dxfId="19">
      <pivotArea dataOnly="0" labelOnly="1" outline="0" axis="axisValues" fieldPosition="0"/>
    </format>
  </formats>
  <chartFormats count="26">
    <chartFormat chart="3"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0" count="1" selected="0">
            <x v="0"/>
          </reference>
        </references>
      </pivotArea>
    </chartFormat>
    <chartFormat chart="13" format="3">
      <pivotArea type="data" outline="0" fieldPosition="0">
        <references count="2">
          <reference field="4294967294" count="1" selected="0">
            <x v="0"/>
          </reference>
          <reference field="0" count="1" selected="0">
            <x v="1"/>
          </reference>
        </references>
      </pivotArea>
    </chartFormat>
    <chartFormat chart="13" format="4">
      <pivotArea type="data" outline="0" fieldPosition="0">
        <references count="2">
          <reference field="4294967294" count="1" selected="0">
            <x v="0"/>
          </reference>
          <reference field="0" count="1" selected="0">
            <x v="2"/>
          </reference>
        </references>
      </pivotArea>
    </chartFormat>
    <chartFormat chart="13" format="5">
      <pivotArea type="data" outline="0" fieldPosition="0">
        <references count="2">
          <reference field="4294967294" count="1" selected="0">
            <x v="0"/>
          </reference>
          <reference field="0" count="1" selected="0">
            <x v="3"/>
          </reference>
        </references>
      </pivotArea>
    </chartFormat>
    <chartFormat chart="13" format="6">
      <pivotArea type="data" outline="0" fieldPosition="0">
        <references count="2">
          <reference field="4294967294" count="1" selected="0">
            <x v="0"/>
          </reference>
          <reference field="0" count="1" selected="0">
            <x v="4"/>
          </reference>
        </references>
      </pivotArea>
    </chartFormat>
    <chartFormat chart="13" format="7">
      <pivotArea type="data" outline="0" fieldPosition="0">
        <references count="2">
          <reference field="4294967294" count="1" selected="0">
            <x v="0"/>
          </reference>
          <reference field="0" count="1" selected="0">
            <x v="5"/>
          </reference>
        </references>
      </pivotArea>
    </chartFormat>
    <chartFormat chart="13" format="8">
      <pivotArea type="data" outline="0" fieldPosition="0">
        <references count="2">
          <reference field="4294967294" count="1" selected="0">
            <x v="0"/>
          </reference>
          <reference field="0" count="1" selected="0">
            <x v="6"/>
          </reference>
        </references>
      </pivotArea>
    </chartFormat>
    <chartFormat chart="13" format="9">
      <pivotArea type="data" outline="0" fieldPosition="0">
        <references count="2">
          <reference field="4294967294" count="1" selected="0">
            <x v="0"/>
          </reference>
          <reference field="0" count="1" selected="0">
            <x v="7"/>
          </reference>
        </references>
      </pivotArea>
    </chartFormat>
    <chartFormat chart="13" format="10">
      <pivotArea type="data" outline="0" fieldPosition="0">
        <references count="2">
          <reference field="4294967294" count="1" selected="0">
            <x v="0"/>
          </reference>
          <reference field="0" count="1" selected="0">
            <x v="8"/>
          </reference>
        </references>
      </pivotArea>
    </chartFormat>
    <chartFormat chart="13" format="11">
      <pivotArea type="data" outline="0" fieldPosition="0">
        <references count="2">
          <reference field="4294967294" count="1" selected="0">
            <x v="0"/>
          </reference>
          <reference field="0" count="1" selected="0">
            <x v="9"/>
          </reference>
        </references>
      </pivotArea>
    </chartFormat>
    <chartFormat chart="13" format="12">
      <pivotArea type="data" outline="0" fieldPosition="0">
        <references count="2">
          <reference field="4294967294" count="1" selected="0">
            <x v="0"/>
          </reference>
          <reference field="0" count="1" selected="0">
            <x v="10"/>
          </reference>
        </references>
      </pivotArea>
    </chartFormat>
    <chartFormat chart="14" format="13" series="1">
      <pivotArea type="data" outline="0" fieldPosition="0">
        <references count="1">
          <reference field="4294967294" count="1" selected="0">
            <x v="0"/>
          </reference>
        </references>
      </pivotArea>
    </chartFormat>
    <chartFormat chart="14" format="14">
      <pivotArea type="data" outline="0" fieldPosition="0">
        <references count="2">
          <reference field="4294967294" count="1" selected="0">
            <x v="0"/>
          </reference>
          <reference field="0" count="1" selected="0">
            <x v="0"/>
          </reference>
        </references>
      </pivotArea>
    </chartFormat>
    <chartFormat chart="14" format="15">
      <pivotArea type="data" outline="0" fieldPosition="0">
        <references count="2">
          <reference field="4294967294" count="1" selected="0">
            <x v="0"/>
          </reference>
          <reference field="0" count="1" selected="0">
            <x v="1"/>
          </reference>
        </references>
      </pivotArea>
    </chartFormat>
    <chartFormat chart="14" format="16">
      <pivotArea type="data" outline="0" fieldPosition="0">
        <references count="2">
          <reference field="4294967294" count="1" selected="0">
            <x v="0"/>
          </reference>
          <reference field="0" count="1" selected="0">
            <x v="2"/>
          </reference>
        </references>
      </pivotArea>
    </chartFormat>
    <chartFormat chart="14" format="17">
      <pivotArea type="data" outline="0" fieldPosition="0">
        <references count="2">
          <reference field="4294967294" count="1" selected="0">
            <x v="0"/>
          </reference>
          <reference field="0" count="1" selected="0">
            <x v="3"/>
          </reference>
        </references>
      </pivotArea>
    </chartFormat>
    <chartFormat chart="14" format="18">
      <pivotArea type="data" outline="0" fieldPosition="0">
        <references count="2">
          <reference field="4294967294" count="1" selected="0">
            <x v="0"/>
          </reference>
          <reference field="0" count="1" selected="0">
            <x v="4"/>
          </reference>
        </references>
      </pivotArea>
    </chartFormat>
    <chartFormat chart="14" format="19">
      <pivotArea type="data" outline="0" fieldPosition="0">
        <references count="2">
          <reference field="4294967294" count="1" selected="0">
            <x v="0"/>
          </reference>
          <reference field="0" count="1" selected="0">
            <x v="5"/>
          </reference>
        </references>
      </pivotArea>
    </chartFormat>
    <chartFormat chart="14" format="20">
      <pivotArea type="data" outline="0" fieldPosition="0">
        <references count="2">
          <reference field="4294967294" count="1" selected="0">
            <x v="0"/>
          </reference>
          <reference field="0" count="1" selected="0">
            <x v="6"/>
          </reference>
        </references>
      </pivotArea>
    </chartFormat>
    <chartFormat chart="14" format="21">
      <pivotArea type="data" outline="0" fieldPosition="0">
        <references count="2">
          <reference field="4294967294" count="1" selected="0">
            <x v="0"/>
          </reference>
          <reference field="0" count="1" selected="0">
            <x v="7"/>
          </reference>
        </references>
      </pivotArea>
    </chartFormat>
    <chartFormat chart="14" format="22">
      <pivotArea type="data" outline="0" fieldPosition="0">
        <references count="2">
          <reference field="4294967294" count="1" selected="0">
            <x v="0"/>
          </reference>
          <reference field="0" count="1" selected="0">
            <x v="8"/>
          </reference>
        </references>
      </pivotArea>
    </chartFormat>
    <chartFormat chart="14" format="23">
      <pivotArea type="data" outline="0" fieldPosition="0">
        <references count="2">
          <reference field="4294967294" count="1" selected="0">
            <x v="0"/>
          </reference>
          <reference field="0" count="1" selected="0">
            <x v="9"/>
          </reference>
        </references>
      </pivotArea>
    </chartFormat>
    <chartFormat chart="14" format="24">
      <pivotArea type="data" outline="0" fieldPosition="0">
        <references count="2">
          <reference field="4294967294" count="1" selected="0">
            <x v="0"/>
          </reference>
          <reference field="0"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3BB89D-E13C-D24C-990B-08FAAED6F978}" name="Tabelle2" displayName="Tabelle2" ref="A1:K60" totalsRowShown="0" headerRowDxfId="18" headerRowBorderDxfId="17" tableBorderDxfId="16">
  <sortState xmlns:xlrd2="http://schemas.microsoft.com/office/spreadsheetml/2017/richdata2" ref="A2:K60">
    <sortCondition ref="A1:A60"/>
  </sortState>
  <tableColumns count="11">
    <tableColumn id="1" xr3:uid="{F057921A-50E0-0842-96D9-903AB3B0F063}" name="Category" dataDxfId="15"/>
    <tableColumn id="2" xr3:uid="{CEEF1E96-5CC5-764B-905F-3D178E410EFB}" name="Vegan"/>
    <tableColumn id="3" xr3:uid="{4196D57C-B075-DD43-A778-FD3CE2DE689D}" name="Vegetarian" dataDxfId="14"/>
    <tableColumn id="4" xr3:uid="{148EA584-4498-3243-B9C5-CC8D3572D194}" name="Gluten-Free" dataDxfId="13"/>
    <tableColumn id="5" xr3:uid="{4FE96CF7-7913-BB42-8FDB-C002C2492E8F}" name="Recipe Name"/>
    <tableColumn id="6" xr3:uid="{284AE950-207A-9849-B644-525E248A4230}" name="Ingredients" dataDxfId="12"/>
    <tableColumn id="7" xr3:uid="{4142FA55-6006-DD49-905E-39C30E25D15A}" name="Quantity" dataDxfId="11"/>
    <tableColumn id="8" xr3:uid="{545ED82A-0906-E944-B1F2-0134CAF0A8AD}" name="Unit"/>
    <tableColumn id="9" xr3:uid="{5C2C5032-E518-8C45-9416-80721F018101}" name="Time Needed" dataDxfId="10"/>
    <tableColumn id="10" xr3:uid="{95050C98-80A0-874B-8681-AE1CFEFF184B}" name="Servings"/>
    <tableColumn id="11" xr3:uid="{6A90714E-19E4-E446-8773-1DC6392F1759}" name="Link to the Recipe" dataDxfId="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D05CAE-1661-3E4A-807D-B822C5E1AB9F}" name="Tabelle3" displayName="Tabelle3" ref="A1:C344" totalsRowShown="0" headerRowDxfId="8" headerRowBorderDxfId="7" tableBorderDxfId="6">
  <autoFilter ref="A1:C344" xr:uid="{A7D05CAE-1661-3E4A-807D-B822C5E1AB9F}"/>
  <tableColumns count="3">
    <tableColumn id="1" xr3:uid="{3C912CE7-07AA-4149-AAA4-90965791231B}" name="Ingredients"/>
    <tableColumn id="2" xr3:uid="{B20DBE81-42A0-DD44-97E8-A1ED0A8825B8}" name="Unit"/>
    <tableColumn id="3" xr3:uid="{9D16D539-42FB-694C-994E-D2269515C7AB}" name="Price per Unit (in Euros)" dataDxfId="5"/>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llrecipes.com/lemon-ricotta-and-spinach-pasta-recipe-7975824" TargetMode="External"/><Relationship Id="rId18" Type="http://schemas.openxmlformats.org/officeDocument/2006/relationships/hyperlink" Target="https://www.allrecipes.com/recipe/23431/to-die-for-fettuccine-alfredo/" TargetMode="External"/><Relationship Id="rId26" Type="http://schemas.openxmlformats.org/officeDocument/2006/relationships/hyperlink" Target="https://www.allrecipes.com/recipe/12324/apple-pie-i/" TargetMode="External"/><Relationship Id="rId39" Type="http://schemas.openxmlformats.org/officeDocument/2006/relationships/hyperlink" Target="https://www.allrecipes.com/recipe/12044/eggless-pasta/" TargetMode="External"/><Relationship Id="rId21" Type="http://schemas.openxmlformats.org/officeDocument/2006/relationships/hyperlink" Target="https://www.allrecipes.com/chocolate-potato-chip-pie-recipe-7501170" TargetMode="External"/><Relationship Id="rId34" Type="http://schemas.openxmlformats.org/officeDocument/2006/relationships/hyperlink" Target="https://www.allrecipes.com/recipe/19125/chicken-and-red-wine-sauce/" TargetMode="External"/><Relationship Id="rId42" Type="http://schemas.openxmlformats.org/officeDocument/2006/relationships/hyperlink" Target="https://www.allrecipes.com/recipe/90089/penne-with-chicken-and-asparagus/" TargetMode="External"/><Relationship Id="rId47" Type="http://schemas.openxmlformats.org/officeDocument/2006/relationships/hyperlink" Target="https://www.allrecipes.com/recipe/86297/vegetarian-meatloaf/" TargetMode="External"/><Relationship Id="rId50" Type="http://schemas.openxmlformats.org/officeDocument/2006/relationships/hyperlink" Target="https://www.allrecipes.com/recipe/109683/kingmans-vegan-zucchini-bread/" TargetMode="External"/><Relationship Id="rId55" Type="http://schemas.openxmlformats.org/officeDocument/2006/relationships/hyperlink" Target="https://www.allrecipes.com/recipe/242268/easy-gluten-free-macaroni-and-cheese/" TargetMode="External"/><Relationship Id="rId7" Type="http://schemas.openxmlformats.org/officeDocument/2006/relationships/hyperlink" Target="https://www.allrecipes.com/loaded-sweet-potato-casserole-recipe-8385055" TargetMode="External"/><Relationship Id="rId2" Type="http://schemas.openxmlformats.org/officeDocument/2006/relationships/hyperlink" Target="https://www.allrecipes.com/vegan-jamaican-curry-recipe-8391321" TargetMode="External"/><Relationship Id="rId16" Type="http://schemas.openxmlformats.org/officeDocument/2006/relationships/hyperlink" Target="https://www.allrecipes.com/recipe/215231/empanadas-beef-turnovers/" TargetMode="External"/><Relationship Id="rId29" Type="http://schemas.openxmlformats.org/officeDocument/2006/relationships/hyperlink" Target="https://www.allrecipes.com/recipe/11758/baked-ziti-i/" TargetMode="External"/><Relationship Id="rId11" Type="http://schemas.openxmlformats.org/officeDocument/2006/relationships/hyperlink" Target="https://www.allrecipes.com/green-chicken-enchilada-soup-recipe-8364068" TargetMode="External"/><Relationship Id="rId24" Type="http://schemas.openxmlformats.org/officeDocument/2006/relationships/hyperlink" Target="https://www.allrecipes.com/recipe/232160/sweet-blueberry-cream-cheese-pie/" TargetMode="External"/><Relationship Id="rId32" Type="http://schemas.openxmlformats.org/officeDocument/2006/relationships/hyperlink" Target="https://www.allrecipes.com/recipe/13199/wonton-soup/" TargetMode="External"/><Relationship Id="rId37" Type="http://schemas.openxmlformats.org/officeDocument/2006/relationships/hyperlink" Target="https://www.allrecipes.com/recipe/45833/ginger-glazed-mahi-mahi/" TargetMode="External"/><Relationship Id="rId40" Type="http://schemas.openxmlformats.org/officeDocument/2006/relationships/hyperlink" Target="https://www.allrecipes.com/recipe/17511/chicken-satay/" TargetMode="External"/><Relationship Id="rId45" Type="http://schemas.openxmlformats.org/officeDocument/2006/relationships/hyperlink" Target="https://www.allrecipes.com/recipe/236799/vegetarian-potato-leek-soup/" TargetMode="External"/><Relationship Id="rId53" Type="http://schemas.openxmlformats.org/officeDocument/2006/relationships/hyperlink" Target="https://www.allrecipes.com/recipe/217913/vegan-carrot-curry-soup/" TargetMode="External"/><Relationship Id="rId58" Type="http://schemas.openxmlformats.org/officeDocument/2006/relationships/hyperlink" Target="https://www.allrecipes.com/recipe/257905/easy-gluten-free-carrot-cake/" TargetMode="External"/><Relationship Id="rId5" Type="http://schemas.openxmlformats.org/officeDocument/2006/relationships/hyperlink" Target="https://www.allrecipes.com/tomato-toast-with-sriracha-mayo-recipe-8387215" TargetMode="External"/><Relationship Id="rId61" Type="http://schemas.openxmlformats.org/officeDocument/2006/relationships/drawing" Target="../drawings/drawing2.xml"/><Relationship Id="rId19" Type="http://schemas.openxmlformats.org/officeDocument/2006/relationships/hyperlink" Target="https://www.allrecipes.com/twix-pie-recipe-7563548" TargetMode="External"/><Relationship Id="rId14" Type="http://schemas.openxmlformats.org/officeDocument/2006/relationships/hyperlink" Target="https://www.allrecipes.com/recipe/8469279/one-pan-tomato-spinach-chicken-pasta/" TargetMode="External"/><Relationship Id="rId22" Type="http://schemas.openxmlformats.org/officeDocument/2006/relationships/hyperlink" Target="https://www.allrecipes.com/recipe/8516168/ruffled-milk-pie/" TargetMode="External"/><Relationship Id="rId27" Type="http://schemas.openxmlformats.org/officeDocument/2006/relationships/hyperlink" Target="https://www.allrecipes.com/chicken-bhuna-recipe-7485475" TargetMode="External"/><Relationship Id="rId30" Type="http://schemas.openxmlformats.org/officeDocument/2006/relationships/hyperlink" Target="https://www.allrecipes.com/recipe/19344/homemade-lasagna/" TargetMode="External"/><Relationship Id="rId35" Type="http://schemas.openxmlformats.org/officeDocument/2006/relationships/hyperlink" Target="https://www.allrecipes.com/recipe/73155/porridge/" TargetMode="External"/><Relationship Id="rId43" Type="http://schemas.openxmlformats.org/officeDocument/2006/relationships/hyperlink" Target="https://www.allrecipes.com/recipe/215012/spicy-tuna-fish-cakes/" TargetMode="External"/><Relationship Id="rId48" Type="http://schemas.openxmlformats.org/officeDocument/2006/relationships/hyperlink" Target="https://www.allrecipes.com/recipe/16779/vegan-chocolate-cake/" TargetMode="External"/><Relationship Id="rId56" Type="http://schemas.openxmlformats.org/officeDocument/2006/relationships/hyperlink" Target="https://www.allrecipes.com/recipe/23287/alisons-gluten-free-bread/" TargetMode="External"/><Relationship Id="rId8" Type="http://schemas.openxmlformats.org/officeDocument/2006/relationships/hyperlink" Target="https://www.allrecipes.com/chicken-fajita-tacos-recipe-8384320" TargetMode="External"/><Relationship Id="rId51" Type="http://schemas.openxmlformats.org/officeDocument/2006/relationships/hyperlink" Target="https://www.allrecipes.com/recipe/233146/vegan-banana-muffins/" TargetMode="External"/><Relationship Id="rId3" Type="http://schemas.openxmlformats.org/officeDocument/2006/relationships/hyperlink" Target="https://www.allrecipes.com/mashed-potato-au-gratin-recipe-8401639" TargetMode="External"/><Relationship Id="rId12" Type="http://schemas.openxmlformats.org/officeDocument/2006/relationships/hyperlink" Target="https://www.allrecipes.com/red-wine-and-mushroom-ragout-recipe-8347892" TargetMode="External"/><Relationship Id="rId17" Type="http://schemas.openxmlformats.org/officeDocument/2006/relationships/hyperlink" Target="https://www.allrecipes.com/recipe/222000/spaghetti-aglio-e-olio/" TargetMode="External"/><Relationship Id="rId25" Type="http://schemas.openxmlformats.org/officeDocument/2006/relationships/hyperlink" Target="https://www.allrecipes.com/recipe/15836/strawberry-pie-ii/" TargetMode="External"/><Relationship Id="rId33" Type="http://schemas.openxmlformats.org/officeDocument/2006/relationships/hyperlink" Target="https://www.allrecipes.com/recipe/11691/tomato-and-garlic-pasta/" TargetMode="External"/><Relationship Id="rId38" Type="http://schemas.openxmlformats.org/officeDocument/2006/relationships/hyperlink" Target="https://www.allrecipes.com/recipe/13999/quick-black-beans-and-rice/" TargetMode="External"/><Relationship Id="rId46" Type="http://schemas.openxmlformats.org/officeDocument/2006/relationships/hyperlink" Target="https://www.allrecipes.com/recipe/228241/vegetarian-bibimbap/" TargetMode="External"/><Relationship Id="rId59" Type="http://schemas.openxmlformats.org/officeDocument/2006/relationships/hyperlink" Target="https://www.allrecipes.com/recipe/232272/gluten-free-sausage-gravy/" TargetMode="External"/><Relationship Id="rId20" Type="http://schemas.openxmlformats.org/officeDocument/2006/relationships/hyperlink" Target="https://www.allrecipes.com/cherry-tarts-recipe-7511030" TargetMode="External"/><Relationship Id="rId41" Type="http://schemas.openxmlformats.org/officeDocument/2006/relationships/hyperlink" Target="https://www.allrecipes.com/recipe/50658/thai-peanut-chicken/" TargetMode="External"/><Relationship Id="rId54" Type="http://schemas.openxmlformats.org/officeDocument/2006/relationships/hyperlink" Target="https://www.allrecipes.com/recipe/246227/tofu-stir-fry-with-peanut-sauce-vegan/" TargetMode="External"/><Relationship Id="rId62"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hyperlink" Target="https://www.allrecipes.com/cabbage-fried-rice-recipe-8384727" TargetMode="External"/><Relationship Id="rId15" Type="http://schemas.openxmlformats.org/officeDocument/2006/relationships/hyperlink" Target="https://www.allrecipes.com/recipe/46822/indian-chicken-curry-ii/" TargetMode="External"/><Relationship Id="rId23" Type="http://schemas.openxmlformats.org/officeDocument/2006/relationships/hyperlink" Target="https://www.allrecipes.com/recipe/8487044/brownie-pie/" TargetMode="External"/><Relationship Id="rId28" Type="http://schemas.openxmlformats.org/officeDocument/2006/relationships/hyperlink" Target="https://www.allrecipes.com/recipe/244914/chef-johns-fresh-spring-rolls/" TargetMode="External"/><Relationship Id="rId36" Type="http://schemas.openxmlformats.org/officeDocument/2006/relationships/hyperlink" Target="https://www.allrecipes.com/recipe/12029/linguine-with-white-clam-sauce-ii/" TargetMode="External"/><Relationship Id="rId49" Type="http://schemas.openxmlformats.org/officeDocument/2006/relationships/hyperlink" Target="https://www.allrecipes.com/recipe/229241/vegan-broccoli-soup/" TargetMode="External"/><Relationship Id="rId57" Type="http://schemas.openxmlformats.org/officeDocument/2006/relationships/hyperlink" Target="https://www.allrecipes.com/recipe/33176/delicious-gluten-free-pancakes/" TargetMode="External"/><Relationship Id="rId10" Type="http://schemas.openxmlformats.org/officeDocument/2006/relationships/hyperlink" Target="https://www.allrecipes.com/chicken-fra-diavolo-recipe-8383615" TargetMode="External"/><Relationship Id="rId31" Type="http://schemas.openxmlformats.org/officeDocument/2006/relationships/hyperlink" Target="https://www.allrecipes.com/recipe/46982/pesto-pasta-with-chicken/" TargetMode="External"/><Relationship Id="rId44" Type="http://schemas.openxmlformats.org/officeDocument/2006/relationships/hyperlink" Target="https://www.allrecipes.com/recipe/76429/vegetarian-burrito-casserole/" TargetMode="External"/><Relationship Id="rId52" Type="http://schemas.openxmlformats.org/officeDocument/2006/relationships/hyperlink" Target="https://www.allrecipes.com/recipe/70330/vegan-red-lentil-soup/" TargetMode="External"/><Relationship Id="rId60" Type="http://schemas.openxmlformats.org/officeDocument/2006/relationships/hyperlink" Target="https://www.allrecipes.com/recipe/239708/gluten-free-beer-battered-chicken-and-veggies/" TargetMode="External"/><Relationship Id="rId4" Type="http://schemas.openxmlformats.org/officeDocument/2006/relationships/hyperlink" Target="https://www.allrecipes.com/cheesy-brussels-sprouts-with-bacon-recipe-8391409" TargetMode="External"/><Relationship Id="rId9" Type="http://schemas.openxmlformats.org/officeDocument/2006/relationships/hyperlink" Target="https://www.allrecipes.com/baked-feta-dip-recipe-8384095"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A4869-E1E0-6E44-A6CE-899538BCF621}">
  <sheetPr>
    <tabColor rgb="FFBBDB44"/>
  </sheetPr>
  <dimension ref="A1:O35"/>
  <sheetViews>
    <sheetView showGridLines="0" tabSelected="1" zoomScale="84" workbookViewId="0"/>
  </sheetViews>
  <sheetFormatPr defaultColWidth="0" defaultRowHeight="14.4" zeroHeight="1"/>
  <cols>
    <col min="1" max="10" width="10.77734375" customWidth="1"/>
    <col min="11" max="11" width="11.77734375" customWidth="1"/>
    <col min="12" max="12" width="7" customWidth="1"/>
    <col min="13" max="13" width="13" hidden="1" customWidth="1"/>
    <col min="14" max="14" width="4.44140625" hidden="1" customWidth="1"/>
    <col min="15" max="15" width="0" hidden="1" customWidth="1"/>
    <col min="16" max="16384" width="10.77734375" hidden="1"/>
  </cols>
  <sheetData>
    <row r="1" spans="1:12"/>
    <row r="2" spans="1:12"/>
    <row r="3" spans="1:12" ht="15" thickBot="1"/>
    <row r="4" spans="1:12" ht="15" customHeight="1">
      <c r="A4" s="81" t="s">
        <v>0</v>
      </c>
      <c r="B4" s="82"/>
      <c r="C4" s="82"/>
      <c r="D4" s="82"/>
      <c r="E4" s="82"/>
      <c r="F4" s="82"/>
      <c r="G4" s="82"/>
      <c r="H4" s="82"/>
      <c r="I4" s="82"/>
      <c r="J4" s="82"/>
      <c r="K4" s="83"/>
      <c r="L4" s="48"/>
    </row>
    <row r="5" spans="1:12" ht="16.05" customHeight="1" thickBot="1">
      <c r="A5" s="84"/>
      <c r="B5" s="85"/>
      <c r="C5" s="85"/>
      <c r="D5" s="85"/>
      <c r="E5" s="85"/>
      <c r="F5" s="85"/>
      <c r="G5" s="85"/>
      <c r="H5" s="85"/>
      <c r="I5" s="85"/>
      <c r="J5" s="85"/>
      <c r="K5" s="86"/>
      <c r="L5" s="48"/>
    </row>
    <row r="6" spans="1:12">
      <c r="A6" s="5"/>
      <c r="B6" s="5"/>
      <c r="C6" s="5"/>
      <c r="D6" s="5"/>
      <c r="E6" s="5"/>
      <c r="F6" s="5"/>
      <c r="G6" s="5"/>
      <c r="H6" s="5"/>
      <c r="I6" s="5"/>
      <c r="J6" s="5"/>
    </row>
    <row r="7" spans="1:12">
      <c r="A7" s="5"/>
      <c r="B7" s="93" t="s">
        <v>799</v>
      </c>
      <c r="C7" s="94"/>
      <c r="D7" s="94"/>
      <c r="E7" s="94"/>
      <c r="F7" s="95"/>
      <c r="G7" s="5"/>
      <c r="H7" s="87" t="s">
        <v>800</v>
      </c>
      <c r="I7" s="88"/>
      <c r="J7" s="89"/>
    </row>
    <row r="8" spans="1:12" ht="15" customHeight="1">
      <c r="A8" s="5"/>
      <c r="B8" s="96" t="s">
        <v>798</v>
      </c>
      <c r="C8" s="97"/>
      <c r="D8" s="97"/>
      <c r="E8" s="97"/>
      <c r="F8" s="98"/>
      <c r="G8" s="5"/>
      <c r="H8" s="96" t="s">
        <v>806</v>
      </c>
      <c r="I8" s="97"/>
      <c r="J8" s="98"/>
      <c r="K8" s="45"/>
    </row>
    <row r="9" spans="1:12">
      <c r="A9" s="5"/>
      <c r="B9" s="96"/>
      <c r="C9" s="97"/>
      <c r="D9" s="97"/>
      <c r="E9" s="97"/>
      <c r="F9" s="98"/>
      <c r="G9" s="5"/>
      <c r="H9" s="96"/>
      <c r="I9" s="97"/>
      <c r="J9" s="98"/>
      <c r="K9" s="45"/>
    </row>
    <row r="10" spans="1:12" ht="15" customHeight="1">
      <c r="A10" s="5"/>
      <c r="B10" s="96"/>
      <c r="C10" s="97"/>
      <c r="D10" s="97"/>
      <c r="E10" s="97"/>
      <c r="F10" s="98"/>
      <c r="G10" s="5"/>
      <c r="H10" s="96"/>
      <c r="I10" s="97"/>
      <c r="J10" s="98"/>
      <c r="K10" s="45"/>
    </row>
    <row r="11" spans="1:12">
      <c r="A11" s="5"/>
      <c r="B11" s="96"/>
      <c r="C11" s="97"/>
      <c r="D11" s="97"/>
      <c r="E11" s="97"/>
      <c r="F11" s="98"/>
      <c r="G11" s="5"/>
      <c r="H11" s="96" t="s">
        <v>808</v>
      </c>
      <c r="I11" s="97"/>
      <c r="J11" s="98"/>
      <c r="K11" s="45"/>
    </row>
    <row r="12" spans="1:12">
      <c r="A12" s="5"/>
      <c r="B12" s="96"/>
      <c r="C12" s="97"/>
      <c r="D12" s="97"/>
      <c r="E12" s="97"/>
      <c r="F12" s="98"/>
      <c r="G12" s="5"/>
      <c r="H12" s="96"/>
      <c r="I12" s="97"/>
      <c r="J12" s="98"/>
      <c r="K12" s="45"/>
    </row>
    <row r="13" spans="1:12">
      <c r="A13" s="5"/>
      <c r="B13" s="96"/>
      <c r="C13" s="97"/>
      <c r="D13" s="97"/>
      <c r="E13" s="97"/>
      <c r="F13" s="98"/>
      <c r="G13" s="5"/>
      <c r="H13" s="96"/>
      <c r="I13" s="97"/>
      <c r="J13" s="98"/>
      <c r="K13" s="45"/>
    </row>
    <row r="14" spans="1:12">
      <c r="A14" s="5"/>
      <c r="B14" s="96"/>
      <c r="C14" s="97"/>
      <c r="D14" s="97"/>
      <c r="E14" s="97"/>
      <c r="F14" s="98"/>
      <c r="G14" s="5"/>
      <c r="H14" s="96"/>
      <c r="I14" s="97"/>
      <c r="J14" s="98"/>
      <c r="K14" s="45"/>
    </row>
    <row r="15" spans="1:12">
      <c r="A15" s="5"/>
      <c r="B15" s="99"/>
      <c r="C15" s="100"/>
      <c r="D15" s="100"/>
      <c r="E15" s="100"/>
      <c r="F15" s="101"/>
      <c r="G15" s="5"/>
      <c r="H15" s="99"/>
      <c r="I15" s="100"/>
      <c r="J15" s="101"/>
    </row>
    <row r="16" spans="1:12">
      <c r="A16" s="5"/>
      <c r="B16" s="80"/>
      <c r="C16" s="80"/>
      <c r="D16" s="80"/>
      <c r="E16" s="80"/>
      <c r="F16" s="80"/>
      <c r="G16" s="5"/>
      <c r="H16" s="5"/>
      <c r="I16" s="5"/>
      <c r="J16" s="5"/>
    </row>
    <row r="17" spans="1:11">
      <c r="A17" s="5"/>
      <c r="B17" s="80"/>
      <c r="C17" s="80"/>
      <c r="D17" s="80"/>
      <c r="E17" s="80"/>
      <c r="F17" s="80"/>
      <c r="G17" s="2"/>
      <c r="H17" s="2"/>
      <c r="I17" s="5"/>
      <c r="J17" s="5"/>
    </row>
    <row r="18" spans="1:11" ht="15" customHeight="1">
      <c r="A18" s="5"/>
      <c r="B18" s="5"/>
      <c r="C18" s="5"/>
      <c r="D18" s="5"/>
      <c r="E18" s="5"/>
      <c r="F18" s="5"/>
      <c r="G18" s="5"/>
      <c r="H18" s="5"/>
      <c r="I18" s="5"/>
      <c r="J18" s="5"/>
      <c r="K18" s="37"/>
    </row>
    <row r="19" spans="1:11" ht="15" customHeight="1">
      <c r="A19" s="5"/>
      <c r="B19" s="103" t="s">
        <v>1</v>
      </c>
      <c r="C19" s="103"/>
      <c r="D19" s="103"/>
      <c r="E19" s="103"/>
      <c r="F19" s="103"/>
      <c r="G19" s="6"/>
      <c r="H19" s="90" t="s">
        <v>801</v>
      </c>
      <c r="I19" s="90"/>
      <c r="J19" s="90"/>
      <c r="K19" s="49"/>
    </row>
    <row r="20" spans="1:11" ht="15" customHeight="1">
      <c r="A20" s="5"/>
      <c r="B20" s="102" t="s">
        <v>2</v>
      </c>
      <c r="C20" s="102"/>
      <c r="D20" s="102" t="s">
        <v>3</v>
      </c>
      <c r="E20" s="102"/>
      <c r="F20" s="102"/>
      <c r="G20" s="6"/>
      <c r="H20" s="91" t="s">
        <v>802</v>
      </c>
      <c r="I20" s="91"/>
      <c r="J20" s="91"/>
      <c r="K20" s="49"/>
    </row>
    <row r="21" spans="1:11" ht="15" customHeight="1">
      <c r="A21" s="5"/>
      <c r="B21" s="102" t="s">
        <v>4</v>
      </c>
      <c r="C21" s="102"/>
      <c r="D21" s="102" t="s">
        <v>807</v>
      </c>
      <c r="E21" s="102"/>
      <c r="F21" s="102"/>
      <c r="G21" s="4"/>
      <c r="H21" s="92" t="s">
        <v>803</v>
      </c>
      <c r="I21" s="92"/>
      <c r="J21" s="92"/>
      <c r="K21" s="49"/>
    </row>
    <row r="22" spans="1:11" ht="15" customHeight="1">
      <c r="A22" s="5"/>
      <c r="B22" s="102" t="s">
        <v>5</v>
      </c>
      <c r="C22" s="102"/>
      <c r="D22" s="102" t="s">
        <v>6</v>
      </c>
      <c r="E22" s="102"/>
      <c r="F22" s="102"/>
      <c r="G22" s="2"/>
      <c r="H22" s="92" t="s">
        <v>804</v>
      </c>
      <c r="I22" s="92"/>
      <c r="J22" s="92"/>
      <c r="K22" s="49"/>
    </row>
    <row r="23" spans="1:11">
      <c r="A23" s="5"/>
      <c r="B23" s="102" t="s">
        <v>7</v>
      </c>
      <c r="C23" s="102"/>
      <c r="D23" s="102" t="s">
        <v>8</v>
      </c>
      <c r="E23" s="102"/>
      <c r="F23" s="102"/>
      <c r="G23" s="2"/>
      <c r="H23" s="92" t="s">
        <v>805</v>
      </c>
      <c r="I23" s="92"/>
      <c r="J23" s="92"/>
    </row>
    <row r="24" spans="1:11">
      <c r="A24" s="5"/>
      <c r="B24" s="5"/>
      <c r="C24" s="5"/>
      <c r="D24" s="5"/>
      <c r="E24" s="5"/>
      <c r="F24" s="5"/>
      <c r="G24" s="5"/>
      <c r="H24" s="5"/>
      <c r="I24" s="5"/>
      <c r="J24" s="5"/>
    </row>
    <row r="25" spans="1:11"/>
    <row r="26" spans="1:11"/>
    <row r="27" spans="1:11"/>
    <row r="28" spans="1:11"/>
    <row r="29" spans="1:11"/>
    <row r="30" spans="1:11"/>
    <row r="31" spans="1:11"/>
    <row r="32" spans="1:11"/>
    <row r="33" spans="9:11"/>
    <row r="34" spans="9:11">
      <c r="I34" s="3" t="s">
        <v>9</v>
      </c>
      <c r="J34" s="3"/>
      <c r="K34" s="3"/>
    </row>
    <row r="35" spans="9:11"/>
  </sheetData>
  <sheetProtection algorithmName="SHA-512" hashValue="WtLPKXve/BHh20Za2lWg4emWw/WU5XhhRHZQwSfWruyvyaN+uhpB/XCJ/FF2mEaIDfdokk82Vn0FS5/rPt9+cg==" saltValue="HxPfEwjCSVC9eahDgK6xcg==" spinCount="100000" sheet="1" objects="1" scenarios="1"/>
  <mergeCells count="20">
    <mergeCell ref="H22:J22"/>
    <mergeCell ref="H23:J23"/>
    <mergeCell ref="H11:J15"/>
    <mergeCell ref="H8:J10"/>
    <mergeCell ref="B22:C22"/>
    <mergeCell ref="B23:C23"/>
    <mergeCell ref="D20:F20"/>
    <mergeCell ref="D21:F21"/>
    <mergeCell ref="D22:F22"/>
    <mergeCell ref="D23:F23"/>
    <mergeCell ref="B19:F19"/>
    <mergeCell ref="B21:C21"/>
    <mergeCell ref="B20:C20"/>
    <mergeCell ref="B8:F15"/>
    <mergeCell ref="A4:K5"/>
    <mergeCell ref="H7:J7"/>
    <mergeCell ref="H19:J19"/>
    <mergeCell ref="H20:J20"/>
    <mergeCell ref="H21:J21"/>
    <mergeCell ref="B7:F7"/>
  </mergeCells>
  <pageMargins left="0.7" right="0.7" top="0.78740157499999996" bottom="0.78740157499999996" header="0.3" footer="0.3"/>
  <pageSetup paperSize="9" orientation="landscape" horizontalDpi="0" verticalDpi="0"/>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570B-90F8-4F9E-8677-CAE05BAD7549}">
  <sheetPr>
    <tabColor rgb="FFFFF379"/>
  </sheetPr>
  <dimension ref="A1:U63"/>
  <sheetViews>
    <sheetView showGridLines="0" zoomScale="75" workbookViewId="0">
      <selection activeCell="J13" sqref="J13"/>
    </sheetView>
  </sheetViews>
  <sheetFormatPr defaultColWidth="0" defaultRowHeight="14.4" zeroHeight="1"/>
  <cols>
    <col min="1" max="1" width="8.6640625" customWidth="1"/>
    <col min="2" max="2" width="17" bestFit="1" customWidth="1"/>
    <col min="3" max="3" width="22" customWidth="1"/>
    <col min="4" max="4" width="23.44140625" customWidth="1"/>
    <col min="5" max="5" width="19" customWidth="1"/>
    <col min="6" max="6" width="8.77734375" customWidth="1"/>
    <col min="7" max="7" width="2.6640625" bestFit="1" customWidth="1"/>
    <col min="8" max="8" width="3.6640625" customWidth="1"/>
    <col min="9" max="9" width="26.44140625" customWidth="1"/>
    <col min="10" max="10" width="42.109375" customWidth="1"/>
    <col min="11" max="11" width="2.6640625" customWidth="1"/>
    <col min="12" max="12" width="8.77734375" customWidth="1"/>
    <col min="13" max="13" width="3" customWidth="1"/>
    <col min="14" max="14" width="22.44140625" customWidth="1"/>
    <col min="15" max="15" width="24.21875" customWidth="1"/>
    <col min="16" max="16" width="15.6640625" customWidth="1"/>
    <col min="17" max="17" width="14.33203125" customWidth="1"/>
    <col min="18" max="18" width="22.77734375" customWidth="1"/>
    <col min="19" max="19" width="3" customWidth="1"/>
    <col min="20" max="21" width="8.77734375" customWidth="1"/>
    <col min="22" max="16384" width="8.77734375" hidden="1"/>
  </cols>
  <sheetData>
    <row r="1" spans="2:19"/>
    <row r="2" spans="2:19"/>
    <row r="3" spans="2:19">
      <c r="B3" s="9"/>
      <c r="C3" s="9"/>
      <c r="D3" s="9"/>
      <c r="E3" s="9"/>
      <c r="G3" s="9"/>
      <c r="H3" s="9"/>
      <c r="I3" s="9"/>
      <c r="J3" s="9"/>
      <c r="K3" s="9"/>
    </row>
    <row r="4" spans="2:19" ht="14.4" customHeight="1">
      <c r="B4" s="9"/>
      <c r="C4" s="9"/>
      <c r="D4" s="9"/>
      <c r="E4" s="9"/>
      <c r="G4" s="9"/>
      <c r="H4" s="9"/>
      <c r="I4" s="9"/>
      <c r="J4" s="9"/>
      <c r="K4" s="9"/>
    </row>
    <row r="5" spans="2:19" ht="15" customHeight="1">
      <c r="B5" s="127" t="str">
        <f>CONCATENATE("Select from ",COUNT(Recipes!J2:J60)," Recipes and ", COUNT('Ingredients &amp; Currency'!C2:C344)," Ingredients. Percentage of categories:")</f>
        <v>Select from 59 Recipes and 343 Ingredients. Percentage of categories:</v>
      </c>
      <c r="C5" s="127"/>
      <c r="D5" s="127"/>
      <c r="E5" s="127"/>
      <c r="G5" s="9"/>
      <c r="H5" s="9"/>
      <c r="I5" s="9"/>
      <c r="J5" s="9"/>
      <c r="K5" s="9"/>
    </row>
    <row r="6" spans="2:19" ht="15" customHeight="1">
      <c r="B6" s="47"/>
      <c r="C6" s="47"/>
      <c r="D6" s="47"/>
      <c r="E6" s="9"/>
      <c r="G6" s="9"/>
      <c r="H6" s="127" t="s">
        <v>10</v>
      </c>
      <c r="I6" s="127"/>
      <c r="J6" s="127"/>
      <c r="K6" s="9"/>
    </row>
    <row r="7" spans="2:19">
      <c r="B7" s="47"/>
      <c r="C7" s="47"/>
      <c r="D7" s="47"/>
      <c r="E7" s="9"/>
      <c r="G7" s="46"/>
      <c r="H7" s="127"/>
      <c r="I7" s="127"/>
      <c r="J7" s="127"/>
      <c r="K7" s="9"/>
      <c r="N7" s="1"/>
      <c r="O7" s="1"/>
      <c r="P7" s="1"/>
      <c r="Q7" s="1"/>
      <c r="R7" s="1"/>
    </row>
    <row r="8" spans="2:19" s="1" customFormat="1">
      <c r="B8" s="47"/>
      <c r="C8" s="47"/>
      <c r="D8" s="47"/>
      <c r="E8" s="10"/>
      <c r="G8" s="46"/>
      <c r="H8" s="127"/>
      <c r="I8" s="127"/>
      <c r="J8" s="127"/>
      <c r="K8" s="10"/>
      <c r="M8"/>
      <c r="N8"/>
      <c r="O8"/>
      <c r="P8"/>
      <c r="Q8"/>
      <c r="R8"/>
      <c r="S8"/>
    </row>
    <row r="9" spans="2:19" ht="15" thickBot="1">
      <c r="B9" s="47"/>
      <c r="C9" s="47"/>
      <c r="D9" s="47"/>
      <c r="E9" s="9"/>
      <c r="G9" s="46"/>
      <c r="H9" s="46"/>
      <c r="I9" s="46"/>
      <c r="J9" s="9"/>
      <c r="K9" s="9"/>
    </row>
    <row r="10" spans="2:19">
      <c r="B10" s="47"/>
      <c r="C10" s="47"/>
      <c r="D10" s="47"/>
      <c r="E10" s="9"/>
      <c r="G10" s="9"/>
      <c r="H10" s="109" t="s">
        <v>11</v>
      </c>
      <c r="I10" s="110"/>
      <c r="J10" s="111"/>
      <c r="K10" s="9"/>
    </row>
    <row r="11" spans="2:19">
      <c r="B11" s="47"/>
      <c r="C11" s="47"/>
      <c r="D11" s="47"/>
      <c r="E11" s="9"/>
      <c r="G11" s="9"/>
      <c r="H11" s="112"/>
      <c r="I11" s="113"/>
      <c r="J11" s="114"/>
      <c r="K11" s="9"/>
    </row>
    <row r="12" spans="2:19">
      <c r="B12" s="47"/>
      <c r="C12" s="47"/>
      <c r="D12" s="47"/>
      <c r="E12" s="9"/>
      <c r="G12" s="9"/>
      <c r="H12" s="112"/>
      <c r="I12" s="113"/>
      <c r="J12" s="114"/>
      <c r="K12" s="9"/>
    </row>
    <row r="13" spans="2:19">
      <c r="B13" s="47"/>
      <c r="C13" s="47"/>
      <c r="D13" s="47"/>
      <c r="E13" s="9"/>
      <c r="G13" s="9"/>
      <c r="H13" s="55" t="s">
        <v>12</v>
      </c>
      <c r="I13" s="56" t="s">
        <v>13</v>
      </c>
      <c r="J13" s="54" t="s">
        <v>46</v>
      </c>
      <c r="K13" s="9"/>
    </row>
    <row r="14" spans="2:19">
      <c r="B14" s="47"/>
      <c r="C14" s="47"/>
      <c r="D14" s="47"/>
      <c r="E14" s="9"/>
      <c r="G14" s="9"/>
      <c r="H14" s="55" t="s">
        <v>15</v>
      </c>
      <c r="I14" s="56" t="s">
        <v>16</v>
      </c>
      <c r="J14" s="54" t="s">
        <v>49</v>
      </c>
      <c r="K14" s="9"/>
    </row>
    <row r="15" spans="2:19">
      <c r="B15" s="47"/>
      <c r="C15" s="47"/>
      <c r="D15" s="47"/>
      <c r="E15" s="9"/>
      <c r="G15" s="9"/>
      <c r="H15" s="55" t="s">
        <v>18</v>
      </c>
      <c r="I15" s="56" t="s">
        <v>19</v>
      </c>
      <c r="J15" s="54">
        <v>5</v>
      </c>
      <c r="K15" s="9"/>
    </row>
    <row r="16" spans="2:19" ht="15" thickBot="1">
      <c r="B16" s="47"/>
      <c r="C16" s="47"/>
      <c r="D16" s="47"/>
      <c r="E16" s="9"/>
      <c r="G16" s="9"/>
      <c r="H16" s="57" t="s">
        <v>20</v>
      </c>
      <c r="I16" s="58" t="s">
        <v>21</v>
      </c>
      <c r="J16" s="59" t="s">
        <v>403</v>
      </c>
      <c r="K16" s="9"/>
    </row>
    <row r="17" spans="2:19">
      <c r="B17" s="9"/>
      <c r="C17" s="9"/>
      <c r="D17" s="9"/>
      <c r="E17" s="9"/>
      <c r="G17" s="9"/>
      <c r="H17" s="9"/>
      <c r="I17" s="9"/>
      <c r="J17" s="9"/>
      <c r="K17" s="9"/>
    </row>
    <row r="18" spans="2:19">
      <c r="B18" s="9"/>
      <c r="C18" s="9"/>
      <c r="D18" s="9"/>
      <c r="E18" s="9"/>
      <c r="G18" s="9"/>
      <c r="H18" s="9"/>
      <c r="I18" s="9"/>
      <c r="J18" s="9"/>
      <c r="K18" s="9"/>
    </row>
    <row r="19" spans="2:19">
      <c r="B19" s="9"/>
      <c r="C19" s="9"/>
      <c r="D19" s="9"/>
      <c r="E19" s="9"/>
      <c r="G19" s="9"/>
      <c r="H19" s="9"/>
      <c r="I19" s="9"/>
      <c r="J19" s="9"/>
      <c r="K19" s="9"/>
    </row>
    <row r="20" spans="2:19">
      <c r="B20" s="9"/>
      <c r="C20" s="9"/>
      <c r="D20" s="9"/>
      <c r="E20" s="9"/>
      <c r="G20" s="9"/>
      <c r="H20" s="9"/>
      <c r="I20" s="9"/>
      <c r="J20" s="9"/>
      <c r="K20" s="9"/>
    </row>
    <row r="21" spans="2:19"/>
    <row r="22" spans="2:19"/>
    <row r="23" spans="2:19"/>
    <row r="24" spans="2:19" ht="34.950000000000003" customHeight="1">
      <c r="B24" s="105" t="s">
        <v>23</v>
      </c>
      <c r="C24" s="105"/>
      <c r="D24" s="105"/>
      <c r="E24" s="105"/>
      <c r="F24" s="105"/>
      <c r="G24" s="105"/>
      <c r="H24" s="105"/>
      <c r="I24" s="105"/>
      <c r="J24" s="105"/>
      <c r="K24" s="105"/>
      <c r="M24" s="50"/>
      <c r="N24" s="50"/>
      <c r="O24" s="50"/>
      <c r="P24" s="50"/>
      <c r="Q24" s="50"/>
      <c r="R24" s="50"/>
      <c r="S24" s="50"/>
    </row>
    <row r="25" spans="2:19" ht="34.950000000000003" customHeight="1" thickBot="1">
      <c r="B25" s="105"/>
      <c r="C25" s="105"/>
      <c r="D25" s="105"/>
      <c r="E25" s="105"/>
      <c r="F25" s="105"/>
      <c r="G25" s="105"/>
      <c r="H25" s="105"/>
      <c r="I25" s="105"/>
      <c r="J25" s="105"/>
      <c r="K25" s="105"/>
      <c r="M25" s="50"/>
      <c r="N25" s="50"/>
      <c r="O25" s="50"/>
      <c r="P25" s="50"/>
      <c r="Q25" s="50"/>
      <c r="R25" s="50"/>
      <c r="S25" s="50"/>
    </row>
    <row r="26" spans="2:19" ht="43.05" customHeight="1">
      <c r="B26" s="51" t="s">
        <v>24</v>
      </c>
      <c r="C26" s="51" t="s">
        <v>25</v>
      </c>
      <c r="D26" s="122" t="s">
        <v>26</v>
      </c>
      <c r="E26" s="122"/>
      <c r="F26" s="122"/>
      <c r="G26" s="122"/>
      <c r="H26" s="122"/>
      <c r="I26" s="122" t="s">
        <v>27</v>
      </c>
      <c r="J26" s="122"/>
      <c r="K26" s="122"/>
      <c r="L26" s="11"/>
      <c r="M26" s="50"/>
      <c r="N26" s="109" t="s">
        <v>28</v>
      </c>
      <c r="O26" s="115"/>
      <c r="P26" s="115"/>
      <c r="Q26" s="115"/>
      <c r="R26" s="116"/>
      <c r="S26" s="50"/>
    </row>
    <row r="27" spans="2:19" ht="15.6" customHeight="1">
      <c r="B27" s="52">
        <f>IFERROR(IF(Engine!J1="", "", Engine!J1)*($J$15/INDEX(Tabelle2[],MATCH('User Interface'!$J$14,Tabelle2[Recipe Name],0),MATCH("Servings",Tabelle2[#Headers],0))),"")</f>
        <v>2.5</v>
      </c>
      <c r="C27" s="53" t="str">
        <f>IFERROR(IF(Engine!H1="", "", Engine!H1),"")</f>
        <v>Ts</v>
      </c>
      <c r="D27" s="106" t="str">
        <f>IFERROR(IF(Engine!F1="", "", Engine!F1),"Please Choose a Recipe!")</f>
        <v>Butter</v>
      </c>
      <c r="E27" s="106"/>
      <c r="F27" s="106"/>
      <c r="G27" s="106"/>
      <c r="H27" s="106"/>
      <c r="I27" s="104" cm="1">
        <f t="array" ref="I27">IFERROR(IF(INDEX('Ingredients &amp; Currency'!$C$2:$C$344,MATCH($D27&amp;$C27,'Ingredients &amp; Currency'!$A$2:$A$344&amp;'Ingredients &amp; Currency'!$B$2:$B$344,0))="","",INDEX('Ingredients &amp; Currency'!$C$2:$C$344,MATCH($D27&amp;$C27,'Ingredients &amp; Currency'!$A$2:$A$344&amp;'Ingredients &amp; Currency'!$B$2:$B$344,0)))*$B27*VLOOKUP($J$16,'Ingredients &amp; Currency'!$G$2:$H$54,2,0),"")</f>
        <v>1.46685</v>
      </c>
      <c r="J27" s="104"/>
      <c r="K27" s="104"/>
      <c r="L27" s="11"/>
      <c r="M27" s="50"/>
      <c r="N27" s="117"/>
      <c r="O27" s="118"/>
      <c r="P27" s="118"/>
      <c r="Q27" s="118"/>
      <c r="R27" s="119"/>
      <c r="S27" s="50"/>
    </row>
    <row r="28" spans="2:19" ht="15.6">
      <c r="B28" s="52">
        <f>IFERROR(IF(Engine!J2="", "", Engine!J2)*($J$15/INDEX(Tabelle2[],MATCH('User Interface'!$J$14,Tabelle2[Recipe Name],0),MATCH("Servings",Tabelle2[#Headers],0))),"")</f>
        <v>0.83333333333333337</v>
      </c>
      <c r="C28" s="53" t="str">
        <f>IF(Engine!H2="", "", Engine!H2)</f>
        <v>Cup(s)</v>
      </c>
      <c r="D28" s="106" t="str">
        <f>IF(Engine!F2="", "", Engine!F2)</f>
        <v>Fresh Spinach</v>
      </c>
      <c r="E28" s="106"/>
      <c r="F28" s="106"/>
      <c r="G28" s="106"/>
      <c r="H28" s="106"/>
      <c r="I28" s="104" cm="1">
        <f t="array" ref="I28">IFERROR(IF(INDEX('Ingredients &amp; Currency'!$C$2:$C$344,MATCH($D28&amp;$C28,'Ingredients &amp; Currency'!$A$2:$A$344&amp;'Ingredients &amp; Currency'!$B$2:$B$344,0))="","",INDEX('Ingredients &amp; Currency'!$C$2:$C$344,MATCH($D28&amp;$C28,'Ingredients &amp; Currency'!$A$2:$A$344&amp;'Ingredients &amp; Currency'!$B$2:$B$344,0)))*$B28*VLOOKUP($J$16,'Ingredients &amp; Currency'!$G$2:$H$54,2,0),"")</f>
        <v>2.44475</v>
      </c>
      <c r="J28" s="104"/>
      <c r="K28" s="104"/>
      <c r="M28" s="50"/>
      <c r="N28" s="60" t="s">
        <v>29</v>
      </c>
      <c r="O28" s="61" t="s">
        <v>30</v>
      </c>
      <c r="P28" s="61" t="s">
        <v>31</v>
      </c>
      <c r="Q28" s="61" t="s">
        <v>32</v>
      </c>
      <c r="R28" s="62" t="s">
        <v>33</v>
      </c>
      <c r="S28" s="50"/>
    </row>
    <row r="29" spans="2:19" ht="16.95" customHeight="1">
      <c r="B29" s="52">
        <f>IFERROR(IF(Engine!J3="", "", Engine!J3)*($J$15/INDEX(Tabelle2[],MATCH('User Interface'!$J$14,Tabelle2[Recipe Name],0),MATCH("Servings",Tabelle2[#Headers],0))),"")</f>
        <v>0.27775</v>
      </c>
      <c r="C29" s="53" t="str">
        <f>IF(Engine!H3="", "", Engine!H3)</f>
        <v>Cup(s)</v>
      </c>
      <c r="D29" s="106" t="str">
        <f>IF(Engine!F3="", "", Engine!F3)</f>
        <v>Sun-dried Tomatoes</v>
      </c>
      <c r="E29" s="106"/>
      <c r="F29" s="106"/>
      <c r="G29" s="106"/>
      <c r="H29" s="106"/>
      <c r="I29" s="104" cm="1">
        <f t="array" ref="I29">IFERROR(IF(INDEX('Ingredients &amp; Currency'!$C$2:$C$344,MATCH($D29&amp;$C29,'Ingredients &amp; Currency'!$A$2:$A$344&amp;'Ingredients &amp; Currency'!$B$2:$B$344,0))="","",INDEX('Ingredients &amp; Currency'!$C$2:$C$344,MATCH($D29&amp;$C29,'Ingredients &amp; Currency'!$A$2:$A$344&amp;'Ingredients &amp; Currency'!$B$2:$B$344,0)))*$B29*VLOOKUP($J$16,'Ingredients &amp; Currency'!$G$2:$H$54,2,0),"")</f>
        <v>1.0864468999999999</v>
      </c>
      <c r="J29" s="104"/>
      <c r="K29" s="104"/>
      <c r="M29" s="50"/>
      <c r="N29" s="123" t="str">
        <f>$J$14</f>
        <v>Baked Feta Dip</v>
      </c>
      <c r="O29" s="125">
        <f>COUNT($I$27:$K$60)</f>
        <v>9</v>
      </c>
      <c r="P29" s="107" t="str">
        <f>CONCATENATE(ROUND(SUM($I$27:$K$60),2)," ",$J$16)</f>
        <v>16,57 BGN</v>
      </c>
      <c r="Q29" s="107" t="str">
        <f>IFERROR(VLOOKUP($N$29,Recipes!$E$1:$K$60,5,FALSE),"")</f>
        <v>36 Mins</v>
      </c>
      <c r="R29" s="120" t="str">
        <f>IFERROR(VLOOKUP($N$29,Recipes!$E$1:$K$60,7,FALSE),"")</f>
        <v>https://www.allrecipes.com/baked-feta-dip-recipe-8384095</v>
      </c>
      <c r="S29" s="50"/>
    </row>
    <row r="30" spans="2:19">
      <c r="B30" s="52">
        <f>IFERROR(IF(Engine!J4="", "", Engine!J4)*($J$15/INDEX(Tabelle2[],MATCH('User Interface'!$J$14,Tabelle2[Recipe Name],0),MATCH("Servings",Tabelle2[#Headers],0))),"")</f>
        <v>10</v>
      </c>
      <c r="C30" s="53" t="str">
        <f>IF(Engine!H4="", "", Engine!H4)</f>
        <v>Ounce(s)</v>
      </c>
      <c r="D30" s="106" t="str">
        <f>IF(Engine!F4="", "", Engine!F4)</f>
        <v>Feta Cheese Crumbles</v>
      </c>
      <c r="E30" s="106"/>
      <c r="F30" s="106"/>
      <c r="G30" s="106"/>
      <c r="H30" s="106"/>
      <c r="I30" s="104" cm="1">
        <f t="array" ref="I30">IFERROR(IF(INDEX('Ingredients &amp; Currency'!$C$2:$C$344,MATCH($D30&amp;$C30,'Ingredients &amp; Currency'!$A$2:$A$344&amp;'Ingredients &amp; Currency'!$B$2:$B$344,0))="","",INDEX('Ingredients &amp; Currency'!$C$2:$C$344,MATCH($D30&amp;$C30,'Ingredients &amp; Currency'!$A$2:$A$344&amp;'Ingredients &amp; Currency'!$B$2:$B$344,0)))*$B30*VLOOKUP($J$16,'Ingredients &amp; Currency'!$G$2:$H$54,2,0),"")</f>
        <v>5.8673999999999999</v>
      </c>
      <c r="J30" s="104"/>
      <c r="K30" s="104"/>
      <c r="M30" s="50"/>
      <c r="N30" s="123"/>
      <c r="O30" s="125"/>
      <c r="P30" s="107"/>
      <c r="Q30" s="107"/>
      <c r="R30" s="120"/>
      <c r="S30" s="50"/>
    </row>
    <row r="31" spans="2:19">
      <c r="B31" s="52">
        <f>IFERROR(IF(Engine!J5="", "", Engine!J5)*($J$15/INDEX(Tabelle2[],MATCH('User Interface'!$J$14,Tabelle2[Recipe Name],0),MATCH("Servings",Tabelle2[#Headers],0))),"")</f>
        <v>0.41666666666666669</v>
      </c>
      <c r="C31" s="53" t="str">
        <f>IF(Engine!H5="", "", Engine!H5)</f>
        <v>Cup(s)</v>
      </c>
      <c r="D31" s="106" t="str">
        <f>IF(Engine!F5="", "", Engine!F5)</f>
        <v>Sour Cream</v>
      </c>
      <c r="E31" s="106"/>
      <c r="F31" s="106"/>
      <c r="G31" s="106"/>
      <c r="H31" s="106"/>
      <c r="I31" s="104" cm="1">
        <f t="array" ref="I31">IFERROR(IF(INDEX('Ingredients &amp; Currency'!$C$2:$C$344,MATCH($D31&amp;$C31,'Ingredients &amp; Currency'!$A$2:$A$344&amp;'Ingredients &amp; Currency'!$B$2:$B$344,0))="","",INDEX('Ingredients &amp; Currency'!$C$2:$C$344,MATCH($D31&amp;$C31,'Ingredients &amp; Currency'!$A$2:$A$344&amp;'Ingredients &amp; Currency'!$B$2:$B$344,0)))*$B31*VLOOKUP($J$16,'Ingredients &amp; Currency'!$G$2:$H$54,2,0),"")</f>
        <v>0.97789999999999999</v>
      </c>
      <c r="J31" s="104"/>
      <c r="K31" s="104"/>
      <c r="M31" s="50"/>
      <c r="N31" s="123"/>
      <c r="O31" s="125"/>
      <c r="P31" s="107"/>
      <c r="Q31" s="107"/>
      <c r="R31" s="120"/>
      <c r="S31" s="50"/>
    </row>
    <row r="32" spans="2:19" ht="15" thickBot="1">
      <c r="B32" s="52">
        <f>IFERROR(IF(Engine!J6="", "", Engine!J6)*($J$15/INDEX(Tabelle2[],MATCH('User Interface'!$J$14,Tabelle2[Recipe Name],0),MATCH("Servings",Tabelle2[#Headers],0))),"")</f>
        <v>0.41666666666666669</v>
      </c>
      <c r="C32" s="53" t="str">
        <f>IF(Engine!H6="", "", Engine!H6)</f>
        <v>Cup(s)</v>
      </c>
      <c r="D32" s="106" t="str">
        <f>IF(Engine!F6="", "", Engine!F6)</f>
        <v>Mayonnaise</v>
      </c>
      <c r="E32" s="106"/>
      <c r="F32" s="106"/>
      <c r="G32" s="106"/>
      <c r="H32" s="106"/>
      <c r="I32" s="104" cm="1">
        <f t="array" ref="I32">IFERROR(IF(INDEX('Ingredients &amp; Currency'!$C$2:$C$344,MATCH($D32&amp;$C32,'Ingredients &amp; Currency'!$A$2:$A$344&amp;'Ingredients &amp; Currency'!$B$2:$B$344,0))="","",INDEX('Ingredients &amp; Currency'!$C$2:$C$344,MATCH($D32&amp;$C32,'Ingredients &amp; Currency'!$A$2:$A$344&amp;'Ingredients &amp; Currency'!$B$2:$B$344,0)))*$B32*VLOOKUP($J$16,'Ingredients &amp; Currency'!$G$2:$H$54,2,0),"")</f>
        <v>1.46685</v>
      </c>
      <c r="J32" s="104"/>
      <c r="K32" s="104"/>
      <c r="M32" s="50"/>
      <c r="N32" s="124"/>
      <c r="O32" s="126"/>
      <c r="P32" s="108"/>
      <c r="Q32" s="108"/>
      <c r="R32" s="121"/>
      <c r="S32" s="50"/>
    </row>
    <row r="33" spans="2:19">
      <c r="B33" s="52">
        <f>IFERROR(IF(Engine!J7="", "", Engine!J7)*($J$15/INDEX(Tabelle2[],MATCH('User Interface'!$J$14,Tabelle2[Recipe Name],0),MATCH("Servings",Tabelle2[#Headers],0))),"")</f>
        <v>0.41666666666666669</v>
      </c>
      <c r="C33" s="53" t="str">
        <f>IF(Engine!H7="", "", Engine!H7)</f>
        <v>Cup(s)</v>
      </c>
      <c r="D33" s="106" t="str">
        <f>IF(Engine!F7="", "", Engine!F7)</f>
        <v>Cherry Tomatoes</v>
      </c>
      <c r="E33" s="106"/>
      <c r="F33" s="106"/>
      <c r="G33" s="106"/>
      <c r="H33" s="106"/>
      <c r="I33" s="104" cm="1">
        <f t="array" ref="I33">IFERROR(IF(INDEX('Ingredients &amp; Currency'!$C$2:$C$344,MATCH($D33&amp;$C33,'Ingredients &amp; Currency'!$A$2:$A$344&amp;'Ingredients &amp; Currency'!$B$2:$B$344,0))="","",INDEX('Ingredients &amp; Currency'!$C$2:$C$344,MATCH($D33&amp;$C33,'Ingredients &amp; Currency'!$A$2:$A$344&amp;'Ingredients &amp; Currency'!$B$2:$B$344,0)))*$B33*VLOOKUP($J$16,'Ingredients &amp; Currency'!$G$2:$H$54,2,0),"")</f>
        <v>1.7928166666666667</v>
      </c>
      <c r="J33" s="104"/>
      <c r="K33" s="104"/>
      <c r="M33" s="50"/>
      <c r="N33" s="50"/>
      <c r="O33" s="50"/>
      <c r="P33" s="50"/>
      <c r="Q33" s="50"/>
      <c r="R33" s="50"/>
      <c r="S33" s="50"/>
    </row>
    <row r="34" spans="2:19">
      <c r="B34" s="52">
        <f>IFERROR(IF(Engine!J8="", "", Engine!J8)*($J$15/INDEX(Tabelle2[],MATCH('User Interface'!$J$14,Tabelle2[Recipe Name],0),MATCH("Servings",Tabelle2[#Headers],0))),"")</f>
        <v>0.27775</v>
      </c>
      <c r="C34" s="53" t="str">
        <f>IF(Engine!H8="", "", Engine!H8)</f>
        <v>Cup(s)</v>
      </c>
      <c r="D34" s="106" t="str">
        <f>IF(Engine!F8="", "", Engine!F8)</f>
        <v>Olives</v>
      </c>
      <c r="E34" s="106"/>
      <c r="F34" s="106"/>
      <c r="G34" s="106"/>
      <c r="H34" s="106"/>
      <c r="I34" s="104" cm="1">
        <f t="array" ref="I34">IFERROR(IF(INDEX('Ingredients &amp; Currency'!$C$2:$C$344,MATCH($D34&amp;$C34,'Ingredients &amp; Currency'!$A$2:$A$344&amp;'Ingredients &amp; Currency'!$B$2:$B$344,0))="","",INDEX('Ingredients &amp; Currency'!$C$2:$C$344,MATCH($D34&amp;$C34,'Ingredients &amp; Currency'!$A$2:$A$344&amp;'Ingredients &amp; Currency'!$B$2:$B$344,0)))*$B34*VLOOKUP($J$16,'Ingredients &amp; Currency'!$G$2:$H$54,2,0),"")</f>
        <v>0.65186813999999993</v>
      </c>
      <c r="J34" s="104"/>
      <c r="K34" s="104"/>
      <c r="M34" s="50"/>
      <c r="N34" s="50"/>
      <c r="O34" s="50"/>
      <c r="P34" s="50"/>
      <c r="Q34" s="50"/>
      <c r="R34" s="50"/>
      <c r="S34" s="50"/>
    </row>
    <row r="35" spans="2:19">
      <c r="B35" s="52">
        <f>IFERROR(IF(Engine!J9="", "", Engine!J9)*($J$15/INDEX(Tabelle2[],MATCH('User Interface'!$J$14,Tabelle2[Recipe Name],0),MATCH("Servings",Tabelle2[#Headers],0))),"")</f>
        <v>0.83333333333333337</v>
      </c>
      <c r="C35" s="53" t="str">
        <f>IF(Engine!H9="", "", Engine!H9)</f>
        <v>Ts</v>
      </c>
      <c r="D35" s="106" t="str">
        <f>IF(Engine!F9="", "", Engine!F9)</f>
        <v>Dried Oregano</v>
      </c>
      <c r="E35" s="106"/>
      <c r="F35" s="106"/>
      <c r="G35" s="106"/>
      <c r="H35" s="106"/>
      <c r="I35" s="104" cm="1">
        <f t="array" ref="I35">IFERROR(IF(INDEX('Ingredients &amp; Currency'!$C$2:$C$344,MATCH($D35&amp;$C35,'Ingredients &amp; Currency'!$A$2:$A$344&amp;'Ingredients &amp; Currency'!$B$2:$B$344,0))="","",INDEX('Ingredients &amp; Currency'!$C$2:$C$344,MATCH($D35&amp;$C35,'Ingredients &amp; Currency'!$A$2:$A$344&amp;'Ingredients &amp; Currency'!$B$2:$B$344,0)))*$B35*VLOOKUP($J$16,'Ingredients &amp; Currency'!$G$2:$H$54,2,0),"")</f>
        <v>0.81491666666666673</v>
      </c>
      <c r="J35" s="104"/>
      <c r="K35" s="104"/>
      <c r="M35" s="50"/>
      <c r="N35" s="50"/>
      <c r="O35" s="50"/>
      <c r="P35" s="50"/>
      <c r="Q35" s="50"/>
      <c r="R35" s="50"/>
      <c r="S35" s="50"/>
    </row>
    <row r="36" spans="2:19" ht="14.55" customHeight="1">
      <c r="B36" s="52" t="str">
        <f>IFERROR(IF(Engine!J10="", "", Engine!J10)*($J$15/INDEX(Tabelle2[],MATCH('User Interface'!$J$14,Tabelle2[Recipe Name],0),MATCH("Servings",Tabelle2[#Headers],0))),"")</f>
        <v/>
      </c>
      <c r="C36" s="53" t="str">
        <f>IF(Engine!H10="", "", Engine!H10)</f>
        <v/>
      </c>
      <c r="D36" s="106" t="str">
        <f>IF(Engine!F10="", "", Engine!F10)</f>
        <v/>
      </c>
      <c r="E36" s="106"/>
      <c r="F36" s="106"/>
      <c r="G36" s="106"/>
      <c r="H36" s="106"/>
      <c r="I36" s="104" t="str" cm="1">
        <f t="array" ref="I36">IFERROR(IF(INDEX('Ingredients &amp; Currency'!$C$2:$C$344,MATCH($D36&amp;$C36,'Ingredients &amp; Currency'!$A$2:$A$344&amp;'Ingredients &amp; Currency'!$B$2:$B$344,0))="","",INDEX('Ingredients &amp; Currency'!$C$2:$C$344,MATCH($D36&amp;$C36,'Ingredients &amp; Currency'!$A$2:$A$344&amp;'Ingredients &amp; Currency'!$B$2:$B$344,0)))*$B36*VLOOKUP($J$16,'Ingredients &amp; Currency'!$G$2:$H$54,2,0),"")</f>
        <v/>
      </c>
      <c r="J36" s="104"/>
      <c r="K36" s="104"/>
    </row>
    <row r="37" spans="2:19" ht="14.55" customHeight="1">
      <c r="B37" s="52" t="str">
        <f>IFERROR(IF(Engine!J11="", "", Engine!J11)*($J$15/INDEX(Tabelle2[],MATCH('User Interface'!$J$14,Tabelle2[Recipe Name],0),MATCH("Servings",Tabelle2[#Headers],0))),"")</f>
        <v/>
      </c>
      <c r="C37" s="53" t="str">
        <f>IF(Engine!H11="", "", Engine!H11)</f>
        <v/>
      </c>
      <c r="D37" s="106" t="str">
        <f>IF(Engine!F11="", "", Engine!F11)</f>
        <v/>
      </c>
      <c r="E37" s="106"/>
      <c r="F37" s="106"/>
      <c r="G37" s="106"/>
      <c r="H37" s="106"/>
      <c r="I37" s="104" t="str" cm="1">
        <f t="array" ref="I37">IFERROR(IF(INDEX('Ingredients &amp; Currency'!$C$2:$C$344,MATCH($D37&amp;$C37,'Ingredients &amp; Currency'!$A$2:$A$344&amp;'Ingredients &amp; Currency'!$B$2:$B$344,0))="","",INDEX('Ingredients &amp; Currency'!$C$2:$C$344,MATCH($D37&amp;$C37,'Ingredients &amp; Currency'!$A$2:$A$344&amp;'Ingredients &amp; Currency'!$B$2:$B$344,0)))*$B37*VLOOKUP($J$16,'Ingredients &amp; Currency'!$G$2:$H$54,2,0),"")</f>
        <v/>
      </c>
      <c r="J37" s="104"/>
      <c r="K37" s="104"/>
    </row>
    <row r="38" spans="2:19" ht="14.55" customHeight="1">
      <c r="B38" s="52" t="str">
        <f>IFERROR(IF(Engine!J12="", "", Engine!J12)*($J$15/INDEX(Tabelle2[],MATCH('User Interface'!$J$14,Tabelle2[Recipe Name],0),MATCH("Servings",Tabelle2[#Headers],0))),"")</f>
        <v/>
      </c>
      <c r="C38" s="53" t="str">
        <f>IF(Engine!H12="", "", Engine!H12)</f>
        <v/>
      </c>
      <c r="D38" s="106" t="str">
        <f>IF(Engine!F12="", "", Engine!F12)</f>
        <v/>
      </c>
      <c r="E38" s="106"/>
      <c r="F38" s="106"/>
      <c r="G38" s="106"/>
      <c r="H38" s="106"/>
      <c r="I38" s="104" t="str" cm="1">
        <f t="array" ref="I38">IFERROR(IF(INDEX('Ingredients &amp; Currency'!$C$2:$C$344,MATCH($D38&amp;$C38,'Ingredients &amp; Currency'!$A$2:$A$344&amp;'Ingredients &amp; Currency'!$B$2:$B$344,0))="","",INDEX('Ingredients &amp; Currency'!$C$2:$C$344,MATCH($D38&amp;$C38,'Ingredients &amp; Currency'!$A$2:$A$344&amp;'Ingredients &amp; Currency'!$B$2:$B$344,0)))*$B38*VLOOKUP($J$16,'Ingredients &amp; Currency'!$G$2:$H$54,2,0),"")</f>
        <v/>
      </c>
      <c r="J38" s="104"/>
      <c r="K38" s="104"/>
    </row>
    <row r="39" spans="2:19" ht="14.55" customHeight="1">
      <c r="B39" s="52" t="str">
        <f>IFERROR(IF(Engine!J13="", "", Engine!J13)*($J$15/INDEX(Tabelle2[],MATCH('User Interface'!$J$14,Tabelle2[Recipe Name],0),MATCH("Servings",Tabelle2[#Headers],0))),"")</f>
        <v/>
      </c>
      <c r="C39" s="53" t="str">
        <f>IF(Engine!H13="", "", Engine!H13)</f>
        <v/>
      </c>
      <c r="D39" s="106" t="str">
        <f>IF(Engine!F13="", "", Engine!F13)</f>
        <v/>
      </c>
      <c r="E39" s="106"/>
      <c r="F39" s="106"/>
      <c r="G39" s="106"/>
      <c r="H39" s="106"/>
      <c r="I39" s="104" t="str" cm="1">
        <f t="array" ref="I39">IFERROR(IF(INDEX('Ingredients &amp; Currency'!$C$2:$C$344,MATCH($D39&amp;$C39,'Ingredients &amp; Currency'!$A$2:$A$344&amp;'Ingredients &amp; Currency'!$B$2:$B$344,0))="","",INDEX('Ingredients &amp; Currency'!$C$2:$C$344,MATCH($D39&amp;$C39,'Ingredients &amp; Currency'!$A$2:$A$344&amp;'Ingredients &amp; Currency'!$B$2:$B$344,0)))*$B39*VLOOKUP($J$16,'Ingredients &amp; Currency'!$G$2:$H$54,2,0),"")</f>
        <v/>
      </c>
      <c r="J39" s="104"/>
      <c r="K39" s="104"/>
    </row>
    <row r="40" spans="2:19" ht="14.55" customHeight="1">
      <c r="B40" s="52" t="str">
        <f>IFERROR(IF(Engine!J14="", "", Engine!J14)*($J$15/INDEX(Tabelle2[],MATCH('User Interface'!$J$14,Tabelle2[Recipe Name],0),MATCH("Servings",Tabelle2[#Headers],0))),"")</f>
        <v/>
      </c>
      <c r="C40" s="53" t="str">
        <f>IF(Engine!H14="", "", Engine!H14)</f>
        <v/>
      </c>
      <c r="D40" s="106" t="str">
        <f>IF(Engine!F14="", "", Engine!F14)</f>
        <v/>
      </c>
      <c r="E40" s="106"/>
      <c r="F40" s="106"/>
      <c r="G40" s="106"/>
      <c r="H40" s="106"/>
      <c r="I40" s="104" t="str" cm="1">
        <f t="array" ref="I40">IFERROR(IF(INDEX('Ingredients &amp; Currency'!$C$2:$C$344,MATCH($D40&amp;$C40,'Ingredients &amp; Currency'!$A$2:$A$344&amp;'Ingredients &amp; Currency'!$B$2:$B$344,0))="","",INDEX('Ingredients &amp; Currency'!$C$2:$C$344,MATCH($D40&amp;$C40,'Ingredients &amp; Currency'!$A$2:$A$344&amp;'Ingredients &amp; Currency'!$B$2:$B$344,0)))*$B40*VLOOKUP($J$16,'Ingredients &amp; Currency'!$G$2:$H$54,2,0),"")</f>
        <v/>
      </c>
      <c r="J40" s="104"/>
      <c r="K40" s="104"/>
    </row>
    <row r="41" spans="2:19" ht="14.55" customHeight="1">
      <c r="B41" s="52" t="str">
        <f>IFERROR(IF(Engine!J15="", "", Engine!J15)*($J$15/INDEX(Tabelle2[],MATCH('User Interface'!$J$14,Tabelle2[Recipe Name],0),MATCH("Servings",Tabelle2[#Headers],0))),"")</f>
        <v/>
      </c>
      <c r="C41" s="53" t="str">
        <f>IF(Engine!H15="", "", Engine!H15)</f>
        <v/>
      </c>
      <c r="D41" s="106" t="str">
        <f>IF(Engine!F15="", "", Engine!F15)</f>
        <v/>
      </c>
      <c r="E41" s="106"/>
      <c r="F41" s="106"/>
      <c r="G41" s="106"/>
      <c r="H41" s="106"/>
      <c r="I41" s="104" t="str" cm="1">
        <f t="array" ref="I41">IFERROR(IF(INDEX('Ingredients &amp; Currency'!$C$2:$C$344,MATCH($D41&amp;$C41,'Ingredients &amp; Currency'!$A$2:$A$344&amp;'Ingredients &amp; Currency'!$B$2:$B$344,0))="","",INDEX('Ingredients &amp; Currency'!$C$2:$C$344,MATCH($D41&amp;$C41,'Ingredients &amp; Currency'!$A$2:$A$344&amp;'Ingredients &amp; Currency'!$B$2:$B$344,0)))*$B41*VLOOKUP($J$16,'Ingredients &amp; Currency'!$G$2:$H$54,2,0),"")</f>
        <v/>
      </c>
      <c r="J41" s="104"/>
      <c r="K41" s="104"/>
    </row>
    <row r="42" spans="2:19" ht="14.55" customHeight="1">
      <c r="B42" s="52" t="str">
        <f>IFERROR(IF(Engine!J16="", "", Engine!J16)*($J$15/INDEX(Tabelle2[],MATCH('User Interface'!$J$14,Tabelle2[Recipe Name],0),MATCH("Servings",Tabelle2[#Headers],0))),"")</f>
        <v/>
      </c>
      <c r="C42" s="53" t="str">
        <f>IF(Engine!H16="", "", Engine!H16)</f>
        <v/>
      </c>
      <c r="D42" s="106" t="str">
        <f>IF(Engine!F16="", "", Engine!F16)</f>
        <v/>
      </c>
      <c r="E42" s="106"/>
      <c r="F42" s="106"/>
      <c r="G42" s="106"/>
      <c r="H42" s="106"/>
      <c r="I42" s="104" t="str" cm="1">
        <f t="array" ref="I42">IFERROR(IF(INDEX('Ingredients &amp; Currency'!$C$2:$C$344,MATCH($D42&amp;$C42,'Ingredients &amp; Currency'!$A$2:$A$344&amp;'Ingredients &amp; Currency'!$B$2:$B$344,0))="","",INDEX('Ingredients &amp; Currency'!$C$2:$C$344,MATCH($D42&amp;$C42,'Ingredients &amp; Currency'!$A$2:$A$344&amp;'Ingredients &amp; Currency'!$B$2:$B$344,0)))*$B42*VLOOKUP($J$16,'Ingredients &amp; Currency'!$G$2:$H$54,2,0),"")</f>
        <v/>
      </c>
      <c r="J42" s="104"/>
      <c r="K42" s="104"/>
    </row>
    <row r="43" spans="2:19" ht="14.55" customHeight="1">
      <c r="B43" s="52" t="str">
        <f>IFERROR(IF(Engine!J17="", "", Engine!J17)*($J$15/INDEX(Tabelle2[],MATCH('User Interface'!$J$14,Tabelle2[Recipe Name],0),MATCH("Servings",Tabelle2[#Headers],0))),"")</f>
        <v/>
      </c>
      <c r="C43" s="53" t="str">
        <f>IF(Engine!H17="", "", Engine!H17)</f>
        <v/>
      </c>
      <c r="D43" s="106" t="str">
        <f>IF(Engine!F17="", "", Engine!F17)</f>
        <v/>
      </c>
      <c r="E43" s="106"/>
      <c r="F43" s="106"/>
      <c r="G43" s="106"/>
      <c r="H43" s="106"/>
      <c r="I43" s="104" t="str" cm="1">
        <f t="array" ref="I43">IFERROR(IF(INDEX('Ingredients &amp; Currency'!$C$2:$C$344,MATCH($D43&amp;$C43,'Ingredients &amp; Currency'!$A$2:$A$344&amp;'Ingredients &amp; Currency'!$B$2:$B$344,0))="","",INDEX('Ingredients &amp; Currency'!$C$2:$C$344,MATCH($D43&amp;$C43,'Ingredients &amp; Currency'!$A$2:$A$344&amp;'Ingredients &amp; Currency'!$B$2:$B$344,0)))*$B43*VLOOKUP($J$16,'Ingredients &amp; Currency'!$G$2:$H$54,2,0),"")</f>
        <v/>
      </c>
      <c r="J43" s="104"/>
      <c r="K43" s="104"/>
    </row>
    <row r="44" spans="2:19">
      <c r="B44" s="52" t="str">
        <f>IFERROR(IF(Engine!J18="", "", Engine!J18)*($J$15/INDEX(Tabelle2[],MATCH('User Interface'!$J$14,Tabelle2[Recipe Name],0),MATCH("Servings",Tabelle2[#Headers],0))),"")</f>
        <v/>
      </c>
      <c r="C44" s="53" t="str">
        <f>IF(Engine!H18="", "", Engine!H18)</f>
        <v/>
      </c>
      <c r="D44" s="106" t="str">
        <f>IF(Engine!F18="", "", Engine!F18)</f>
        <v/>
      </c>
      <c r="E44" s="106"/>
      <c r="F44" s="106"/>
      <c r="G44" s="106"/>
      <c r="H44" s="106"/>
      <c r="I44" s="104" t="str" cm="1">
        <f t="array" ref="I44">IFERROR(IF(INDEX('Ingredients &amp; Currency'!$C$2:$C$344,MATCH($D44&amp;$C44,'Ingredients &amp; Currency'!$A$2:$A$344&amp;'Ingredients &amp; Currency'!$B$2:$B$344,0))="","",INDEX('Ingredients &amp; Currency'!$C$2:$C$344,MATCH($D44&amp;$C44,'Ingredients &amp; Currency'!$A$2:$A$344&amp;'Ingredients &amp; Currency'!$B$2:$B$344,0)))*$B44*VLOOKUP($J$16,'Ingredients &amp; Currency'!$G$2:$H$54,2,0),"")</f>
        <v/>
      </c>
      <c r="J44" s="104"/>
      <c r="K44" s="104"/>
    </row>
    <row r="45" spans="2:19">
      <c r="B45" s="52" t="str">
        <f>IFERROR(IF(Engine!J19="", "", Engine!J19)*($J$15/INDEX(Tabelle2[],MATCH('User Interface'!$J$14,Tabelle2[Recipe Name],0),MATCH("Servings",Tabelle2[#Headers],0))),"")</f>
        <v/>
      </c>
      <c r="C45" s="53" t="str">
        <f>IF(Engine!H19="", "", Engine!H19)</f>
        <v/>
      </c>
      <c r="D45" s="106" t="str">
        <f>IF(Engine!F19="", "", Engine!F19)</f>
        <v/>
      </c>
      <c r="E45" s="106"/>
      <c r="F45" s="106"/>
      <c r="G45" s="106"/>
      <c r="H45" s="106"/>
      <c r="I45" s="104" t="str" cm="1">
        <f t="array" ref="I45">IFERROR(IF(INDEX('Ingredients &amp; Currency'!$C$2:$C$344,MATCH($D45&amp;$C45,'Ingredients &amp; Currency'!$A$2:$A$344&amp;'Ingredients &amp; Currency'!$B$2:$B$344,0))="","",INDEX('Ingredients &amp; Currency'!$C$2:$C$344,MATCH($D45&amp;$C45,'Ingredients &amp; Currency'!$A$2:$A$344&amp;'Ingredients &amp; Currency'!$B$2:$B$344,0)))*$B45*VLOOKUP($J$16,'Ingredients &amp; Currency'!$G$2:$H$54,2,0),"")</f>
        <v/>
      </c>
      <c r="J45" s="104"/>
      <c r="K45" s="104"/>
    </row>
    <row r="46" spans="2:19">
      <c r="B46" s="52" t="str">
        <f>IFERROR(IF(Engine!J20="", "", Engine!J20)*($J$15/INDEX(Tabelle2[],MATCH('User Interface'!$J$14,Tabelle2[Recipe Name],0),MATCH("Servings",Tabelle2[#Headers],0))),"")</f>
        <v/>
      </c>
      <c r="C46" s="53" t="str">
        <f>IF(Engine!H20="", "", Engine!H20)</f>
        <v/>
      </c>
      <c r="D46" s="106" t="str">
        <f>IF(Engine!F20="", "", Engine!F20)</f>
        <v/>
      </c>
      <c r="E46" s="106"/>
      <c r="F46" s="106"/>
      <c r="G46" s="106"/>
      <c r="H46" s="106"/>
      <c r="I46" s="104" t="str" cm="1">
        <f t="array" ref="I46">IFERROR(IF(INDEX('Ingredients &amp; Currency'!$C$2:$C$344,MATCH($D46&amp;$C46,'Ingredients &amp; Currency'!$A$2:$A$344&amp;'Ingredients &amp; Currency'!$B$2:$B$344,0))="","",INDEX('Ingredients &amp; Currency'!$C$2:$C$344,MATCH($D46&amp;$C46,'Ingredients &amp; Currency'!$A$2:$A$344&amp;'Ingredients &amp; Currency'!$B$2:$B$344,0)))*$B46*VLOOKUP($J$16,'Ingredients &amp; Currency'!$G$2:$H$54,2,0),"")</f>
        <v/>
      </c>
      <c r="J46" s="104"/>
      <c r="K46" s="104"/>
    </row>
    <row r="47" spans="2:19">
      <c r="B47" s="52" t="str">
        <f>IFERROR(IF(Engine!J21="", "", Engine!J21)*($J$15/INDEX(Tabelle2[],MATCH('User Interface'!$J$14,Tabelle2[Recipe Name],0),MATCH("Servings",Tabelle2[#Headers],0))),"")</f>
        <v/>
      </c>
      <c r="C47" s="53" t="str">
        <f>IF(Engine!H21="", "", Engine!H21)</f>
        <v/>
      </c>
      <c r="D47" s="106" t="str">
        <f>IF(Engine!F21="", "", Engine!F21)</f>
        <v/>
      </c>
      <c r="E47" s="106"/>
      <c r="F47" s="106"/>
      <c r="G47" s="106"/>
      <c r="H47" s="106"/>
      <c r="I47" s="104" t="str" cm="1">
        <f t="array" ref="I47">IFERROR(IF(INDEX('Ingredients &amp; Currency'!$C$2:$C$344,MATCH($D47&amp;$C47,'Ingredients &amp; Currency'!$A$2:$A$344&amp;'Ingredients &amp; Currency'!$B$2:$B$344,0))="","",INDEX('Ingredients &amp; Currency'!$C$2:$C$344,MATCH($D47&amp;$C47,'Ingredients &amp; Currency'!$A$2:$A$344&amp;'Ingredients &amp; Currency'!$B$2:$B$344,0)))*$B47*VLOOKUP($J$16,'Ingredients &amp; Currency'!$G$2:$H$54,2,0),"")</f>
        <v/>
      </c>
      <c r="J47" s="104"/>
      <c r="K47" s="104"/>
    </row>
    <row r="48" spans="2:19">
      <c r="B48" s="52" t="str">
        <f>IFERROR(IF(Engine!J22="", "", Engine!J22)*($J$15/INDEX(Tabelle2[],MATCH('User Interface'!$J$14,Tabelle2[Recipe Name],0),MATCH("Servings",Tabelle2[#Headers],0))),"")</f>
        <v/>
      </c>
      <c r="C48" s="53" t="str">
        <f>IF(Engine!H22="", "", Engine!H22)</f>
        <v/>
      </c>
      <c r="D48" s="106" t="str">
        <f>IF(Engine!F22="", "", Engine!F22)</f>
        <v/>
      </c>
      <c r="E48" s="106"/>
      <c r="F48" s="106"/>
      <c r="G48" s="106"/>
      <c r="H48" s="106"/>
      <c r="I48" s="104" t="str" cm="1">
        <f t="array" ref="I48">IFERROR(IF(INDEX('Ingredients &amp; Currency'!$C$2:$C$344,MATCH($D48&amp;$C48,'Ingredients &amp; Currency'!$A$2:$A$344&amp;'Ingredients &amp; Currency'!$B$2:$B$344,0))="","",INDEX('Ingredients &amp; Currency'!$C$2:$C$344,MATCH($D48&amp;$C48,'Ingredients &amp; Currency'!$A$2:$A$344&amp;'Ingredients &amp; Currency'!$B$2:$B$344,0)))*$B48*VLOOKUP($J$16,'Ingredients &amp; Currency'!$G$2:$H$54,2,0),"")</f>
        <v/>
      </c>
      <c r="J48" s="104"/>
      <c r="K48" s="104"/>
    </row>
    <row r="49" spans="2:11">
      <c r="B49" s="52" t="str">
        <f>IFERROR(IF(Engine!J23="", "", Engine!J23)*($J$15/INDEX(Tabelle2[],MATCH('User Interface'!$J$14,Tabelle2[Recipe Name],0),MATCH("Servings",Tabelle2[#Headers],0))),"")</f>
        <v/>
      </c>
      <c r="C49" s="53" t="str">
        <f>IF(Engine!H23="", "", Engine!H23)</f>
        <v/>
      </c>
      <c r="D49" s="106" t="str">
        <f>IF(Engine!F23="", "", Engine!F23)</f>
        <v/>
      </c>
      <c r="E49" s="106"/>
      <c r="F49" s="106"/>
      <c r="G49" s="106"/>
      <c r="H49" s="106"/>
      <c r="I49" s="104" t="str" cm="1">
        <f t="array" ref="I49">IFERROR(IF(INDEX('Ingredients &amp; Currency'!$C$2:$C$344,MATCH($D49&amp;$C49,'Ingredients &amp; Currency'!$A$2:$A$344&amp;'Ingredients &amp; Currency'!$B$2:$B$344,0))="","",INDEX('Ingredients &amp; Currency'!$C$2:$C$344,MATCH($D49&amp;$C49,'Ingredients &amp; Currency'!$A$2:$A$344&amp;'Ingredients &amp; Currency'!$B$2:$B$344,0)))*$B49*VLOOKUP($J$16,'Ingredients &amp; Currency'!$G$2:$H$54,2,0),"")</f>
        <v/>
      </c>
      <c r="J49" s="104"/>
      <c r="K49" s="104"/>
    </row>
    <row r="50" spans="2:11">
      <c r="B50" s="52" t="str">
        <f>IFERROR(IF(Engine!J24="", "", Engine!J24)*($J$15/INDEX(Tabelle2[],MATCH('User Interface'!$J$14,Tabelle2[Recipe Name],0),MATCH("Servings",Tabelle2[#Headers],0))),"")</f>
        <v/>
      </c>
      <c r="C50" s="53" t="str">
        <f>IF(Engine!H24="", "", Engine!H24)</f>
        <v/>
      </c>
      <c r="D50" s="106" t="str">
        <f>IF(Engine!F24="", "", Engine!F24)</f>
        <v/>
      </c>
      <c r="E50" s="106"/>
      <c r="F50" s="106"/>
      <c r="G50" s="106"/>
      <c r="H50" s="106"/>
      <c r="I50" s="104" t="str" cm="1">
        <f t="array" ref="I50">IFERROR(IF(INDEX('Ingredients &amp; Currency'!$C$2:$C$344,MATCH($D50&amp;$C50,'Ingredients &amp; Currency'!$A$2:$A$344&amp;'Ingredients &amp; Currency'!$B$2:$B$344,0))="","",INDEX('Ingredients &amp; Currency'!$C$2:$C$344,MATCH($D50&amp;$C50,'Ingredients &amp; Currency'!$A$2:$A$344&amp;'Ingredients &amp; Currency'!$B$2:$B$344,0)))*$B50*VLOOKUP($J$16,'Ingredients &amp; Currency'!$G$2:$H$54,2,0),"")</f>
        <v/>
      </c>
      <c r="J50" s="104"/>
      <c r="K50" s="104"/>
    </row>
    <row r="51" spans="2:11">
      <c r="B51" s="52" t="str">
        <f>IFERROR(IF(Engine!J25="", "", Engine!J25)*($J$15/INDEX(Tabelle2[],MATCH('User Interface'!$J$14,Tabelle2[Recipe Name],0),MATCH("Servings",Tabelle2[#Headers],0))),"")</f>
        <v/>
      </c>
      <c r="C51" s="53" t="str">
        <f>IF(Engine!H25="", "", Engine!H25)</f>
        <v/>
      </c>
      <c r="D51" s="106" t="str">
        <f>IF(Engine!F25="", "", Engine!F25)</f>
        <v/>
      </c>
      <c r="E51" s="106"/>
      <c r="F51" s="106"/>
      <c r="G51" s="106"/>
      <c r="H51" s="106"/>
      <c r="I51" s="104" t="str" cm="1">
        <f t="array" ref="I51">IFERROR(IF(INDEX('Ingredients &amp; Currency'!$C$2:$C$344,MATCH($D51&amp;$C51,'Ingredients &amp; Currency'!$A$2:$A$344&amp;'Ingredients &amp; Currency'!$B$2:$B$344,0))="","",INDEX('Ingredients &amp; Currency'!$C$2:$C$344,MATCH($D51&amp;$C51,'Ingredients &amp; Currency'!$A$2:$A$344&amp;'Ingredients &amp; Currency'!$B$2:$B$344,0)))*$B51*VLOOKUP($J$16,'Ingredients &amp; Currency'!$G$2:$H$54,2,0),"")</f>
        <v/>
      </c>
      <c r="J51" s="104"/>
      <c r="K51" s="104"/>
    </row>
    <row r="52" spans="2:11">
      <c r="B52" s="52" t="str">
        <f>IFERROR(IF(Engine!J26="", "", Engine!J26)*($J$15/INDEX(Tabelle2[],MATCH('User Interface'!$J$14,Tabelle2[Recipe Name],0),MATCH("Servings",Tabelle2[#Headers],0))),"")</f>
        <v/>
      </c>
      <c r="C52" s="53" t="str">
        <f>IF(Engine!H26="", "", Engine!H26)</f>
        <v/>
      </c>
      <c r="D52" s="106" t="str">
        <f>IF(Engine!F26="", "", Engine!F26)</f>
        <v/>
      </c>
      <c r="E52" s="106"/>
      <c r="F52" s="106"/>
      <c r="G52" s="106"/>
      <c r="H52" s="106"/>
      <c r="I52" s="104" t="str" cm="1">
        <f t="array" ref="I52">IFERROR(IF(INDEX('Ingredients &amp; Currency'!$C$2:$C$344,MATCH($D52&amp;$C52,'Ingredients &amp; Currency'!$A$2:$A$344&amp;'Ingredients &amp; Currency'!$B$2:$B$344,0))="","",INDEX('Ingredients &amp; Currency'!$C$2:$C$344,MATCH($D52&amp;$C52,'Ingredients &amp; Currency'!$A$2:$A$344&amp;'Ingredients &amp; Currency'!$B$2:$B$344,0)))*$B52*VLOOKUP($J$16,'Ingredients &amp; Currency'!$G$2:$H$54,2,0),"")</f>
        <v/>
      </c>
      <c r="J52" s="104"/>
      <c r="K52" s="104"/>
    </row>
    <row r="53" spans="2:11">
      <c r="B53" s="52" t="str">
        <f>IFERROR(IF(Engine!J27="", "", Engine!J27)*($J$15/INDEX(Tabelle2[],MATCH('User Interface'!$J$14,Tabelle2[Recipe Name],0),MATCH("Servings",Tabelle2[#Headers],0))),"")</f>
        <v/>
      </c>
      <c r="C53" s="53" t="str">
        <f>IF(Engine!H27="", "", Engine!H27)</f>
        <v/>
      </c>
      <c r="D53" s="106" t="str">
        <f>IF(Engine!F27="", "", Engine!F27)</f>
        <v/>
      </c>
      <c r="E53" s="106"/>
      <c r="F53" s="106"/>
      <c r="G53" s="106"/>
      <c r="H53" s="106"/>
      <c r="I53" s="104" t="str" cm="1">
        <f t="array" ref="I53">IFERROR(IF(INDEX('Ingredients &amp; Currency'!$C$2:$C$344,MATCH($D53&amp;$C53,'Ingredients &amp; Currency'!$A$2:$A$344&amp;'Ingredients &amp; Currency'!$B$2:$B$344,0))="","",INDEX('Ingredients &amp; Currency'!$C$2:$C$344,MATCH($D53&amp;$C53,'Ingredients &amp; Currency'!$A$2:$A$344&amp;'Ingredients &amp; Currency'!$B$2:$B$344,0)))*$B53*VLOOKUP($J$16,'Ingredients &amp; Currency'!$G$2:$H$54,2,0),"")</f>
        <v/>
      </c>
      <c r="J53" s="104"/>
      <c r="K53" s="104"/>
    </row>
    <row r="54" spans="2:11">
      <c r="B54" s="52" t="str">
        <f>IFERROR(IF(Engine!J28="", "", Engine!J28)*($J$15/INDEX(Tabelle2[],MATCH('User Interface'!$J$14,Tabelle2[Recipe Name],0),MATCH("Servings",Tabelle2[#Headers],0))),"")</f>
        <v/>
      </c>
      <c r="C54" s="53" t="str">
        <f>IF(Engine!H28="", "", Engine!H28)</f>
        <v/>
      </c>
      <c r="D54" s="106" t="str">
        <f>IF(Engine!F28="", "", Engine!F28)</f>
        <v/>
      </c>
      <c r="E54" s="106"/>
      <c r="F54" s="106"/>
      <c r="G54" s="106"/>
      <c r="H54" s="106"/>
      <c r="I54" s="104" t="str" cm="1">
        <f t="array" ref="I54">IFERROR(IF(INDEX('Ingredients &amp; Currency'!$C$2:$C$344,MATCH($D54&amp;$C54,'Ingredients &amp; Currency'!$A$2:$A$344&amp;'Ingredients &amp; Currency'!$B$2:$B$344,0))="","",INDEX('Ingredients &amp; Currency'!$C$2:$C$344,MATCH($D54&amp;$C54,'Ingredients &amp; Currency'!$A$2:$A$344&amp;'Ingredients &amp; Currency'!$B$2:$B$344,0)))*$B54*VLOOKUP($J$16,'Ingredients &amp; Currency'!$G$2:$H$54,2,0),"")</f>
        <v/>
      </c>
      <c r="J54" s="104"/>
      <c r="K54" s="104"/>
    </row>
    <row r="55" spans="2:11">
      <c r="B55" s="52" t="str">
        <f>IFERROR(IF(Engine!J29="", "", Engine!J29)*($J$15/INDEX(Tabelle2[],MATCH('User Interface'!$J$14,Tabelle2[Recipe Name],0),MATCH("Servings",Tabelle2[#Headers],0))),"")</f>
        <v/>
      </c>
      <c r="C55" s="53" t="str">
        <f>IF(Engine!H29="", "", Engine!H29)</f>
        <v/>
      </c>
      <c r="D55" s="106" t="str">
        <f>IF(Engine!F29="", "", Engine!F29)</f>
        <v/>
      </c>
      <c r="E55" s="106"/>
      <c r="F55" s="106"/>
      <c r="G55" s="106"/>
      <c r="H55" s="106"/>
      <c r="I55" s="104" t="str" cm="1">
        <f t="array" ref="I55">IFERROR(IF(INDEX('Ingredients &amp; Currency'!$C$2:$C$344,MATCH($D55&amp;$C55,'Ingredients &amp; Currency'!$A$2:$A$344&amp;'Ingredients &amp; Currency'!$B$2:$B$344,0))="","",INDEX('Ingredients &amp; Currency'!$C$2:$C$344,MATCH($D55&amp;$C55,'Ingredients &amp; Currency'!$A$2:$A$344&amp;'Ingredients &amp; Currency'!$B$2:$B$344,0)))*$B55*VLOOKUP($J$16,'Ingredients &amp; Currency'!$G$2:$H$54,2,0),"")</f>
        <v/>
      </c>
      <c r="J55" s="104"/>
      <c r="K55" s="104"/>
    </row>
    <row r="56" spans="2:11">
      <c r="B56" s="52" t="str">
        <f>IFERROR(IF(Engine!J30="", "", Engine!J30)*($J$15/INDEX(Tabelle2[],MATCH('User Interface'!$J$14,Tabelle2[Recipe Name],0),MATCH("Servings",Tabelle2[#Headers],0))),"")</f>
        <v/>
      </c>
      <c r="C56" s="53" t="str">
        <f>IF(Engine!H30="", "", Engine!H30)</f>
        <v/>
      </c>
      <c r="D56" s="106" t="str">
        <f>IF(Engine!F30="", "", Engine!F30)</f>
        <v/>
      </c>
      <c r="E56" s="106"/>
      <c r="F56" s="106"/>
      <c r="G56" s="106"/>
      <c r="H56" s="106"/>
      <c r="I56" s="104" t="str" cm="1">
        <f t="array" ref="I56">IFERROR(IF(INDEX('Ingredients &amp; Currency'!$C$2:$C$344,MATCH($D56&amp;$C56,'Ingredients &amp; Currency'!$A$2:$A$344&amp;'Ingredients &amp; Currency'!$B$2:$B$344,0))="","",INDEX('Ingredients &amp; Currency'!$C$2:$C$344,MATCH($D56&amp;$C56,'Ingredients &amp; Currency'!$A$2:$A$344&amp;'Ingredients &amp; Currency'!$B$2:$B$344,0)))*$B56*VLOOKUP($J$16,'Ingredients &amp; Currency'!$G$2:$H$54,2,0),"")</f>
        <v/>
      </c>
      <c r="J56" s="104"/>
      <c r="K56" s="104"/>
    </row>
    <row r="57" spans="2:11">
      <c r="B57" s="52" t="str">
        <f>IFERROR(IF(Engine!J31="", "", Engine!J31)*($J$15/INDEX(Tabelle2[],MATCH('User Interface'!$J$14,Tabelle2[Recipe Name],0),MATCH("Servings",Tabelle2[#Headers],0))),"")</f>
        <v/>
      </c>
      <c r="C57" s="53" t="str">
        <f>IF(Engine!H31="", "", Engine!H31)</f>
        <v/>
      </c>
      <c r="D57" s="106" t="str">
        <f>IF(Engine!F31="", "", Engine!F31)</f>
        <v/>
      </c>
      <c r="E57" s="106"/>
      <c r="F57" s="106"/>
      <c r="G57" s="106"/>
      <c r="H57" s="106"/>
      <c r="I57" s="104" t="str" cm="1">
        <f t="array" ref="I57">IFERROR(IF(INDEX('Ingredients &amp; Currency'!$C$2:$C$344,MATCH($D57&amp;$C57,'Ingredients &amp; Currency'!$A$2:$A$344&amp;'Ingredients &amp; Currency'!$B$2:$B$344,0))="","",INDEX('Ingredients &amp; Currency'!$C$2:$C$344,MATCH($D57&amp;$C57,'Ingredients &amp; Currency'!$A$2:$A$344&amp;'Ingredients &amp; Currency'!$B$2:$B$344,0)))*$B57*VLOOKUP($J$16,'Ingredients &amp; Currency'!$G$2:$H$54,2,0),"")</f>
        <v/>
      </c>
      <c r="J57" s="104"/>
      <c r="K57" s="104"/>
    </row>
    <row r="58" spans="2:11">
      <c r="B58" s="52" t="str">
        <f>IFERROR(IF(Engine!J32="", "", Engine!J32)*($J$15/INDEX(Tabelle2[],MATCH('User Interface'!$J$14,Tabelle2[Recipe Name],0),MATCH("Servings",Tabelle2[#Headers],0))),"")</f>
        <v/>
      </c>
      <c r="C58" s="53" t="str">
        <f>IF(Engine!H32="", "", Engine!H32)</f>
        <v/>
      </c>
      <c r="D58" s="106" t="str">
        <f>IF(Engine!F32="", "", Engine!F32)</f>
        <v/>
      </c>
      <c r="E58" s="106"/>
      <c r="F58" s="106"/>
      <c r="G58" s="106"/>
      <c r="H58" s="106"/>
      <c r="I58" s="104" t="str" cm="1">
        <f t="array" ref="I58">IFERROR(IF(INDEX('Ingredients &amp; Currency'!$C$2:$C$344,MATCH($D58&amp;$C58,'Ingredients &amp; Currency'!$A$2:$A$344&amp;'Ingredients &amp; Currency'!$B$2:$B$344,0))="","",INDEX('Ingredients &amp; Currency'!$C$2:$C$344,MATCH($D58&amp;$C58,'Ingredients &amp; Currency'!$A$2:$A$344&amp;'Ingredients &amp; Currency'!$B$2:$B$344,0)))*$B58*VLOOKUP($J$16,'Ingredients &amp; Currency'!$G$2:$H$54,2,0),"")</f>
        <v/>
      </c>
      <c r="J58" s="104"/>
      <c r="K58" s="104"/>
    </row>
    <row r="59" spans="2:11">
      <c r="B59" s="52" t="str">
        <f>IFERROR(IF(Engine!J33="", "", Engine!J33)*($J$15/INDEX(Tabelle2[],MATCH('User Interface'!$J$14,Tabelle2[Recipe Name],0),MATCH("Servings",Tabelle2[#Headers],0))),"")</f>
        <v/>
      </c>
      <c r="C59" s="53" t="str">
        <f>IF(Engine!H33="", "", Engine!H33)</f>
        <v/>
      </c>
      <c r="D59" s="106" t="str">
        <f>IF(Engine!F33="", "", Engine!F33)</f>
        <v/>
      </c>
      <c r="E59" s="106"/>
      <c r="F59" s="106"/>
      <c r="G59" s="106"/>
      <c r="H59" s="106"/>
      <c r="I59" s="104" t="str" cm="1">
        <f t="array" ref="I59">IFERROR(IF(INDEX('Ingredients &amp; Currency'!$C$2:$C$344,MATCH($D59&amp;$C59,'Ingredients &amp; Currency'!$A$2:$A$344&amp;'Ingredients &amp; Currency'!$B$2:$B$344,0))="","",INDEX('Ingredients &amp; Currency'!$C$2:$C$344,MATCH($D59&amp;$C59,'Ingredients &amp; Currency'!$A$2:$A$344&amp;'Ingredients &amp; Currency'!$B$2:$B$344,0)))*$B59*VLOOKUP($J$16,'Ingredients &amp; Currency'!$G$2:$H$54,2,0),"")</f>
        <v/>
      </c>
      <c r="J59" s="104"/>
      <c r="K59" s="104"/>
    </row>
    <row r="60" spans="2:11">
      <c r="B60" s="52" t="str">
        <f>IFERROR(IF(Engine!J34="", "", Engine!J34)*($J$15/INDEX(Tabelle2[],MATCH('User Interface'!$J$14,Tabelle2[Recipe Name],0),MATCH("Servings",Tabelle2[#Headers],0))),"")</f>
        <v/>
      </c>
      <c r="C60" s="53" t="str">
        <f>IF(Engine!H34="", "", Engine!H34)</f>
        <v/>
      </c>
      <c r="D60" s="106" t="str">
        <f>IF(Engine!F34="", "", Engine!F34)</f>
        <v/>
      </c>
      <c r="E60" s="106"/>
      <c r="F60" s="106"/>
      <c r="G60" s="106"/>
      <c r="H60" s="106"/>
      <c r="I60" s="104" t="str" cm="1">
        <f t="array" ref="I60">IFERROR(IF(INDEX('Ingredients &amp; Currency'!$C$2:$C$344,MATCH($D60&amp;$C60,'Ingredients &amp; Currency'!$A$2:$A$344&amp;'Ingredients &amp; Currency'!$B$2:$B$344,0))="","",INDEX('Ingredients &amp; Currency'!$C$2:$C$344,MATCH($D60&amp;$C60,'Ingredients &amp; Currency'!$A$2:$A$344&amp;'Ingredients &amp; Currency'!$B$2:$B$344,0)))*$B60,"")</f>
        <v/>
      </c>
      <c r="J60" s="104"/>
      <c r="K60" s="104"/>
    </row>
    <row r="61" spans="2:11"/>
    <row r="62" spans="2:11"/>
    <row r="63" spans="2:11"/>
  </sheetData>
  <sheetProtection formatCells="0"/>
  <mergeCells count="80">
    <mergeCell ref="I43:K43"/>
    <mergeCell ref="I44:K44"/>
    <mergeCell ref="I45:K45"/>
    <mergeCell ref="I56:K56"/>
    <mergeCell ref="I57:K57"/>
    <mergeCell ref="B5:E5"/>
    <mergeCell ref="H6:J8"/>
    <mergeCell ref="D38:H38"/>
    <mergeCell ref="D39:H39"/>
    <mergeCell ref="I42:K42"/>
    <mergeCell ref="D33:H33"/>
    <mergeCell ref="D34:H34"/>
    <mergeCell ref="D35:H35"/>
    <mergeCell ref="D36:H36"/>
    <mergeCell ref="D37:H37"/>
    <mergeCell ref="D40:H40"/>
    <mergeCell ref="D41:H41"/>
    <mergeCell ref="D42:H42"/>
    <mergeCell ref="I40:K40"/>
    <mergeCell ref="I41:K41"/>
    <mergeCell ref="Q29:Q32"/>
    <mergeCell ref="H10:J12"/>
    <mergeCell ref="D28:H28"/>
    <mergeCell ref="D27:H27"/>
    <mergeCell ref="D29:H29"/>
    <mergeCell ref="D30:H30"/>
    <mergeCell ref="D31:H31"/>
    <mergeCell ref="D32:H32"/>
    <mergeCell ref="N26:R27"/>
    <mergeCell ref="R29:R32"/>
    <mergeCell ref="I26:K26"/>
    <mergeCell ref="D26:H26"/>
    <mergeCell ref="N29:N32"/>
    <mergeCell ref="O29:O32"/>
    <mergeCell ref="P29:P32"/>
    <mergeCell ref="D43:H43"/>
    <mergeCell ref="D44:H44"/>
    <mergeCell ref="D45:H45"/>
    <mergeCell ref="D46:H46"/>
    <mergeCell ref="D47:H47"/>
    <mergeCell ref="D48:H48"/>
    <mergeCell ref="D49:H49"/>
    <mergeCell ref="D50:H50"/>
    <mergeCell ref="D51:H51"/>
    <mergeCell ref="D52:H52"/>
    <mergeCell ref="D53:H53"/>
    <mergeCell ref="D54:H54"/>
    <mergeCell ref="D55:H55"/>
    <mergeCell ref="D56:H56"/>
    <mergeCell ref="D57:H57"/>
    <mergeCell ref="D58:H58"/>
    <mergeCell ref="D59:H59"/>
    <mergeCell ref="D60:H60"/>
    <mergeCell ref="I27:K27"/>
    <mergeCell ref="I28:K28"/>
    <mergeCell ref="I29:K29"/>
    <mergeCell ref="I30:K30"/>
    <mergeCell ref="I31:K31"/>
    <mergeCell ref="I32:K32"/>
    <mergeCell ref="I33:K33"/>
    <mergeCell ref="I34:K34"/>
    <mergeCell ref="I35:K35"/>
    <mergeCell ref="I36:K36"/>
    <mergeCell ref="I37:K37"/>
    <mergeCell ref="I38:K38"/>
    <mergeCell ref="I39:K39"/>
    <mergeCell ref="I58:K58"/>
    <mergeCell ref="I59:K59"/>
    <mergeCell ref="I60:K60"/>
    <mergeCell ref="I51:K51"/>
    <mergeCell ref="I52:K52"/>
    <mergeCell ref="I53:K53"/>
    <mergeCell ref="I54:K54"/>
    <mergeCell ref="I55:K55"/>
    <mergeCell ref="I46:K46"/>
    <mergeCell ref="I47:K47"/>
    <mergeCell ref="I48:K48"/>
    <mergeCell ref="I49:K49"/>
    <mergeCell ref="I50:K50"/>
    <mergeCell ref="B24:K25"/>
  </mergeCells>
  <dataValidations count="2">
    <dataValidation type="list" allowBlank="1" showInputMessage="1" showErrorMessage="1" sqref="J13" xr:uid="{7DA0AE94-FDBA-4043-B8AE-2E567DEF9642}">
      <formula1>INDIRECT("Categories")</formula1>
    </dataValidation>
    <dataValidation type="whole" allowBlank="1" showInputMessage="1" showErrorMessage="1" sqref="J15" xr:uid="{4C00F23F-1731-4A21-BBFA-5D4A08E9D7C5}">
      <formula1>1</formula1>
      <formula2>100</formula2>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E04D7A54-1380-AF49-91C7-95DD369ABCBC}">
          <x14:formula1>
            <xm:f>Engine!$D:$D</xm:f>
          </x14:formula1>
          <xm:sqref>J14</xm:sqref>
        </x14:dataValidation>
        <x14:dataValidation type="list" allowBlank="1" showInputMessage="1" showErrorMessage="1" xr:uid="{E6C09AC2-B4D3-40BD-BBAB-FC0B80B2BFF4}">
          <x14:formula1>
            <xm:f>'Ingredients &amp; Currency'!$G$2:$G$54</xm:f>
          </x14:formula1>
          <xm:sqref>J16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99274-DA93-45EA-9A78-FC228E657E4F}">
  <sheetPr>
    <tabColor theme="5" tint="0.39997558519241921"/>
  </sheetPr>
  <dimension ref="A1:U60"/>
  <sheetViews>
    <sheetView zoomScale="85" zoomScaleNormal="100" workbookViewId="0">
      <pane ySplit="1" topLeftCell="A2" activePane="bottomLeft" state="frozen"/>
      <selection pane="bottomLeft" activeCell="C1" sqref="C1"/>
    </sheetView>
  </sheetViews>
  <sheetFormatPr defaultColWidth="8.77734375" defaultRowHeight="15" customHeight="1"/>
  <cols>
    <col min="1" max="1" width="11.77734375" customWidth="1"/>
    <col min="2" max="2" width="8.33203125" customWidth="1"/>
    <col min="3" max="3" width="12" customWidth="1"/>
    <col min="4" max="4" width="12.77734375" customWidth="1"/>
    <col min="5" max="5" width="41.6640625" customWidth="1"/>
    <col min="6" max="6" width="17.77734375" customWidth="1"/>
    <col min="7" max="7" width="14.44140625" customWidth="1"/>
    <col min="8" max="8" width="18.109375" customWidth="1"/>
    <col min="9" max="9" width="15.109375" customWidth="1"/>
    <col min="10" max="10" width="10.109375" customWidth="1"/>
    <col min="11" max="11" width="77.6640625" bestFit="1" customWidth="1"/>
    <col min="12" max="12" width="13.33203125" customWidth="1"/>
    <col min="13" max="13" width="30.44140625" customWidth="1"/>
    <col min="14" max="14" width="20.33203125" bestFit="1" customWidth="1"/>
    <col min="15" max="15" width="19.33203125" bestFit="1" customWidth="1"/>
    <col min="16" max="16" width="23" bestFit="1" customWidth="1"/>
    <col min="17" max="17" width="24.33203125" bestFit="1" customWidth="1"/>
    <col min="19" max="19" width="22.44140625" customWidth="1"/>
    <col min="20" max="20" width="12.44140625" bestFit="1" customWidth="1"/>
    <col min="21" max="21" width="16.44140625" bestFit="1" customWidth="1"/>
  </cols>
  <sheetData>
    <row r="1" spans="1:21" ht="30" customHeight="1" thickBot="1">
      <c r="A1" s="29" t="s">
        <v>34</v>
      </c>
      <c r="B1" s="29" t="s">
        <v>35</v>
      </c>
      <c r="C1" s="29" t="s">
        <v>14</v>
      </c>
      <c r="D1" s="29" t="s">
        <v>36</v>
      </c>
      <c r="E1" s="29" t="s">
        <v>37</v>
      </c>
      <c r="F1" s="30" t="s">
        <v>26</v>
      </c>
      <c r="G1" s="30" t="s">
        <v>38</v>
      </c>
      <c r="H1" s="30" t="s">
        <v>25</v>
      </c>
      <c r="I1" s="30" t="s">
        <v>32</v>
      </c>
      <c r="J1" s="30" t="s">
        <v>39</v>
      </c>
      <c r="K1" s="73" t="s">
        <v>40</v>
      </c>
      <c r="N1" s="63" t="s">
        <v>41</v>
      </c>
      <c r="O1" s="74" t="s">
        <v>42</v>
      </c>
      <c r="P1" s="74" t="s">
        <v>43</v>
      </c>
      <c r="Q1" s="64" t="s">
        <v>44</v>
      </c>
      <c r="T1" s="63" t="s">
        <v>34</v>
      </c>
      <c r="U1" s="64" t="s">
        <v>45</v>
      </c>
    </row>
    <row r="2" spans="1:21" ht="15" customHeight="1">
      <c r="A2" s="16" t="s">
        <v>46</v>
      </c>
      <c r="B2" s="17" t="s">
        <v>47</v>
      </c>
      <c r="C2" s="17" t="s">
        <v>48</v>
      </c>
      <c r="D2" s="31" t="s">
        <v>47</v>
      </c>
      <c r="E2" s="17" t="s">
        <v>49</v>
      </c>
      <c r="F2" s="32" t="s">
        <v>50</v>
      </c>
      <c r="G2" s="32" t="s">
        <v>51</v>
      </c>
      <c r="H2" s="17" t="s">
        <v>52</v>
      </c>
      <c r="I2" s="33" t="s">
        <v>53</v>
      </c>
      <c r="J2" s="17">
        <v>6</v>
      </c>
      <c r="K2" s="34" t="s">
        <v>54</v>
      </c>
      <c r="M2" s="128" t="s">
        <v>55</v>
      </c>
      <c r="N2" s="65">
        <f>LEN($F2)-LEN(SUBSTITUTE($F2,";",""))+1</f>
        <v>9</v>
      </c>
      <c r="O2" s="17">
        <f>LEN($G2)-LEN(SUBSTITUTE($G2,";",""))+1</f>
        <v>9</v>
      </c>
      <c r="P2" s="17">
        <f>LEN($H2)-LEN(SUBSTITUTE($H2,";",""))+1</f>
        <v>9</v>
      </c>
      <c r="Q2" s="75" t="str">
        <f xml:space="preserve"> IF(AND($N2=$O2, $O2=$P2), "Counts are the same", "Counts are NOT the same")</f>
        <v>Counts are the same</v>
      </c>
      <c r="S2" s="130" t="s">
        <v>56</v>
      </c>
      <c r="T2" s="65" t="s">
        <v>46</v>
      </c>
      <c r="U2" s="66">
        <v>1</v>
      </c>
    </row>
    <row r="3" spans="1:21" ht="15" customHeight="1">
      <c r="A3" s="14" t="s">
        <v>57</v>
      </c>
      <c r="B3" t="s">
        <v>47</v>
      </c>
      <c r="C3" t="s">
        <v>47</v>
      </c>
      <c r="D3" s="35" t="s">
        <v>48</v>
      </c>
      <c r="E3" t="s">
        <v>58</v>
      </c>
      <c r="F3" s="36" t="s">
        <v>59</v>
      </c>
      <c r="G3" s="36" t="s">
        <v>60</v>
      </c>
      <c r="H3" t="s">
        <v>61</v>
      </c>
      <c r="I3" s="37" t="s">
        <v>62</v>
      </c>
      <c r="J3">
        <v>4</v>
      </c>
      <c r="K3" s="38" t="s">
        <v>63</v>
      </c>
      <c r="M3" s="128"/>
      <c r="N3" s="67">
        <f t="shared" ref="N3:N60" si="0">LEN($F3)-LEN(SUBSTITUTE($F3,";",""))+1</f>
        <v>10</v>
      </c>
      <c r="O3" s="15">
        <f t="shared" ref="O3:O60" si="1">LEN($G3)-LEN(SUBSTITUTE($G3,";",""))+1</f>
        <v>10</v>
      </c>
      <c r="P3" s="15">
        <f t="shared" ref="P3:P60" si="2">LEN($H3)-LEN(SUBSTITUTE($H3,";",""))+1</f>
        <v>10</v>
      </c>
      <c r="Q3" s="76" t="str">
        <f t="shared" ref="Q3:Q60" si="3" xml:space="preserve"> IF(AND($N3=$O3, $O3=$P3), "Counts are the same", "Counts are NOT the same")</f>
        <v>Counts are the same</v>
      </c>
      <c r="S3" s="128"/>
      <c r="T3" s="67" t="s">
        <v>57</v>
      </c>
      <c r="U3" s="68">
        <v>6</v>
      </c>
    </row>
    <row r="4" spans="1:21" ht="15" customHeight="1">
      <c r="A4" s="14" t="s">
        <v>57</v>
      </c>
      <c r="B4" t="s">
        <v>47</v>
      </c>
      <c r="C4" s="35" t="s">
        <v>48</v>
      </c>
      <c r="D4" s="35" t="s">
        <v>48</v>
      </c>
      <c r="E4" t="s">
        <v>64</v>
      </c>
      <c r="F4" s="36" t="s">
        <v>65</v>
      </c>
      <c r="G4" s="36" t="s">
        <v>66</v>
      </c>
      <c r="H4" t="s">
        <v>67</v>
      </c>
      <c r="I4" s="37" t="s">
        <v>68</v>
      </c>
      <c r="J4">
        <v>12</v>
      </c>
      <c r="K4" s="38" t="s">
        <v>69</v>
      </c>
      <c r="M4" s="128"/>
      <c r="N4" s="67">
        <f t="shared" si="0"/>
        <v>14</v>
      </c>
      <c r="O4" s="15">
        <f t="shared" si="1"/>
        <v>14</v>
      </c>
      <c r="P4" s="15">
        <f t="shared" si="2"/>
        <v>14</v>
      </c>
      <c r="Q4" s="76" t="str">
        <f t="shared" si="3"/>
        <v>Counts are the same</v>
      </c>
      <c r="S4" s="128"/>
      <c r="T4" s="67" t="s">
        <v>70</v>
      </c>
      <c r="U4" s="68">
        <v>15</v>
      </c>
    </row>
    <row r="5" spans="1:21" ht="15" customHeight="1" thickBot="1">
      <c r="A5" s="14" t="s">
        <v>57</v>
      </c>
      <c r="B5" t="s">
        <v>47</v>
      </c>
      <c r="C5" s="35" t="s">
        <v>48</v>
      </c>
      <c r="D5" s="35" t="s">
        <v>48</v>
      </c>
      <c r="E5" t="s">
        <v>71</v>
      </c>
      <c r="F5" s="36" t="s">
        <v>72</v>
      </c>
      <c r="G5" s="36" t="s">
        <v>73</v>
      </c>
      <c r="H5" t="s">
        <v>74</v>
      </c>
      <c r="I5" s="37" t="s">
        <v>75</v>
      </c>
      <c r="J5">
        <v>12</v>
      </c>
      <c r="K5" s="38" t="s">
        <v>76</v>
      </c>
      <c r="M5" s="129"/>
      <c r="N5" s="67">
        <f t="shared" si="0"/>
        <v>10</v>
      </c>
      <c r="O5" s="15">
        <f t="shared" si="1"/>
        <v>10</v>
      </c>
      <c r="P5" s="15">
        <f t="shared" si="2"/>
        <v>10</v>
      </c>
      <c r="Q5" s="76" t="str">
        <f t="shared" si="3"/>
        <v>Counts are the same</v>
      </c>
      <c r="S5" s="129"/>
      <c r="T5" s="67" t="s">
        <v>77</v>
      </c>
      <c r="U5" s="68">
        <v>3</v>
      </c>
    </row>
    <row r="6" spans="1:21" ht="15" customHeight="1">
      <c r="A6" s="14" t="s">
        <v>57</v>
      </c>
      <c r="B6" t="s">
        <v>47</v>
      </c>
      <c r="C6" s="35" t="s">
        <v>48</v>
      </c>
      <c r="D6" s="35" t="s">
        <v>48</v>
      </c>
      <c r="E6" t="s">
        <v>78</v>
      </c>
      <c r="F6" s="36" t="s">
        <v>79</v>
      </c>
      <c r="G6" s="36" t="s">
        <v>80</v>
      </c>
      <c r="H6" t="s">
        <v>81</v>
      </c>
      <c r="I6" s="37" t="s">
        <v>68</v>
      </c>
      <c r="J6">
        <v>8</v>
      </c>
      <c r="K6" s="38" t="s">
        <v>82</v>
      </c>
      <c r="N6" s="67">
        <f t="shared" si="0"/>
        <v>10</v>
      </c>
      <c r="O6" s="15">
        <f t="shared" si="1"/>
        <v>10</v>
      </c>
      <c r="P6" s="15">
        <f t="shared" si="2"/>
        <v>10</v>
      </c>
      <c r="Q6" s="76" t="str">
        <f t="shared" si="3"/>
        <v>Counts are the same</v>
      </c>
      <c r="T6" s="67" t="s">
        <v>83</v>
      </c>
      <c r="U6" s="68">
        <v>6</v>
      </c>
    </row>
    <row r="7" spans="1:21" ht="15" customHeight="1">
      <c r="A7" s="14" t="s">
        <v>57</v>
      </c>
      <c r="B7" t="s">
        <v>47</v>
      </c>
      <c r="C7" s="35" t="s">
        <v>48</v>
      </c>
      <c r="D7" s="35" t="s">
        <v>48</v>
      </c>
      <c r="E7" t="s">
        <v>84</v>
      </c>
      <c r="F7" s="36" t="s">
        <v>85</v>
      </c>
      <c r="G7" s="36" t="s">
        <v>86</v>
      </c>
      <c r="H7" t="s">
        <v>87</v>
      </c>
      <c r="I7" s="37" t="s">
        <v>88</v>
      </c>
      <c r="J7">
        <v>4</v>
      </c>
      <c r="K7" s="38" t="s">
        <v>89</v>
      </c>
      <c r="N7" s="67">
        <f t="shared" si="0"/>
        <v>12</v>
      </c>
      <c r="O7" s="15">
        <f t="shared" si="1"/>
        <v>12</v>
      </c>
      <c r="P7" s="15">
        <f t="shared" si="2"/>
        <v>12</v>
      </c>
      <c r="Q7" s="76" t="str">
        <f t="shared" si="3"/>
        <v>Counts are the same</v>
      </c>
      <c r="T7" s="67" t="s">
        <v>90</v>
      </c>
      <c r="U7" s="68">
        <v>2</v>
      </c>
    </row>
    <row r="8" spans="1:21" ht="15" customHeight="1">
      <c r="A8" s="14" t="s">
        <v>57</v>
      </c>
      <c r="B8" t="s">
        <v>47</v>
      </c>
      <c r="C8" t="s">
        <v>47</v>
      </c>
      <c r="D8" s="35" t="s">
        <v>48</v>
      </c>
      <c r="E8" t="s">
        <v>91</v>
      </c>
      <c r="F8" s="36" t="s">
        <v>92</v>
      </c>
      <c r="G8" s="36" t="s">
        <v>93</v>
      </c>
      <c r="H8" t="s">
        <v>94</v>
      </c>
      <c r="I8" s="37" t="s">
        <v>88</v>
      </c>
      <c r="J8">
        <v>16</v>
      </c>
      <c r="K8" s="38" t="s">
        <v>95</v>
      </c>
      <c r="N8" s="67">
        <f t="shared" si="0"/>
        <v>7</v>
      </c>
      <c r="O8" s="15">
        <f t="shared" si="1"/>
        <v>7</v>
      </c>
      <c r="P8" s="15">
        <f t="shared" si="2"/>
        <v>7</v>
      </c>
      <c r="Q8" s="76" t="str">
        <f t="shared" si="3"/>
        <v>Counts are the same</v>
      </c>
      <c r="T8" s="67" t="s">
        <v>96</v>
      </c>
      <c r="U8" s="68">
        <v>2</v>
      </c>
    </row>
    <row r="9" spans="1:21" ht="15" customHeight="1">
      <c r="A9" s="14" t="s">
        <v>70</v>
      </c>
      <c r="B9" t="s">
        <v>47</v>
      </c>
      <c r="C9" t="s">
        <v>47</v>
      </c>
      <c r="D9" s="35" t="s">
        <v>47</v>
      </c>
      <c r="E9" t="s">
        <v>97</v>
      </c>
      <c r="F9" s="36" t="s">
        <v>98</v>
      </c>
      <c r="G9" s="36" t="s">
        <v>99</v>
      </c>
      <c r="H9" t="s">
        <v>100</v>
      </c>
      <c r="I9" s="37" t="s">
        <v>68</v>
      </c>
      <c r="J9">
        <v>10</v>
      </c>
      <c r="K9" s="38" t="s">
        <v>101</v>
      </c>
      <c r="N9" s="67">
        <f t="shared" si="0"/>
        <v>8</v>
      </c>
      <c r="O9" s="15">
        <f t="shared" si="1"/>
        <v>8</v>
      </c>
      <c r="P9" s="15">
        <f t="shared" si="2"/>
        <v>8</v>
      </c>
      <c r="Q9" s="76" t="str">
        <f t="shared" si="3"/>
        <v>Counts are the same</v>
      </c>
      <c r="T9" s="67" t="s">
        <v>102</v>
      </c>
      <c r="U9" s="68">
        <v>9</v>
      </c>
    </row>
    <row r="10" spans="1:21" ht="15" customHeight="1">
      <c r="A10" s="14" t="s">
        <v>70</v>
      </c>
      <c r="B10" t="s">
        <v>47</v>
      </c>
      <c r="C10" t="s">
        <v>48</v>
      </c>
      <c r="D10" s="35" t="s">
        <v>47</v>
      </c>
      <c r="E10" t="s">
        <v>103</v>
      </c>
      <c r="F10" s="36" t="s">
        <v>104</v>
      </c>
      <c r="G10" s="36" t="s">
        <v>105</v>
      </c>
      <c r="H10" t="s">
        <v>106</v>
      </c>
      <c r="I10" s="37" t="s">
        <v>107</v>
      </c>
      <c r="J10">
        <v>4</v>
      </c>
      <c r="K10" s="38" t="s">
        <v>108</v>
      </c>
      <c r="N10" s="67">
        <f t="shared" si="0"/>
        <v>7</v>
      </c>
      <c r="O10" s="15">
        <f t="shared" si="1"/>
        <v>7</v>
      </c>
      <c r="P10" s="15">
        <f t="shared" si="2"/>
        <v>7</v>
      </c>
      <c r="Q10" s="76" t="str">
        <f t="shared" si="3"/>
        <v>Counts are the same</v>
      </c>
      <c r="T10" s="67" t="s">
        <v>109</v>
      </c>
      <c r="U10" s="68">
        <v>2</v>
      </c>
    </row>
    <row r="11" spans="1:21" ht="15" customHeight="1">
      <c r="A11" s="14" t="s">
        <v>70</v>
      </c>
      <c r="B11" t="s">
        <v>47</v>
      </c>
      <c r="C11" t="s">
        <v>48</v>
      </c>
      <c r="D11" s="35" t="s">
        <v>47</v>
      </c>
      <c r="E11" t="s">
        <v>110</v>
      </c>
      <c r="F11" s="36" t="s">
        <v>111</v>
      </c>
      <c r="G11" s="36" t="s">
        <v>112</v>
      </c>
      <c r="H11" t="s">
        <v>113</v>
      </c>
      <c r="I11" s="37" t="s">
        <v>114</v>
      </c>
      <c r="J11">
        <v>4</v>
      </c>
      <c r="K11" s="38" t="s">
        <v>115</v>
      </c>
      <c r="N11" s="67">
        <f t="shared" si="0"/>
        <v>13</v>
      </c>
      <c r="O11" s="15">
        <f t="shared" si="1"/>
        <v>13</v>
      </c>
      <c r="P11" s="15">
        <f t="shared" si="2"/>
        <v>13</v>
      </c>
      <c r="Q11" s="76" t="str">
        <f t="shared" si="3"/>
        <v>Counts are the same</v>
      </c>
      <c r="T11" s="67" t="s">
        <v>35</v>
      </c>
      <c r="U11" s="68">
        <v>9</v>
      </c>
    </row>
    <row r="12" spans="1:21" ht="15" customHeight="1">
      <c r="A12" s="14" t="s">
        <v>70</v>
      </c>
      <c r="B12" t="s">
        <v>47</v>
      </c>
      <c r="C12" t="s">
        <v>47</v>
      </c>
      <c r="D12" s="35" t="s">
        <v>47</v>
      </c>
      <c r="E12" t="s">
        <v>116</v>
      </c>
      <c r="F12" s="36" t="s">
        <v>117</v>
      </c>
      <c r="G12" s="36" t="s">
        <v>118</v>
      </c>
      <c r="H12" t="s">
        <v>119</v>
      </c>
      <c r="I12" s="37" t="s">
        <v>120</v>
      </c>
      <c r="J12">
        <v>4</v>
      </c>
      <c r="K12" s="38" t="s">
        <v>121</v>
      </c>
      <c r="N12" s="67">
        <f t="shared" si="0"/>
        <v>10</v>
      </c>
      <c r="O12" s="15">
        <f t="shared" si="1"/>
        <v>10</v>
      </c>
      <c r="P12" s="15">
        <f t="shared" si="2"/>
        <v>10</v>
      </c>
      <c r="Q12" s="76" t="str">
        <f t="shared" si="3"/>
        <v>Counts are the same</v>
      </c>
      <c r="T12" s="67" t="s">
        <v>14</v>
      </c>
      <c r="U12" s="68">
        <v>4</v>
      </c>
    </row>
    <row r="13" spans="1:21" ht="15" customHeight="1" thickBot="1">
      <c r="A13" s="14" t="s">
        <v>70</v>
      </c>
      <c r="B13" t="s">
        <v>47</v>
      </c>
      <c r="C13" t="s">
        <v>47</v>
      </c>
      <c r="D13" s="35" t="s">
        <v>47</v>
      </c>
      <c r="E13" t="s">
        <v>122</v>
      </c>
      <c r="F13" s="36" t="s">
        <v>123</v>
      </c>
      <c r="G13" s="36" t="s">
        <v>124</v>
      </c>
      <c r="H13" t="s">
        <v>125</v>
      </c>
      <c r="I13" s="37" t="s">
        <v>126</v>
      </c>
      <c r="J13">
        <v>12</v>
      </c>
      <c r="K13" s="38" t="s">
        <v>127</v>
      </c>
      <c r="N13" s="67">
        <f t="shared" si="0"/>
        <v>8</v>
      </c>
      <c r="O13" s="15">
        <f t="shared" si="1"/>
        <v>8</v>
      </c>
      <c r="P13" s="15">
        <f t="shared" si="2"/>
        <v>8</v>
      </c>
      <c r="Q13" s="76" t="str">
        <f t="shared" si="3"/>
        <v>Counts are the same</v>
      </c>
      <c r="T13" s="69" t="s">
        <v>128</v>
      </c>
      <c r="U13" s="70">
        <v>59</v>
      </c>
    </row>
    <row r="14" spans="1:21" ht="15" customHeight="1">
      <c r="A14" s="14" t="s">
        <v>70</v>
      </c>
      <c r="B14" t="s">
        <v>47</v>
      </c>
      <c r="C14" t="s">
        <v>47</v>
      </c>
      <c r="D14" t="s">
        <v>47</v>
      </c>
      <c r="E14" t="s">
        <v>129</v>
      </c>
      <c r="F14" s="36" t="s">
        <v>130</v>
      </c>
      <c r="G14" s="36" t="s">
        <v>131</v>
      </c>
      <c r="H14" t="s">
        <v>132</v>
      </c>
      <c r="I14" s="37" t="s">
        <v>68</v>
      </c>
      <c r="J14">
        <v>4</v>
      </c>
      <c r="K14" s="38" t="s">
        <v>133</v>
      </c>
      <c r="N14" s="67">
        <f t="shared" si="0"/>
        <v>15</v>
      </c>
      <c r="O14" s="15">
        <f t="shared" si="1"/>
        <v>15</v>
      </c>
      <c r="P14" s="15">
        <f t="shared" si="2"/>
        <v>15</v>
      </c>
      <c r="Q14" s="76" t="str">
        <f t="shared" si="3"/>
        <v>Counts are the same</v>
      </c>
    </row>
    <row r="15" spans="1:21" ht="15" customHeight="1">
      <c r="A15" s="14" t="s">
        <v>70</v>
      </c>
      <c r="B15" t="s">
        <v>47</v>
      </c>
      <c r="C15" t="s">
        <v>47</v>
      </c>
      <c r="D15" s="35" t="s">
        <v>47</v>
      </c>
      <c r="E15" t="s">
        <v>134</v>
      </c>
      <c r="F15" s="36" t="s">
        <v>135</v>
      </c>
      <c r="G15" s="36" t="s">
        <v>136</v>
      </c>
      <c r="H15" t="s">
        <v>137</v>
      </c>
      <c r="I15" s="37" t="s">
        <v>138</v>
      </c>
      <c r="J15">
        <v>4</v>
      </c>
      <c r="K15" s="38" t="s">
        <v>139</v>
      </c>
      <c r="N15" s="67">
        <f t="shared" si="0"/>
        <v>11</v>
      </c>
      <c r="O15" s="15">
        <f t="shared" si="1"/>
        <v>11</v>
      </c>
      <c r="P15" s="15">
        <f t="shared" si="2"/>
        <v>11</v>
      </c>
      <c r="Q15" s="76" t="str">
        <f t="shared" si="3"/>
        <v>Counts are the same</v>
      </c>
    </row>
    <row r="16" spans="1:21" ht="15" customHeight="1">
      <c r="A16" s="14" t="s">
        <v>70</v>
      </c>
      <c r="B16" t="s">
        <v>47</v>
      </c>
      <c r="C16" t="s">
        <v>47</v>
      </c>
      <c r="D16" s="35" t="s">
        <v>47</v>
      </c>
      <c r="E16" t="s">
        <v>140</v>
      </c>
      <c r="F16" s="36" t="s">
        <v>141</v>
      </c>
      <c r="G16" s="36" t="s">
        <v>142</v>
      </c>
      <c r="H16" t="s">
        <v>143</v>
      </c>
      <c r="I16" s="37" t="s">
        <v>144</v>
      </c>
      <c r="J16">
        <v>4</v>
      </c>
      <c r="K16" s="38" t="s">
        <v>145</v>
      </c>
      <c r="N16" s="67">
        <f t="shared" si="0"/>
        <v>12</v>
      </c>
      <c r="O16" s="15">
        <f t="shared" si="1"/>
        <v>12</v>
      </c>
      <c r="P16" s="15">
        <f t="shared" si="2"/>
        <v>12</v>
      </c>
      <c r="Q16" s="76" t="str">
        <f t="shared" si="3"/>
        <v>Counts are the same</v>
      </c>
    </row>
    <row r="17" spans="1:17" ht="15" customHeight="1">
      <c r="A17" s="14" t="s">
        <v>70</v>
      </c>
      <c r="B17" t="s">
        <v>47</v>
      </c>
      <c r="C17" t="s">
        <v>47</v>
      </c>
      <c r="D17" s="35" t="s">
        <v>47</v>
      </c>
      <c r="E17" t="s">
        <v>146</v>
      </c>
      <c r="F17" s="36" t="s">
        <v>147</v>
      </c>
      <c r="G17" s="36" t="s">
        <v>148</v>
      </c>
      <c r="H17" t="s">
        <v>149</v>
      </c>
      <c r="I17" s="37" t="s">
        <v>150</v>
      </c>
      <c r="J17">
        <v>8</v>
      </c>
      <c r="K17" s="38" t="s">
        <v>151</v>
      </c>
      <c r="N17" s="67">
        <f t="shared" si="0"/>
        <v>16</v>
      </c>
      <c r="O17" s="15">
        <f t="shared" si="1"/>
        <v>16</v>
      </c>
      <c r="P17" s="15">
        <f t="shared" si="2"/>
        <v>16</v>
      </c>
      <c r="Q17" s="76" t="str">
        <f t="shared" si="3"/>
        <v>Counts are the same</v>
      </c>
    </row>
    <row r="18" spans="1:17" ht="15" customHeight="1">
      <c r="A18" s="14" t="s">
        <v>70</v>
      </c>
      <c r="B18" t="s">
        <v>47</v>
      </c>
      <c r="C18" t="s">
        <v>47</v>
      </c>
      <c r="D18" s="35" t="s">
        <v>47</v>
      </c>
      <c r="E18" t="s">
        <v>152</v>
      </c>
      <c r="F18" s="36" t="s">
        <v>153</v>
      </c>
      <c r="G18" s="36" t="s">
        <v>154</v>
      </c>
      <c r="H18" t="s">
        <v>155</v>
      </c>
      <c r="I18" s="37" t="s">
        <v>114</v>
      </c>
      <c r="J18">
        <v>6</v>
      </c>
      <c r="K18" s="38" t="s">
        <v>156</v>
      </c>
      <c r="N18" s="67">
        <f t="shared" si="0"/>
        <v>8</v>
      </c>
      <c r="O18" s="15">
        <f t="shared" si="1"/>
        <v>8</v>
      </c>
      <c r="P18" s="15">
        <f t="shared" si="2"/>
        <v>8</v>
      </c>
      <c r="Q18" s="76" t="str">
        <f t="shared" si="3"/>
        <v>Counts are the same</v>
      </c>
    </row>
    <row r="19" spans="1:17" ht="15" customHeight="1">
      <c r="A19" s="14" t="s">
        <v>70</v>
      </c>
      <c r="B19" t="s">
        <v>47</v>
      </c>
      <c r="C19" t="s">
        <v>47</v>
      </c>
      <c r="D19" s="35" t="s">
        <v>47</v>
      </c>
      <c r="E19" t="s">
        <v>157</v>
      </c>
      <c r="F19" s="36" t="s">
        <v>158</v>
      </c>
      <c r="G19" s="36" t="s">
        <v>159</v>
      </c>
      <c r="H19" t="s">
        <v>160</v>
      </c>
      <c r="I19" s="37" t="s">
        <v>161</v>
      </c>
      <c r="J19">
        <v>12</v>
      </c>
      <c r="K19" s="38" t="s">
        <v>162</v>
      </c>
      <c r="N19" s="67">
        <f t="shared" si="0"/>
        <v>9</v>
      </c>
      <c r="O19" s="15">
        <f t="shared" si="1"/>
        <v>9</v>
      </c>
      <c r="P19" s="15">
        <f t="shared" si="2"/>
        <v>9</v>
      </c>
      <c r="Q19" s="76" t="str">
        <f t="shared" si="3"/>
        <v>Counts are the same</v>
      </c>
    </row>
    <row r="20" spans="1:17" ht="15" customHeight="1">
      <c r="A20" s="14" t="s">
        <v>70</v>
      </c>
      <c r="B20" t="s">
        <v>47</v>
      </c>
      <c r="C20" t="s">
        <v>48</v>
      </c>
      <c r="D20" s="35" t="s">
        <v>47</v>
      </c>
      <c r="E20" t="s">
        <v>163</v>
      </c>
      <c r="F20" s="36" t="s">
        <v>164</v>
      </c>
      <c r="G20" s="36" t="s">
        <v>165</v>
      </c>
      <c r="H20" t="s">
        <v>166</v>
      </c>
      <c r="I20" s="37" t="s">
        <v>167</v>
      </c>
      <c r="J20">
        <v>12</v>
      </c>
      <c r="K20" s="38" t="s">
        <v>168</v>
      </c>
      <c r="N20" s="67">
        <f t="shared" si="0"/>
        <v>10</v>
      </c>
      <c r="O20" s="15">
        <f t="shared" si="1"/>
        <v>10</v>
      </c>
      <c r="P20" s="15">
        <f t="shared" si="2"/>
        <v>10</v>
      </c>
      <c r="Q20" s="76" t="str">
        <f t="shared" si="3"/>
        <v>Counts are the same</v>
      </c>
    </row>
    <row r="21" spans="1:17" ht="15" customHeight="1">
      <c r="A21" s="14" t="s">
        <v>70</v>
      </c>
      <c r="B21" t="s">
        <v>47</v>
      </c>
      <c r="C21" t="s">
        <v>48</v>
      </c>
      <c r="D21" s="35" t="s">
        <v>47</v>
      </c>
      <c r="E21" t="s">
        <v>169</v>
      </c>
      <c r="F21" s="36" t="s">
        <v>170</v>
      </c>
      <c r="G21" s="36" t="s">
        <v>171</v>
      </c>
      <c r="H21" t="s">
        <v>172</v>
      </c>
      <c r="I21" s="37" t="s">
        <v>114</v>
      </c>
      <c r="J21">
        <v>6</v>
      </c>
      <c r="K21" s="38" t="s">
        <v>173</v>
      </c>
      <c r="N21" s="67">
        <f t="shared" si="0"/>
        <v>10</v>
      </c>
      <c r="O21" s="15">
        <f t="shared" si="1"/>
        <v>10</v>
      </c>
      <c r="P21" s="15">
        <f t="shared" si="2"/>
        <v>10</v>
      </c>
      <c r="Q21" s="76" t="str">
        <f t="shared" si="3"/>
        <v>Counts are the same</v>
      </c>
    </row>
    <row r="22" spans="1:17" ht="15" customHeight="1">
      <c r="A22" s="14" t="s">
        <v>70</v>
      </c>
      <c r="B22" t="s">
        <v>47</v>
      </c>
      <c r="C22" t="s">
        <v>47</v>
      </c>
      <c r="D22" s="35" t="s">
        <v>47</v>
      </c>
      <c r="E22" t="s">
        <v>174</v>
      </c>
      <c r="F22" s="36" t="s">
        <v>175</v>
      </c>
      <c r="G22" s="36" t="s">
        <v>176</v>
      </c>
      <c r="H22" t="s">
        <v>177</v>
      </c>
      <c r="I22" s="37" t="s">
        <v>88</v>
      </c>
      <c r="J22">
        <v>4</v>
      </c>
      <c r="K22" s="38" t="s">
        <v>178</v>
      </c>
      <c r="N22" s="67">
        <f t="shared" si="0"/>
        <v>8</v>
      </c>
      <c r="O22" s="15">
        <f t="shared" si="1"/>
        <v>8</v>
      </c>
      <c r="P22" s="15">
        <f t="shared" si="2"/>
        <v>8</v>
      </c>
      <c r="Q22" s="76" t="str">
        <f t="shared" si="3"/>
        <v>Counts are the same</v>
      </c>
    </row>
    <row r="23" spans="1:17" ht="15" customHeight="1">
      <c r="A23" s="14" t="s">
        <v>70</v>
      </c>
      <c r="B23" t="s">
        <v>47</v>
      </c>
      <c r="C23" t="s">
        <v>48</v>
      </c>
      <c r="D23" s="35" t="s">
        <v>47</v>
      </c>
      <c r="E23" t="s">
        <v>179</v>
      </c>
      <c r="F23" s="36" t="s">
        <v>180</v>
      </c>
      <c r="G23" s="36" t="s">
        <v>181</v>
      </c>
      <c r="H23" t="s">
        <v>182</v>
      </c>
      <c r="I23" s="37" t="s">
        <v>183</v>
      </c>
      <c r="J23">
        <v>2</v>
      </c>
      <c r="K23" s="38" t="s">
        <v>184</v>
      </c>
      <c r="N23" s="67">
        <f t="shared" si="0"/>
        <v>6</v>
      </c>
      <c r="O23" s="15">
        <f t="shared" si="1"/>
        <v>6</v>
      </c>
      <c r="P23" s="15">
        <f t="shared" si="2"/>
        <v>6</v>
      </c>
      <c r="Q23" s="76" t="str">
        <f t="shared" si="3"/>
        <v>Counts are the same</v>
      </c>
    </row>
    <row r="24" spans="1:17" ht="15" customHeight="1">
      <c r="A24" s="14" t="s">
        <v>77</v>
      </c>
      <c r="B24" t="s">
        <v>47</v>
      </c>
      <c r="C24" t="s">
        <v>47</v>
      </c>
      <c r="D24" s="35" t="s">
        <v>47</v>
      </c>
      <c r="E24" t="s">
        <v>185</v>
      </c>
      <c r="F24" s="36" t="s">
        <v>186</v>
      </c>
      <c r="G24" s="36" t="s">
        <v>187</v>
      </c>
      <c r="H24" t="s">
        <v>188</v>
      </c>
      <c r="I24" s="37" t="s">
        <v>189</v>
      </c>
      <c r="J24">
        <v>6</v>
      </c>
      <c r="K24" s="38" t="s">
        <v>190</v>
      </c>
      <c r="N24" s="67">
        <f t="shared" si="0"/>
        <v>16</v>
      </c>
      <c r="O24" s="15">
        <f t="shared" si="1"/>
        <v>16</v>
      </c>
      <c r="P24" s="15">
        <f t="shared" si="2"/>
        <v>16</v>
      </c>
      <c r="Q24" s="76" t="str">
        <f t="shared" si="3"/>
        <v>Counts are the same</v>
      </c>
    </row>
    <row r="25" spans="1:17" ht="15" customHeight="1">
      <c r="A25" s="14" t="s">
        <v>77</v>
      </c>
      <c r="B25" t="s">
        <v>47</v>
      </c>
      <c r="C25" t="s">
        <v>47</v>
      </c>
      <c r="D25" s="35" t="s">
        <v>47</v>
      </c>
      <c r="E25" t="s">
        <v>191</v>
      </c>
      <c r="F25" s="36" t="s">
        <v>192</v>
      </c>
      <c r="G25" s="36" t="s">
        <v>193</v>
      </c>
      <c r="H25" t="s">
        <v>194</v>
      </c>
      <c r="I25" s="37" t="s">
        <v>62</v>
      </c>
      <c r="J25">
        <v>4</v>
      </c>
      <c r="K25" s="38" t="s">
        <v>195</v>
      </c>
      <c r="N25" s="67">
        <f t="shared" si="0"/>
        <v>16</v>
      </c>
      <c r="O25" s="15">
        <f t="shared" si="1"/>
        <v>16</v>
      </c>
      <c r="P25" s="15">
        <f t="shared" si="2"/>
        <v>16</v>
      </c>
      <c r="Q25" s="76" t="str">
        <f t="shared" si="3"/>
        <v>Counts are the same</v>
      </c>
    </row>
    <row r="26" spans="1:17" ht="15" customHeight="1">
      <c r="A26" s="14" t="s">
        <v>77</v>
      </c>
      <c r="B26" t="s">
        <v>47</v>
      </c>
      <c r="C26" t="s">
        <v>47</v>
      </c>
      <c r="D26" s="35" t="s">
        <v>47</v>
      </c>
      <c r="E26" t="s">
        <v>196</v>
      </c>
      <c r="F26" s="36" t="s">
        <v>197</v>
      </c>
      <c r="G26" s="36" t="s">
        <v>198</v>
      </c>
      <c r="H26" t="s">
        <v>199</v>
      </c>
      <c r="I26" s="37" t="s">
        <v>120</v>
      </c>
      <c r="J26">
        <v>2</v>
      </c>
      <c r="K26" s="38" t="s">
        <v>200</v>
      </c>
      <c r="N26" s="67">
        <f t="shared" si="0"/>
        <v>9</v>
      </c>
      <c r="O26" s="15">
        <f t="shared" si="1"/>
        <v>9</v>
      </c>
      <c r="P26" s="15">
        <f t="shared" si="2"/>
        <v>9</v>
      </c>
      <c r="Q26" s="76" t="str">
        <f t="shared" si="3"/>
        <v>Counts are the same</v>
      </c>
    </row>
    <row r="27" spans="1:17" ht="15" customHeight="1">
      <c r="A27" s="14" t="s">
        <v>83</v>
      </c>
      <c r="B27" t="s">
        <v>47</v>
      </c>
      <c r="C27" t="s">
        <v>48</v>
      </c>
      <c r="D27" s="35" t="s">
        <v>47</v>
      </c>
      <c r="E27" t="s">
        <v>201</v>
      </c>
      <c r="F27" s="36" t="s">
        <v>202</v>
      </c>
      <c r="G27" s="36" t="s">
        <v>203</v>
      </c>
      <c r="H27" t="s">
        <v>204</v>
      </c>
      <c r="I27" s="37" t="s">
        <v>114</v>
      </c>
      <c r="J27">
        <v>6</v>
      </c>
      <c r="K27" s="38" t="s">
        <v>205</v>
      </c>
      <c r="N27" s="67">
        <f t="shared" si="0"/>
        <v>8</v>
      </c>
      <c r="O27" s="15">
        <f t="shared" si="1"/>
        <v>8</v>
      </c>
      <c r="P27" s="15">
        <f t="shared" si="2"/>
        <v>8</v>
      </c>
      <c r="Q27" s="76" t="str">
        <f t="shared" si="3"/>
        <v>Counts are the same</v>
      </c>
    </row>
    <row r="28" spans="1:17" ht="15" customHeight="1">
      <c r="A28" s="14" t="s">
        <v>83</v>
      </c>
      <c r="B28" t="s">
        <v>47</v>
      </c>
      <c r="C28" t="s">
        <v>48</v>
      </c>
      <c r="D28" s="35" t="s">
        <v>47</v>
      </c>
      <c r="E28" t="s">
        <v>206</v>
      </c>
      <c r="F28" s="36" t="s">
        <v>207</v>
      </c>
      <c r="G28" s="36" t="s">
        <v>208</v>
      </c>
      <c r="H28" t="s">
        <v>209</v>
      </c>
      <c r="I28" s="37" t="s">
        <v>114</v>
      </c>
      <c r="J28">
        <v>8</v>
      </c>
      <c r="K28" s="38" t="s">
        <v>210</v>
      </c>
      <c r="N28" s="67">
        <f t="shared" si="0"/>
        <v>14</v>
      </c>
      <c r="O28" s="15">
        <f t="shared" si="1"/>
        <v>14</v>
      </c>
      <c r="P28" s="15">
        <f t="shared" si="2"/>
        <v>14</v>
      </c>
      <c r="Q28" s="76" t="str">
        <f t="shared" si="3"/>
        <v>Counts are the same</v>
      </c>
    </row>
    <row r="29" spans="1:17" ht="15" customHeight="1">
      <c r="A29" s="14" t="s">
        <v>83</v>
      </c>
      <c r="B29" t="s">
        <v>47</v>
      </c>
      <c r="C29" t="s">
        <v>47</v>
      </c>
      <c r="D29" s="35" t="s">
        <v>47</v>
      </c>
      <c r="E29" t="s">
        <v>211</v>
      </c>
      <c r="F29" s="36" t="s">
        <v>212</v>
      </c>
      <c r="G29" s="36" t="s">
        <v>213</v>
      </c>
      <c r="H29" t="s">
        <v>214</v>
      </c>
      <c r="I29" s="37" t="s">
        <v>120</v>
      </c>
      <c r="J29">
        <v>8</v>
      </c>
      <c r="K29" s="38" t="s">
        <v>215</v>
      </c>
      <c r="N29" s="67">
        <f t="shared" si="0"/>
        <v>10</v>
      </c>
      <c r="O29" s="15">
        <f t="shared" si="1"/>
        <v>10</v>
      </c>
      <c r="P29" s="15">
        <f t="shared" si="2"/>
        <v>10</v>
      </c>
      <c r="Q29" s="76" t="str">
        <f t="shared" si="3"/>
        <v>Counts are the same</v>
      </c>
    </row>
    <row r="30" spans="1:17" ht="15" customHeight="1">
      <c r="A30" s="14" t="s">
        <v>83</v>
      </c>
      <c r="B30" t="s">
        <v>47</v>
      </c>
      <c r="C30" t="s">
        <v>47</v>
      </c>
      <c r="D30" s="35" t="s">
        <v>47</v>
      </c>
      <c r="E30" t="s">
        <v>216</v>
      </c>
      <c r="F30" s="36" t="s">
        <v>217</v>
      </c>
      <c r="G30" s="36" t="s">
        <v>218</v>
      </c>
      <c r="H30" t="s">
        <v>219</v>
      </c>
      <c r="I30" s="37" t="s">
        <v>114</v>
      </c>
      <c r="J30">
        <v>8</v>
      </c>
      <c r="K30" s="38" t="s">
        <v>220</v>
      </c>
      <c r="N30" s="67">
        <f t="shared" si="0"/>
        <v>7</v>
      </c>
      <c r="O30" s="15">
        <f t="shared" si="1"/>
        <v>7</v>
      </c>
      <c r="P30" s="15">
        <f t="shared" si="2"/>
        <v>7</v>
      </c>
      <c r="Q30" s="76" t="str">
        <f t="shared" si="3"/>
        <v>Counts are the same</v>
      </c>
    </row>
    <row r="31" spans="1:17" ht="15" customHeight="1">
      <c r="A31" s="14" t="s">
        <v>83</v>
      </c>
      <c r="B31" t="s">
        <v>47</v>
      </c>
      <c r="C31" t="s">
        <v>48</v>
      </c>
      <c r="D31" s="35" t="s">
        <v>47</v>
      </c>
      <c r="E31" t="s">
        <v>221</v>
      </c>
      <c r="F31" s="36" t="s">
        <v>222</v>
      </c>
      <c r="G31" s="36" t="s">
        <v>223</v>
      </c>
      <c r="H31" t="s">
        <v>224</v>
      </c>
      <c r="I31" s="37" t="s">
        <v>107</v>
      </c>
      <c r="J31">
        <v>4</v>
      </c>
      <c r="K31" s="38" t="s">
        <v>225</v>
      </c>
      <c r="N31" s="67">
        <f t="shared" si="0"/>
        <v>7</v>
      </c>
      <c r="O31" s="15">
        <f t="shared" si="1"/>
        <v>7</v>
      </c>
      <c r="P31" s="15">
        <f t="shared" si="2"/>
        <v>7</v>
      </c>
      <c r="Q31" s="76" t="str">
        <f t="shared" si="3"/>
        <v>Counts are the same</v>
      </c>
    </row>
    <row r="32" spans="1:17" ht="15" customHeight="1">
      <c r="A32" s="14" t="s">
        <v>83</v>
      </c>
      <c r="B32" t="s">
        <v>47</v>
      </c>
      <c r="C32" t="s">
        <v>48</v>
      </c>
      <c r="D32" s="35" t="s">
        <v>47</v>
      </c>
      <c r="E32" t="s">
        <v>226</v>
      </c>
      <c r="F32" s="36" t="s">
        <v>227</v>
      </c>
      <c r="G32" s="36" t="s">
        <v>228</v>
      </c>
      <c r="H32" t="s">
        <v>229</v>
      </c>
      <c r="I32" s="37" t="s">
        <v>62</v>
      </c>
      <c r="J32">
        <v>4</v>
      </c>
      <c r="K32" s="38" t="s">
        <v>230</v>
      </c>
      <c r="N32" s="67">
        <f t="shared" si="0"/>
        <v>9</v>
      </c>
      <c r="O32" s="15">
        <f t="shared" si="1"/>
        <v>9</v>
      </c>
      <c r="P32" s="15">
        <f t="shared" si="2"/>
        <v>9</v>
      </c>
      <c r="Q32" s="76" t="str">
        <f t="shared" si="3"/>
        <v>Counts are the same</v>
      </c>
    </row>
    <row r="33" spans="1:17" ht="15" customHeight="1">
      <c r="A33" s="14" t="s">
        <v>90</v>
      </c>
      <c r="B33" t="s">
        <v>47</v>
      </c>
      <c r="C33" t="s">
        <v>47</v>
      </c>
      <c r="D33" s="35" t="s">
        <v>47</v>
      </c>
      <c r="E33" t="s">
        <v>231</v>
      </c>
      <c r="F33" s="36" t="s">
        <v>232</v>
      </c>
      <c r="G33" s="36" t="s">
        <v>233</v>
      </c>
      <c r="H33" t="s">
        <v>234</v>
      </c>
      <c r="I33" s="37" t="s">
        <v>88</v>
      </c>
      <c r="J33">
        <v>4</v>
      </c>
      <c r="K33" s="38" t="s">
        <v>235</v>
      </c>
      <c r="N33" s="67">
        <f t="shared" si="0"/>
        <v>10</v>
      </c>
      <c r="O33" s="15">
        <f t="shared" si="1"/>
        <v>10</v>
      </c>
      <c r="P33" s="15">
        <f t="shared" si="2"/>
        <v>10</v>
      </c>
      <c r="Q33" s="76" t="str">
        <f t="shared" si="3"/>
        <v>Counts are the same</v>
      </c>
    </row>
    <row r="34" spans="1:17" ht="15" customHeight="1">
      <c r="A34" s="14" t="s">
        <v>90</v>
      </c>
      <c r="B34" t="s">
        <v>47</v>
      </c>
      <c r="C34" t="s">
        <v>47</v>
      </c>
      <c r="D34" s="35" t="s">
        <v>47</v>
      </c>
      <c r="E34" t="s">
        <v>236</v>
      </c>
      <c r="F34" s="36" t="s">
        <v>237</v>
      </c>
      <c r="G34" s="36" t="s">
        <v>238</v>
      </c>
      <c r="H34" t="s">
        <v>239</v>
      </c>
      <c r="I34" s="37" t="s">
        <v>126</v>
      </c>
      <c r="J34">
        <v>4</v>
      </c>
      <c r="K34" s="38" t="s">
        <v>240</v>
      </c>
      <c r="N34" s="67">
        <f t="shared" si="0"/>
        <v>12</v>
      </c>
      <c r="O34" s="15">
        <f t="shared" si="1"/>
        <v>12</v>
      </c>
      <c r="P34" s="15">
        <f t="shared" si="2"/>
        <v>12</v>
      </c>
      <c r="Q34" s="76" t="str">
        <f t="shared" si="3"/>
        <v>Counts are the same</v>
      </c>
    </row>
    <row r="35" spans="1:17" ht="15" customHeight="1">
      <c r="A35" s="14" t="s">
        <v>96</v>
      </c>
      <c r="B35" t="s">
        <v>47</v>
      </c>
      <c r="C35" t="s">
        <v>47</v>
      </c>
      <c r="D35" s="35" t="s">
        <v>47</v>
      </c>
      <c r="E35" t="s">
        <v>241</v>
      </c>
      <c r="F35" s="36" t="s">
        <v>242</v>
      </c>
      <c r="G35" s="36" t="s">
        <v>243</v>
      </c>
      <c r="H35" t="s">
        <v>244</v>
      </c>
      <c r="I35" s="37" t="s">
        <v>245</v>
      </c>
      <c r="J35">
        <v>8</v>
      </c>
      <c r="K35" s="38" t="s">
        <v>246</v>
      </c>
      <c r="N35" s="67">
        <f t="shared" si="0"/>
        <v>21</v>
      </c>
      <c r="O35" s="15">
        <f t="shared" si="1"/>
        <v>21</v>
      </c>
      <c r="P35" s="15">
        <f t="shared" si="2"/>
        <v>21</v>
      </c>
      <c r="Q35" s="76" t="str">
        <f t="shared" si="3"/>
        <v>Counts are the same</v>
      </c>
    </row>
    <row r="36" spans="1:17" ht="15" customHeight="1">
      <c r="A36" s="14" t="s">
        <v>96</v>
      </c>
      <c r="B36" t="s">
        <v>47</v>
      </c>
      <c r="C36" t="s">
        <v>47</v>
      </c>
      <c r="D36" s="35" t="s">
        <v>47</v>
      </c>
      <c r="E36" t="s">
        <v>247</v>
      </c>
      <c r="F36" s="36" t="s">
        <v>248</v>
      </c>
      <c r="G36" s="36" t="s">
        <v>249</v>
      </c>
      <c r="H36" t="s">
        <v>250</v>
      </c>
      <c r="I36" s="37" t="s">
        <v>251</v>
      </c>
      <c r="J36">
        <v>6</v>
      </c>
      <c r="K36" s="38" t="s">
        <v>252</v>
      </c>
      <c r="N36" s="67">
        <f t="shared" si="0"/>
        <v>10</v>
      </c>
      <c r="O36" s="15">
        <f t="shared" si="1"/>
        <v>10</v>
      </c>
      <c r="P36" s="15">
        <f t="shared" si="2"/>
        <v>10</v>
      </c>
      <c r="Q36" s="76" t="str">
        <f t="shared" si="3"/>
        <v>Counts are the same</v>
      </c>
    </row>
    <row r="37" spans="1:17" ht="15" customHeight="1">
      <c r="A37" s="14" t="s">
        <v>102</v>
      </c>
      <c r="B37" t="s">
        <v>47</v>
      </c>
      <c r="C37" t="s">
        <v>48</v>
      </c>
      <c r="D37" s="35" t="s">
        <v>47</v>
      </c>
      <c r="E37" t="s">
        <v>253</v>
      </c>
      <c r="F37" s="36" t="s">
        <v>254</v>
      </c>
      <c r="G37" s="36" t="s">
        <v>255</v>
      </c>
      <c r="H37" t="s">
        <v>256</v>
      </c>
      <c r="I37" s="37" t="s">
        <v>68</v>
      </c>
      <c r="J37">
        <v>8</v>
      </c>
      <c r="K37" s="38" t="s">
        <v>257</v>
      </c>
      <c r="N37" s="67">
        <f t="shared" si="0"/>
        <v>5</v>
      </c>
      <c r="O37" s="15">
        <f t="shared" si="1"/>
        <v>5</v>
      </c>
      <c r="P37" s="15">
        <f t="shared" si="2"/>
        <v>5</v>
      </c>
      <c r="Q37" s="76" t="str">
        <f t="shared" si="3"/>
        <v>Counts are the same</v>
      </c>
    </row>
    <row r="38" spans="1:17" ht="15" customHeight="1">
      <c r="A38" s="14" t="s">
        <v>102</v>
      </c>
      <c r="B38" t="s">
        <v>47</v>
      </c>
      <c r="C38" t="s">
        <v>48</v>
      </c>
      <c r="D38" s="35" t="s">
        <v>47</v>
      </c>
      <c r="E38" t="s">
        <v>258</v>
      </c>
      <c r="F38" s="36" t="s">
        <v>259</v>
      </c>
      <c r="G38" s="36" t="s">
        <v>260</v>
      </c>
      <c r="H38" t="s">
        <v>261</v>
      </c>
      <c r="I38" s="37" t="s">
        <v>262</v>
      </c>
      <c r="J38">
        <v>8</v>
      </c>
      <c r="K38" s="38" t="s">
        <v>263</v>
      </c>
      <c r="N38" s="67">
        <f t="shared" si="0"/>
        <v>10</v>
      </c>
      <c r="O38" s="15">
        <f t="shared" si="1"/>
        <v>10</v>
      </c>
      <c r="P38" s="15">
        <f t="shared" si="2"/>
        <v>10</v>
      </c>
      <c r="Q38" s="76" t="str">
        <f t="shared" si="3"/>
        <v>Counts are the same</v>
      </c>
    </row>
    <row r="39" spans="1:17" ht="15" customHeight="1">
      <c r="A39" s="14" t="s">
        <v>102</v>
      </c>
      <c r="B39" t="s">
        <v>47</v>
      </c>
      <c r="C39" t="s">
        <v>48</v>
      </c>
      <c r="D39" s="35" t="s">
        <v>47</v>
      </c>
      <c r="E39" t="s">
        <v>264</v>
      </c>
      <c r="F39" s="36" t="s">
        <v>265</v>
      </c>
      <c r="G39" s="36" t="s">
        <v>266</v>
      </c>
      <c r="H39" t="s">
        <v>267</v>
      </c>
      <c r="I39" s="37" t="s">
        <v>268</v>
      </c>
      <c r="J39">
        <v>6</v>
      </c>
      <c r="K39" s="38" t="s">
        <v>269</v>
      </c>
      <c r="N39" s="67">
        <f t="shared" si="0"/>
        <v>17</v>
      </c>
      <c r="O39" s="15">
        <f t="shared" si="1"/>
        <v>17</v>
      </c>
      <c r="P39" s="15">
        <f t="shared" si="2"/>
        <v>17</v>
      </c>
      <c r="Q39" s="76" t="str">
        <f t="shared" si="3"/>
        <v>Counts are the same</v>
      </c>
    </row>
    <row r="40" spans="1:17" ht="15" customHeight="1">
      <c r="A40" s="14" t="s">
        <v>102</v>
      </c>
      <c r="B40" t="s">
        <v>47</v>
      </c>
      <c r="C40" t="s">
        <v>48</v>
      </c>
      <c r="D40" s="35" t="s">
        <v>47</v>
      </c>
      <c r="E40" t="s">
        <v>270</v>
      </c>
      <c r="F40" s="36" t="s">
        <v>271</v>
      </c>
      <c r="G40" s="36" t="s">
        <v>272</v>
      </c>
      <c r="H40" t="s">
        <v>273</v>
      </c>
      <c r="I40" s="37" t="s">
        <v>144</v>
      </c>
      <c r="J40">
        <v>6</v>
      </c>
      <c r="K40" s="38" t="s">
        <v>274</v>
      </c>
      <c r="N40" s="67">
        <f t="shared" si="0"/>
        <v>8</v>
      </c>
      <c r="O40" s="15">
        <f t="shared" si="1"/>
        <v>8</v>
      </c>
      <c r="P40" s="15">
        <f t="shared" si="2"/>
        <v>8</v>
      </c>
      <c r="Q40" s="76" t="str">
        <f t="shared" si="3"/>
        <v>Counts are the same</v>
      </c>
    </row>
    <row r="41" spans="1:17" ht="15" customHeight="1">
      <c r="A41" s="14" t="s">
        <v>102</v>
      </c>
      <c r="B41" t="s">
        <v>47</v>
      </c>
      <c r="C41" t="s">
        <v>48</v>
      </c>
      <c r="D41" s="35" t="s">
        <v>47</v>
      </c>
      <c r="E41" t="s">
        <v>275</v>
      </c>
      <c r="F41" s="36" t="s">
        <v>276</v>
      </c>
      <c r="G41" s="36" t="s">
        <v>277</v>
      </c>
      <c r="H41" t="s">
        <v>278</v>
      </c>
      <c r="I41" s="37" t="s">
        <v>279</v>
      </c>
      <c r="J41">
        <v>8</v>
      </c>
      <c r="K41" s="38" t="s">
        <v>280</v>
      </c>
      <c r="N41" s="67">
        <f t="shared" si="0"/>
        <v>13</v>
      </c>
      <c r="O41" s="15">
        <f t="shared" si="1"/>
        <v>13</v>
      </c>
      <c r="P41" s="15">
        <f t="shared" si="2"/>
        <v>13</v>
      </c>
      <c r="Q41" s="76" t="str">
        <f t="shared" si="3"/>
        <v>Counts are the same</v>
      </c>
    </row>
    <row r="42" spans="1:17" ht="15" customHeight="1">
      <c r="A42" s="14" t="s">
        <v>102</v>
      </c>
      <c r="B42" t="s">
        <v>47</v>
      </c>
      <c r="C42" t="s">
        <v>48</v>
      </c>
      <c r="D42" s="35" t="s">
        <v>47</v>
      </c>
      <c r="E42" t="s">
        <v>281</v>
      </c>
      <c r="F42" s="36" t="s">
        <v>282</v>
      </c>
      <c r="G42" s="36" t="s">
        <v>283</v>
      </c>
      <c r="H42" t="s">
        <v>284</v>
      </c>
      <c r="I42" s="37" t="s">
        <v>285</v>
      </c>
      <c r="J42">
        <v>4</v>
      </c>
      <c r="K42" s="38" t="s">
        <v>286</v>
      </c>
      <c r="N42" s="67">
        <f t="shared" si="0"/>
        <v>7</v>
      </c>
      <c r="O42" s="15">
        <f t="shared" si="1"/>
        <v>7</v>
      </c>
      <c r="P42" s="15">
        <f t="shared" si="2"/>
        <v>7</v>
      </c>
      <c r="Q42" s="76" t="str">
        <f t="shared" si="3"/>
        <v>Counts are the same</v>
      </c>
    </row>
    <row r="43" spans="1:17" ht="15" customHeight="1">
      <c r="A43" s="14" t="s">
        <v>102</v>
      </c>
      <c r="B43" t="s">
        <v>47</v>
      </c>
      <c r="C43" t="s">
        <v>48</v>
      </c>
      <c r="D43" s="35" t="s">
        <v>47</v>
      </c>
      <c r="E43" t="s">
        <v>287</v>
      </c>
      <c r="F43" s="36" t="s">
        <v>288</v>
      </c>
      <c r="G43" s="36" t="s">
        <v>289</v>
      </c>
      <c r="H43" t="s">
        <v>290</v>
      </c>
      <c r="I43" s="37" t="s">
        <v>251</v>
      </c>
      <c r="J43">
        <v>8</v>
      </c>
      <c r="K43" s="38" t="s">
        <v>291</v>
      </c>
      <c r="N43" s="67">
        <f t="shared" si="0"/>
        <v>10</v>
      </c>
      <c r="O43" s="15">
        <f t="shared" si="1"/>
        <v>10</v>
      </c>
      <c r="P43" s="15">
        <f t="shared" si="2"/>
        <v>10</v>
      </c>
      <c r="Q43" s="76" t="str">
        <f t="shared" si="3"/>
        <v>Counts are the same</v>
      </c>
    </row>
    <row r="44" spans="1:17" ht="15" customHeight="1">
      <c r="A44" s="14" t="s">
        <v>102</v>
      </c>
      <c r="B44" t="s">
        <v>47</v>
      </c>
      <c r="C44" t="s">
        <v>48</v>
      </c>
      <c r="D44" s="35" t="s">
        <v>47</v>
      </c>
      <c r="E44" t="s">
        <v>292</v>
      </c>
      <c r="F44" s="36" t="s">
        <v>293</v>
      </c>
      <c r="G44" s="36" t="s">
        <v>294</v>
      </c>
      <c r="H44" t="s">
        <v>295</v>
      </c>
      <c r="I44" s="37" t="s">
        <v>296</v>
      </c>
      <c r="J44">
        <v>8</v>
      </c>
      <c r="K44" s="38" t="s">
        <v>297</v>
      </c>
      <c r="N44" s="67">
        <f t="shared" si="0"/>
        <v>6</v>
      </c>
      <c r="O44" s="15">
        <f t="shared" si="1"/>
        <v>6</v>
      </c>
      <c r="P44" s="15">
        <f t="shared" si="2"/>
        <v>6</v>
      </c>
      <c r="Q44" s="76" t="str">
        <f t="shared" si="3"/>
        <v>Counts are the same</v>
      </c>
    </row>
    <row r="45" spans="1:17" ht="15" customHeight="1">
      <c r="A45" s="14" t="s">
        <v>102</v>
      </c>
      <c r="B45" t="s">
        <v>47</v>
      </c>
      <c r="C45" t="s">
        <v>48</v>
      </c>
      <c r="D45" s="35" t="s">
        <v>47</v>
      </c>
      <c r="E45" t="s">
        <v>298</v>
      </c>
      <c r="F45" s="36" t="s">
        <v>299</v>
      </c>
      <c r="G45" s="36" t="s">
        <v>300</v>
      </c>
      <c r="H45" t="s">
        <v>301</v>
      </c>
      <c r="I45" s="37" t="s">
        <v>302</v>
      </c>
      <c r="J45">
        <v>10</v>
      </c>
      <c r="K45" s="38" t="s">
        <v>303</v>
      </c>
      <c r="N45" s="67">
        <f t="shared" si="0"/>
        <v>8</v>
      </c>
      <c r="O45" s="15">
        <f t="shared" si="1"/>
        <v>8</v>
      </c>
      <c r="P45" s="15">
        <f t="shared" si="2"/>
        <v>8</v>
      </c>
      <c r="Q45" s="76" t="str">
        <f t="shared" si="3"/>
        <v>Counts are the same</v>
      </c>
    </row>
    <row r="46" spans="1:17" ht="15" customHeight="1">
      <c r="A46" s="14" t="s">
        <v>109</v>
      </c>
      <c r="B46" t="s">
        <v>47</v>
      </c>
      <c r="C46" t="s">
        <v>47</v>
      </c>
      <c r="D46" s="35" t="s">
        <v>47</v>
      </c>
      <c r="E46" t="s">
        <v>304</v>
      </c>
      <c r="F46" s="36" t="s">
        <v>305</v>
      </c>
      <c r="G46" s="36" t="s">
        <v>306</v>
      </c>
      <c r="H46" t="s">
        <v>307</v>
      </c>
      <c r="I46" s="37" t="s">
        <v>308</v>
      </c>
      <c r="J46">
        <v>12</v>
      </c>
      <c r="K46" s="38" t="s">
        <v>309</v>
      </c>
      <c r="N46" s="67">
        <f t="shared" si="0"/>
        <v>8</v>
      </c>
      <c r="O46" s="15">
        <f t="shared" si="1"/>
        <v>8</v>
      </c>
      <c r="P46" s="15">
        <f t="shared" si="2"/>
        <v>8</v>
      </c>
      <c r="Q46" s="76" t="str">
        <f t="shared" si="3"/>
        <v>Counts are the same</v>
      </c>
    </row>
    <row r="47" spans="1:17" ht="15" customHeight="1">
      <c r="A47" s="14" t="s">
        <v>109</v>
      </c>
      <c r="B47" t="s">
        <v>47</v>
      </c>
      <c r="C47" t="s">
        <v>47</v>
      </c>
      <c r="D47" s="35" t="s">
        <v>47</v>
      </c>
      <c r="E47" t="s">
        <v>310</v>
      </c>
      <c r="F47" s="36" t="s">
        <v>311</v>
      </c>
      <c r="G47" s="36" t="s">
        <v>312</v>
      </c>
      <c r="H47" t="s">
        <v>313</v>
      </c>
      <c r="I47" s="37" t="s">
        <v>62</v>
      </c>
      <c r="J47">
        <v>8</v>
      </c>
      <c r="K47" s="38" t="s">
        <v>314</v>
      </c>
      <c r="N47" s="67">
        <f t="shared" si="0"/>
        <v>13</v>
      </c>
      <c r="O47" s="15">
        <f t="shared" si="1"/>
        <v>13</v>
      </c>
      <c r="P47" s="15">
        <f t="shared" si="2"/>
        <v>13</v>
      </c>
      <c r="Q47" s="76" t="str">
        <f t="shared" si="3"/>
        <v>Counts are the same</v>
      </c>
    </row>
    <row r="48" spans="1:17" ht="15" customHeight="1">
      <c r="A48" s="14" t="s">
        <v>35</v>
      </c>
      <c r="B48" t="s">
        <v>48</v>
      </c>
      <c r="C48" t="s">
        <v>48</v>
      </c>
      <c r="D48" s="35" t="s">
        <v>47</v>
      </c>
      <c r="E48" t="s">
        <v>315</v>
      </c>
      <c r="F48" s="36" t="s">
        <v>316</v>
      </c>
      <c r="G48" s="36" t="s">
        <v>317</v>
      </c>
      <c r="H48" t="s">
        <v>318</v>
      </c>
      <c r="I48" s="37" t="s">
        <v>319</v>
      </c>
      <c r="J48">
        <v>4</v>
      </c>
      <c r="K48" s="38" t="s">
        <v>320</v>
      </c>
      <c r="N48" s="67">
        <f t="shared" si="0"/>
        <v>3</v>
      </c>
      <c r="O48" s="15">
        <f t="shared" si="1"/>
        <v>3</v>
      </c>
      <c r="P48" s="15">
        <f t="shared" si="2"/>
        <v>3</v>
      </c>
      <c r="Q48" s="76" t="str">
        <f t="shared" si="3"/>
        <v>Counts are the same</v>
      </c>
    </row>
    <row r="49" spans="1:17" ht="15" customHeight="1">
      <c r="A49" s="14" t="s">
        <v>35</v>
      </c>
      <c r="B49" t="s">
        <v>48</v>
      </c>
      <c r="C49" s="35" t="s">
        <v>48</v>
      </c>
      <c r="D49" s="35" t="s">
        <v>47</v>
      </c>
      <c r="E49" t="s">
        <v>321</v>
      </c>
      <c r="F49" s="36" t="s">
        <v>322</v>
      </c>
      <c r="G49" s="36" t="s">
        <v>323</v>
      </c>
      <c r="H49" t="s">
        <v>324</v>
      </c>
      <c r="I49" s="37" t="s">
        <v>88</v>
      </c>
      <c r="J49">
        <v>4</v>
      </c>
      <c r="K49" s="38" t="s">
        <v>325</v>
      </c>
      <c r="N49" s="67">
        <f t="shared" si="0"/>
        <v>15</v>
      </c>
      <c r="O49" s="15">
        <f t="shared" si="1"/>
        <v>15</v>
      </c>
      <c r="P49" s="15">
        <f t="shared" si="2"/>
        <v>15</v>
      </c>
      <c r="Q49" s="76" t="str">
        <f t="shared" si="3"/>
        <v>Counts are the same</v>
      </c>
    </row>
    <row r="50" spans="1:17" ht="15" customHeight="1">
      <c r="A50" s="14" t="s">
        <v>35</v>
      </c>
      <c r="B50" t="s">
        <v>48</v>
      </c>
      <c r="C50" s="35" t="s">
        <v>48</v>
      </c>
      <c r="D50" s="35" t="s">
        <v>47</v>
      </c>
      <c r="E50" t="s">
        <v>326</v>
      </c>
      <c r="F50" s="36" t="s">
        <v>327</v>
      </c>
      <c r="G50" s="36" t="s">
        <v>328</v>
      </c>
      <c r="H50" t="s">
        <v>329</v>
      </c>
      <c r="I50" s="37" t="s">
        <v>62</v>
      </c>
      <c r="J50">
        <v>12</v>
      </c>
      <c r="K50" s="38" t="s">
        <v>330</v>
      </c>
      <c r="N50" s="67">
        <f t="shared" si="0"/>
        <v>11</v>
      </c>
      <c r="O50" s="15">
        <f t="shared" si="1"/>
        <v>11</v>
      </c>
      <c r="P50" s="15">
        <f t="shared" si="2"/>
        <v>11</v>
      </c>
      <c r="Q50" s="76" t="str">
        <f t="shared" si="3"/>
        <v>Counts are the same</v>
      </c>
    </row>
    <row r="51" spans="1:17" ht="15" customHeight="1">
      <c r="A51" s="14" t="s">
        <v>35</v>
      </c>
      <c r="B51" t="s">
        <v>48</v>
      </c>
      <c r="C51" s="35" t="s">
        <v>48</v>
      </c>
      <c r="D51" s="35" t="s">
        <v>47</v>
      </c>
      <c r="E51" t="s">
        <v>331</v>
      </c>
      <c r="F51" s="36" t="s">
        <v>332</v>
      </c>
      <c r="G51" s="36" t="s">
        <v>333</v>
      </c>
      <c r="H51" t="s">
        <v>334</v>
      </c>
      <c r="I51" s="37" t="s">
        <v>88</v>
      </c>
      <c r="J51">
        <v>4</v>
      </c>
      <c r="K51" s="38" t="s">
        <v>335</v>
      </c>
      <c r="N51" s="67">
        <f t="shared" si="0"/>
        <v>8</v>
      </c>
      <c r="O51" s="15">
        <f t="shared" si="1"/>
        <v>8</v>
      </c>
      <c r="P51" s="15">
        <f t="shared" si="2"/>
        <v>8</v>
      </c>
      <c r="Q51" s="76" t="str">
        <f t="shared" si="3"/>
        <v>Counts are the same</v>
      </c>
    </row>
    <row r="52" spans="1:17" ht="15" customHeight="1">
      <c r="A52" s="14" t="s">
        <v>35</v>
      </c>
      <c r="B52" t="s">
        <v>48</v>
      </c>
      <c r="C52" s="35" t="s">
        <v>48</v>
      </c>
      <c r="D52" s="35" t="s">
        <v>47</v>
      </c>
      <c r="E52" t="s">
        <v>336</v>
      </c>
      <c r="F52" s="36" t="s">
        <v>337</v>
      </c>
      <c r="G52" s="36" t="s">
        <v>338</v>
      </c>
      <c r="H52" t="s">
        <v>339</v>
      </c>
      <c r="I52" s="37" t="s">
        <v>88</v>
      </c>
      <c r="J52">
        <v>8</v>
      </c>
      <c r="K52" s="38" t="s">
        <v>340</v>
      </c>
      <c r="N52" s="67">
        <f t="shared" si="0"/>
        <v>9</v>
      </c>
      <c r="O52" s="15">
        <f t="shared" si="1"/>
        <v>9</v>
      </c>
      <c r="P52" s="15">
        <f t="shared" si="2"/>
        <v>9</v>
      </c>
      <c r="Q52" s="76" t="str">
        <f t="shared" si="3"/>
        <v>Counts are the same</v>
      </c>
    </row>
    <row r="53" spans="1:17" ht="15" customHeight="1">
      <c r="A53" s="14" t="s">
        <v>35</v>
      </c>
      <c r="B53" t="s">
        <v>48</v>
      </c>
      <c r="C53" s="35" t="s">
        <v>48</v>
      </c>
      <c r="D53" s="35" t="s">
        <v>47</v>
      </c>
      <c r="E53" t="s">
        <v>341</v>
      </c>
      <c r="F53" s="36" t="s">
        <v>342</v>
      </c>
      <c r="G53" s="36" t="s">
        <v>343</v>
      </c>
      <c r="H53" t="s">
        <v>344</v>
      </c>
      <c r="I53" s="37" t="s">
        <v>68</v>
      </c>
      <c r="J53">
        <v>8</v>
      </c>
      <c r="K53" s="38" t="s">
        <v>345</v>
      </c>
      <c r="N53" s="67">
        <f t="shared" si="0"/>
        <v>9</v>
      </c>
      <c r="O53" s="15">
        <f t="shared" si="1"/>
        <v>9</v>
      </c>
      <c r="P53" s="15">
        <f t="shared" si="2"/>
        <v>9</v>
      </c>
      <c r="Q53" s="76" t="str">
        <f t="shared" si="3"/>
        <v>Counts are the same</v>
      </c>
    </row>
    <row r="54" spans="1:17" ht="15" customHeight="1">
      <c r="A54" s="14" t="s">
        <v>35</v>
      </c>
      <c r="B54" t="s">
        <v>48</v>
      </c>
      <c r="C54" t="s">
        <v>48</v>
      </c>
      <c r="D54" s="35" t="s">
        <v>47</v>
      </c>
      <c r="E54" s="39" t="s">
        <v>346</v>
      </c>
      <c r="F54" s="36" t="s">
        <v>347</v>
      </c>
      <c r="G54" s="36" t="s">
        <v>348</v>
      </c>
      <c r="H54" s="39" t="s">
        <v>349</v>
      </c>
      <c r="I54" s="40" t="s">
        <v>350</v>
      </c>
      <c r="J54">
        <v>6</v>
      </c>
      <c r="K54" s="38" t="s">
        <v>351</v>
      </c>
      <c r="N54" s="67">
        <f t="shared" si="0"/>
        <v>10</v>
      </c>
      <c r="O54" s="15">
        <f t="shared" si="1"/>
        <v>10</v>
      </c>
      <c r="P54" s="15">
        <f t="shared" si="2"/>
        <v>10</v>
      </c>
      <c r="Q54" s="76" t="str">
        <f t="shared" si="3"/>
        <v>Counts are the same</v>
      </c>
    </row>
    <row r="55" spans="1:17" ht="15" customHeight="1">
      <c r="A55" s="14" t="s">
        <v>35</v>
      </c>
      <c r="B55" t="s">
        <v>48</v>
      </c>
      <c r="C55" s="35" t="s">
        <v>48</v>
      </c>
      <c r="D55" s="35" t="s">
        <v>47</v>
      </c>
      <c r="E55" t="s">
        <v>352</v>
      </c>
      <c r="F55" s="36" t="s">
        <v>353</v>
      </c>
      <c r="G55" s="36" t="s">
        <v>354</v>
      </c>
      <c r="H55" t="s">
        <v>355</v>
      </c>
      <c r="I55" s="37" t="s">
        <v>126</v>
      </c>
      <c r="J55">
        <v>4</v>
      </c>
      <c r="K55" s="38" t="s">
        <v>356</v>
      </c>
      <c r="N55" s="67">
        <f t="shared" si="0"/>
        <v>16</v>
      </c>
      <c r="O55" s="15">
        <f t="shared" si="1"/>
        <v>16</v>
      </c>
      <c r="P55" s="15">
        <f t="shared" si="2"/>
        <v>16</v>
      </c>
      <c r="Q55" s="76" t="str">
        <f t="shared" si="3"/>
        <v>Counts are the same</v>
      </c>
    </row>
    <row r="56" spans="1:17" ht="15" customHeight="1">
      <c r="A56" s="14" t="s">
        <v>35</v>
      </c>
      <c r="B56" t="s">
        <v>48</v>
      </c>
      <c r="C56" s="35" t="s">
        <v>48</v>
      </c>
      <c r="D56" s="35" t="s">
        <v>47</v>
      </c>
      <c r="E56" t="s">
        <v>357</v>
      </c>
      <c r="F56" s="36" t="s">
        <v>358</v>
      </c>
      <c r="G56" s="36" t="s">
        <v>359</v>
      </c>
      <c r="H56" t="s">
        <v>360</v>
      </c>
      <c r="I56" s="37" t="s">
        <v>361</v>
      </c>
      <c r="J56">
        <v>24</v>
      </c>
      <c r="K56" s="38" t="s">
        <v>362</v>
      </c>
      <c r="N56" s="67">
        <f t="shared" si="0"/>
        <v>13</v>
      </c>
      <c r="O56" s="15">
        <f t="shared" si="1"/>
        <v>13</v>
      </c>
      <c r="P56" s="15">
        <f t="shared" si="2"/>
        <v>13</v>
      </c>
      <c r="Q56" s="76" t="str">
        <f t="shared" si="3"/>
        <v>Counts are the same</v>
      </c>
    </row>
    <row r="57" spans="1:17" ht="15" customHeight="1">
      <c r="A57" s="14" t="s">
        <v>14</v>
      </c>
      <c r="B57" t="s">
        <v>47</v>
      </c>
      <c r="C57" t="s">
        <v>48</v>
      </c>
      <c r="D57" s="35" t="s">
        <v>47</v>
      </c>
      <c r="E57" t="s">
        <v>363</v>
      </c>
      <c r="F57" s="36" t="s">
        <v>364</v>
      </c>
      <c r="G57" s="36" t="s">
        <v>365</v>
      </c>
      <c r="H57" t="s">
        <v>366</v>
      </c>
      <c r="I57" s="37" t="s">
        <v>367</v>
      </c>
      <c r="J57">
        <v>3</v>
      </c>
      <c r="K57" s="38" t="s">
        <v>368</v>
      </c>
      <c r="N57" s="67">
        <f t="shared" si="0"/>
        <v>14</v>
      </c>
      <c r="O57" s="15">
        <f t="shared" si="1"/>
        <v>14</v>
      </c>
      <c r="P57" s="15">
        <f t="shared" si="2"/>
        <v>14</v>
      </c>
      <c r="Q57" s="76" t="str">
        <f t="shared" si="3"/>
        <v>Counts are the same</v>
      </c>
    </row>
    <row r="58" spans="1:17" ht="15" customHeight="1">
      <c r="A58" s="14" t="s">
        <v>14</v>
      </c>
      <c r="B58" t="s">
        <v>47</v>
      </c>
      <c r="C58" t="s">
        <v>48</v>
      </c>
      <c r="D58" s="35" t="s">
        <v>47</v>
      </c>
      <c r="E58" t="s">
        <v>17</v>
      </c>
      <c r="F58" s="36" t="s">
        <v>369</v>
      </c>
      <c r="G58" s="36" t="s">
        <v>370</v>
      </c>
      <c r="H58" t="s">
        <v>371</v>
      </c>
      <c r="I58" s="37" t="s">
        <v>251</v>
      </c>
      <c r="J58">
        <v>8</v>
      </c>
      <c r="K58" s="38" t="s">
        <v>372</v>
      </c>
      <c r="N58" s="67">
        <f t="shared" si="0"/>
        <v>12</v>
      </c>
      <c r="O58" s="15">
        <f t="shared" si="1"/>
        <v>12</v>
      </c>
      <c r="P58" s="15">
        <f t="shared" si="2"/>
        <v>12</v>
      </c>
      <c r="Q58" s="76" t="str">
        <f t="shared" si="3"/>
        <v>Counts are the same</v>
      </c>
    </row>
    <row r="59" spans="1:17" ht="15" customHeight="1">
      <c r="A59" s="14" t="s">
        <v>14</v>
      </c>
      <c r="B59" t="s">
        <v>47</v>
      </c>
      <c r="C59" t="s">
        <v>48</v>
      </c>
      <c r="D59" s="35" t="s">
        <v>47</v>
      </c>
      <c r="E59" t="s">
        <v>373</v>
      </c>
      <c r="F59" s="36" t="s">
        <v>374</v>
      </c>
      <c r="G59" s="36" t="s">
        <v>375</v>
      </c>
      <c r="H59" t="s">
        <v>376</v>
      </c>
      <c r="I59" s="37" t="s">
        <v>377</v>
      </c>
      <c r="J59">
        <v>8</v>
      </c>
      <c r="K59" s="38" t="s">
        <v>378</v>
      </c>
      <c r="N59" s="67">
        <f t="shared" si="0"/>
        <v>13</v>
      </c>
      <c r="O59" s="15">
        <f t="shared" si="1"/>
        <v>13</v>
      </c>
      <c r="P59" s="15">
        <f t="shared" si="2"/>
        <v>13</v>
      </c>
      <c r="Q59" s="76" t="str">
        <f t="shared" si="3"/>
        <v>Counts are the same</v>
      </c>
    </row>
    <row r="60" spans="1:17" ht="15" customHeight="1" thickBot="1">
      <c r="A60" s="19" t="s">
        <v>14</v>
      </c>
      <c r="B60" s="20" t="s">
        <v>47</v>
      </c>
      <c r="C60" s="20" t="s">
        <v>48</v>
      </c>
      <c r="D60" s="41" t="s">
        <v>47</v>
      </c>
      <c r="E60" s="20" t="s">
        <v>379</v>
      </c>
      <c r="F60" s="42" t="s">
        <v>380</v>
      </c>
      <c r="G60" s="42" t="s">
        <v>381</v>
      </c>
      <c r="H60" s="20" t="s">
        <v>382</v>
      </c>
      <c r="I60" s="43" t="s">
        <v>126</v>
      </c>
      <c r="J60" s="20">
        <v>8</v>
      </c>
      <c r="K60" s="44" t="s">
        <v>383</v>
      </c>
      <c r="N60" s="77">
        <f t="shared" si="0"/>
        <v>7</v>
      </c>
      <c r="O60" s="78">
        <f t="shared" si="1"/>
        <v>7</v>
      </c>
      <c r="P60" s="78">
        <f t="shared" si="2"/>
        <v>7</v>
      </c>
      <c r="Q60" s="79" t="str">
        <f t="shared" si="3"/>
        <v>Counts are the same</v>
      </c>
    </row>
  </sheetData>
  <sheetProtection algorithmName="SHA-512" hashValue="xxd7s4PqLeqGLqqBi0l/GHtLY4vmwcNfSyXYGZzhY1/wD9/wI66VU14honjNHBde+brfaAHu4n/O1Gpj4gkByQ==" saltValue="kdDDyeS4BlXCdiuoRQ352Q==" spinCount="100000" sheet="1" objects="1" scenarios="1"/>
  <sortState xmlns:xlrd2="http://schemas.microsoft.com/office/spreadsheetml/2017/richdata2" ref="A2:K60">
    <sortCondition ref="B2:B60"/>
  </sortState>
  <mergeCells count="2">
    <mergeCell ref="M2:M5"/>
    <mergeCell ref="S2:S5"/>
  </mergeCells>
  <dataValidations count="1">
    <dataValidation type="list" allowBlank="1" showInputMessage="1" showErrorMessage="1" sqref="E2:E60" xr:uid="{D65E341D-6B40-F844-91CE-1A89CC040914}">
      <formula1>"Recipe"</formula1>
    </dataValidation>
  </dataValidations>
  <hyperlinks>
    <hyperlink ref="K54" r:id="rId2" xr:uid="{326C3DCE-9DA4-42FA-B525-32BDB27462BF}"/>
    <hyperlink ref="K20" r:id="rId3" xr:uid="{F0598420-5EAF-499E-AAB7-865EC8DC47E1}"/>
    <hyperlink ref="K12" r:id="rId4" xr:uid="{A7AAFFC0-AB60-4D2A-AE90-A2D1D3B6B830}"/>
    <hyperlink ref="K23" r:id="rId5" xr:uid="{0A267C36-43B9-4AD4-A6B2-49DE6AA07751}"/>
    <hyperlink ref="K11" r:id="rId6" xr:uid="{7F916FA0-9CB6-492B-A608-8765F6A008A3}"/>
    <hyperlink ref="K19" r:id="rId7" xr:uid="{1676B9C8-7B15-4C85-8A09-327699E81679}"/>
    <hyperlink ref="K15" r:id="rId8" xr:uid="{0F33A195-6493-4E80-B1F4-F01F5F258823}"/>
    <hyperlink ref="K2" r:id="rId9" xr:uid="{D1CA24DF-A767-4D1B-9E76-A8D266AD8B81}"/>
    <hyperlink ref="K24" r:id="rId10" xr:uid="{BFB21CA1-06AD-4795-BE8C-1F69B622BFD6}"/>
    <hyperlink ref="K35" r:id="rId11" xr:uid="{C108D1D7-52DB-48C7-BF3E-DC70FB6AC7E9}"/>
    <hyperlink ref="K21" r:id="rId12" xr:uid="{9F195544-5FC1-4DB1-BAA8-9017AC5EA5BC}"/>
    <hyperlink ref="K28" r:id="rId13" xr:uid="{E8EF9A48-0E69-47A4-A0AF-0914FC3D9FCA}"/>
    <hyperlink ref="K26" r:id="rId14" xr:uid="{7F21AC1C-CE87-482D-AF2D-F14D3CB96768}"/>
    <hyperlink ref="K25" r:id="rId15" xr:uid="{629D0CA2-32C2-4949-A37A-C4D70FFF7CA7}"/>
    <hyperlink ref="K16" r:id="rId16" xr:uid="{9F032EF8-487C-4851-AE71-35E51879002E}"/>
    <hyperlink ref="K31" r:id="rId17" xr:uid="{A3EDF26F-D9A4-4ECC-82F0-4BB7DD4B949D}"/>
    <hyperlink ref="K27" r:id="rId18" xr:uid="{A9AC4128-BD8D-4CF4-9EEC-816D0A845D61}"/>
    <hyperlink ref="K45" r:id="rId19" xr:uid="{FA82E20C-99D4-40C8-942E-7CA026820BE6}"/>
    <hyperlink ref="K40" r:id="rId20" xr:uid="{71614A63-61F0-42E6-AA2E-E7F1EFA77259}"/>
    <hyperlink ref="K41" r:id="rId21" xr:uid="{42A38C10-BDE4-4339-83B4-78EBAB0F3E3F}"/>
    <hyperlink ref="K43" r:id="rId22" xr:uid="{22D46F4A-7FBA-4B5B-BE6B-DD351084094C}"/>
    <hyperlink ref="K39" r:id="rId23" xr:uid="{B5C60B54-F5CB-48FD-8882-132B961FAD6D}"/>
    <hyperlink ref="K38" r:id="rId24" xr:uid="{EDE0ECE0-3445-4440-BA10-0B03E75BFA10}"/>
    <hyperlink ref="K44" r:id="rId25" xr:uid="{3C176F59-5FB0-4952-BAAA-282BBCC02577}"/>
    <hyperlink ref="K37" r:id="rId26" xr:uid="{F91A2AC4-D64F-4846-9EF8-190F57D61456}"/>
    <hyperlink ref="K14" r:id="rId27" xr:uid="{95BC282B-2D9D-413C-8247-2B6ACACCA595}"/>
    <hyperlink ref="K22" r:id="rId28" xr:uid="{039FD7DD-A769-4F92-9CC8-A0C3BCEA1876}"/>
    <hyperlink ref="K9" r:id="rId29" xr:uid="{F152AB18-2072-407D-8832-698CCA0DFDF8}"/>
    <hyperlink ref="K17" r:id="rId30" xr:uid="{9532ABE8-7CD8-43A1-B217-1480E4570D73}"/>
    <hyperlink ref="K30" r:id="rId31" xr:uid="{B07A8E2C-DBE5-4CF2-95E2-21D890FBF7CC}"/>
    <hyperlink ref="K36" r:id="rId32" xr:uid="{CCBA7358-0355-4B48-9C81-ECC280D0CACB}"/>
    <hyperlink ref="K32" r:id="rId33" xr:uid="{CCF0A5FD-7128-49A5-A20C-362C6C3573B9}"/>
    <hyperlink ref="K13" r:id="rId34" xr:uid="{1DB31E56-70ED-453C-8603-3D96C675F5AA}"/>
    <hyperlink ref="K42" r:id="rId35" xr:uid="{F1BDA863-19A1-4B43-8A67-D40EF7F82432}"/>
    <hyperlink ref="K18" r:id="rId36" xr:uid="{B6444017-74B4-4318-8FC3-225A50464A1E}"/>
    <hyperlink ref="K33" r:id="rId37" xr:uid="{1694A3A1-37A4-4540-BCAD-990781A162A6}"/>
    <hyperlink ref="K10" r:id="rId38" xr:uid="{6FB0BAF9-7BA5-4271-BD01-C59101DFD31C}"/>
    <hyperlink ref="K48" r:id="rId39" xr:uid="{6A324207-0CC7-4278-B2E8-5F2D23DEFE26}"/>
    <hyperlink ref="K46" r:id="rId40" xr:uid="{C63DEDE4-C360-4490-8EBA-90BE3C690C07}"/>
    <hyperlink ref="K47" r:id="rId41" xr:uid="{3E6C6C97-4930-43CB-9A5D-D3031A5B87AB}"/>
    <hyperlink ref="K29" r:id="rId42" xr:uid="{E1286947-741B-44E2-8F16-4C243B017E9E}"/>
    <hyperlink ref="K34" r:id="rId43" xr:uid="{604D8A67-2A47-40C4-A44D-D1BAC5812890}"/>
    <hyperlink ref="K58" r:id="rId44" xr:uid="{7D821968-4EB8-4334-B10D-01A3C74A5F15}"/>
    <hyperlink ref="K60" r:id="rId45" xr:uid="{235DF5CE-953C-46FF-914A-A520FCA4316E}"/>
    <hyperlink ref="K57" r:id="rId46" xr:uid="{7CB8B418-2BEC-4A5A-9E28-DECAFABCF53B}"/>
    <hyperlink ref="K59" r:id="rId47" xr:uid="{F1AE9356-0866-4831-8F82-37FA6EC2DC33}"/>
    <hyperlink ref="K53" r:id="rId48" xr:uid="{90AF7D3C-9FC3-4682-87AB-CA2F924C5AD5}"/>
    <hyperlink ref="K51" r:id="rId49" xr:uid="{BF7AA066-CCF2-4394-BD23-7A562D3CBCAC}"/>
    <hyperlink ref="K56" r:id="rId50" xr:uid="{965D6FFC-5FF3-4AE6-B781-5EAADAA79DD3}"/>
    <hyperlink ref="K50" r:id="rId51" xr:uid="{F865854B-B712-4EE4-BFC6-A64EBBFAB929}"/>
    <hyperlink ref="K55" r:id="rId52" xr:uid="{4245EA2A-1863-4006-9D41-471BE107CA42}"/>
    <hyperlink ref="K52" r:id="rId53" xr:uid="{C41F6E4A-7958-4C92-8568-76EADC725798}"/>
    <hyperlink ref="K49" r:id="rId54" xr:uid="{90BB11E6-A79B-421F-8C9E-E9681EA8E074}"/>
    <hyperlink ref="K6" r:id="rId55" xr:uid="{11D19675-515E-4B72-A593-F5E2AE8AA24A}"/>
    <hyperlink ref="K4" r:id="rId56" xr:uid="{EE5C921D-2D72-4D46-9FAF-68EB3041F2D5}"/>
    <hyperlink ref="K7" r:id="rId57" xr:uid="{261FBF10-9229-4CE7-8997-505AD5452CEB}"/>
    <hyperlink ref="K5" r:id="rId58" xr:uid="{F6F558DD-9B15-4652-901D-DBB9158294DD}"/>
    <hyperlink ref="K8" r:id="rId59" xr:uid="{2B17EEE5-38A1-47C6-AE22-D248A211F4BF}"/>
    <hyperlink ref="K3" r:id="rId60" xr:uid="{23B786EC-2EC1-41F0-9013-FA6BE826EC8A}"/>
  </hyperlinks>
  <pageMargins left="0.7" right="0.7" top="0.75" bottom="0.75" header="0.3" footer="0.3"/>
  <drawing r:id="rId61"/>
  <tableParts count="1">
    <tablePart r:id="rId6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DE6D-450D-417E-B6DF-2226CC8420AB}">
  <sheetPr>
    <tabColor theme="5" tint="0.39997558519241921"/>
  </sheetPr>
  <dimension ref="A1:H344"/>
  <sheetViews>
    <sheetView workbookViewId="0">
      <selection activeCell="C1" sqref="C1"/>
    </sheetView>
  </sheetViews>
  <sheetFormatPr defaultColWidth="8.77734375" defaultRowHeight="14.4"/>
  <cols>
    <col min="1" max="1" width="28" customWidth="1"/>
    <col min="2" max="2" width="14" customWidth="1"/>
    <col min="3" max="3" width="28.33203125" customWidth="1"/>
    <col min="6" max="6" width="24.33203125" bestFit="1" customWidth="1"/>
    <col min="7" max="7" width="14.44140625" bestFit="1" customWidth="1"/>
    <col min="8" max="8" width="19.109375" bestFit="1" customWidth="1"/>
    <col min="10" max="10" width="11.44140625" bestFit="1" customWidth="1"/>
  </cols>
  <sheetData>
    <row r="1" spans="1:8" ht="30" customHeight="1" thickBot="1">
      <c r="A1" s="7" t="s">
        <v>26</v>
      </c>
      <c r="B1" s="7" t="s">
        <v>25</v>
      </c>
      <c r="C1" s="8" t="s">
        <v>384</v>
      </c>
      <c r="F1" s="23" t="s">
        <v>385</v>
      </c>
      <c r="G1" s="24" t="s">
        <v>386</v>
      </c>
      <c r="H1" s="25" t="s">
        <v>387</v>
      </c>
    </row>
    <row r="2" spans="1:8" ht="14.55" customHeight="1">
      <c r="A2" t="s">
        <v>388</v>
      </c>
      <c r="B2" t="s">
        <v>389</v>
      </c>
      <c r="C2" s="13">
        <v>0.15</v>
      </c>
      <c r="F2" s="16" t="s">
        <v>390</v>
      </c>
      <c r="G2" s="17" t="s">
        <v>391</v>
      </c>
      <c r="H2" s="26">
        <v>3.9639000000000002</v>
      </c>
    </row>
    <row r="3" spans="1:8" ht="14.55" customHeight="1">
      <c r="A3" t="s">
        <v>392</v>
      </c>
      <c r="B3" t="s">
        <v>393</v>
      </c>
      <c r="C3" s="13">
        <v>0.4</v>
      </c>
      <c r="F3" s="18" t="s">
        <v>394</v>
      </c>
      <c r="G3" s="15" t="s">
        <v>395</v>
      </c>
      <c r="H3" s="27">
        <v>394.88189999999997</v>
      </c>
    </row>
    <row r="4" spans="1:8" ht="14.55" customHeight="1">
      <c r="A4" t="s">
        <v>396</v>
      </c>
      <c r="B4" t="s">
        <v>397</v>
      </c>
      <c r="C4" s="13">
        <v>0.8</v>
      </c>
      <c r="F4" s="18" t="s">
        <v>398</v>
      </c>
      <c r="G4" s="15" t="s">
        <v>399</v>
      </c>
      <c r="H4" s="27">
        <v>1.6373</v>
      </c>
    </row>
    <row r="5" spans="1:8">
      <c r="A5" t="s">
        <v>400</v>
      </c>
      <c r="B5" t="s">
        <v>401</v>
      </c>
      <c r="C5" s="13">
        <v>1.75</v>
      </c>
      <c r="F5" s="18" t="s">
        <v>402</v>
      </c>
      <c r="G5" s="15" t="s">
        <v>403</v>
      </c>
      <c r="H5" s="27">
        <v>1.9558</v>
      </c>
    </row>
    <row r="6" spans="1:8">
      <c r="A6" t="s">
        <v>404</v>
      </c>
      <c r="B6" t="s">
        <v>389</v>
      </c>
      <c r="C6" s="13">
        <v>0.5</v>
      </c>
      <c r="F6" s="18" t="s">
        <v>405</v>
      </c>
      <c r="G6" s="15" t="s">
        <v>406</v>
      </c>
      <c r="H6" s="27">
        <v>0.40579999999999999</v>
      </c>
    </row>
    <row r="7" spans="1:8">
      <c r="A7" t="s">
        <v>407</v>
      </c>
      <c r="B7" t="s">
        <v>397</v>
      </c>
      <c r="C7" s="13">
        <v>1</v>
      </c>
      <c r="F7" s="18" t="s">
        <v>408</v>
      </c>
      <c r="G7" s="15" t="s">
        <v>409</v>
      </c>
      <c r="H7" s="27">
        <v>1.4483999999999999</v>
      </c>
    </row>
    <row r="8" spans="1:8">
      <c r="A8" t="s">
        <v>410</v>
      </c>
      <c r="B8" t="s">
        <v>411</v>
      </c>
      <c r="C8" s="13">
        <v>1.2</v>
      </c>
      <c r="F8" s="18" t="s">
        <v>412</v>
      </c>
      <c r="G8" s="15" t="s">
        <v>413</v>
      </c>
      <c r="H8" s="27">
        <v>5.3308999999999997</v>
      </c>
    </row>
    <row r="9" spans="1:8">
      <c r="A9" t="s">
        <v>414</v>
      </c>
      <c r="B9" t="s">
        <v>393</v>
      </c>
      <c r="C9" s="13">
        <v>1</v>
      </c>
      <c r="F9" s="18" t="s">
        <v>415</v>
      </c>
      <c r="G9" s="15" t="s">
        <v>416</v>
      </c>
      <c r="H9" s="27">
        <v>14.7224</v>
      </c>
    </row>
    <row r="10" spans="1:8">
      <c r="A10" t="s">
        <v>417</v>
      </c>
      <c r="B10" t="s">
        <v>411</v>
      </c>
      <c r="C10" s="13">
        <v>2.5</v>
      </c>
      <c r="F10" s="18" t="s">
        <v>418</v>
      </c>
      <c r="G10" s="15" t="s">
        <v>419</v>
      </c>
      <c r="H10" s="27">
        <v>1.4642999999999999</v>
      </c>
    </row>
    <row r="11" spans="1:8">
      <c r="A11" t="s">
        <v>420</v>
      </c>
      <c r="B11" t="s">
        <v>397</v>
      </c>
      <c r="C11" s="13">
        <v>0.3</v>
      </c>
      <c r="F11" s="18" t="s">
        <v>421</v>
      </c>
      <c r="G11" s="15" t="s">
        <v>422</v>
      </c>
      <c r="H11" s="27">
        <v>0.94730000000000003</v>
      </c>
    </row>
    <row r="12" spans="1:8">
      <c r="A12" t="s">
        <v>423</v>
      </c>
      <c r="B12" t="s">
        <v>397</v>
      </c>
      <c r="C12" s="13">
        <v>0.2</v>
      </c>
      <c r="F12" s="18" t="s">
        <v>424</v>
      </c>
      <c r="G12" s="15" t="s">
        <v>425</v>
      </c>
      <c r="H12" s="27">
        <v>952.31910000000005</v>
      </c>
    </row>
    <row r="13" spans="1:8">
      <c r="A13" t="s">
        <v>426</v>
      </c>
      <c r="B13" t="s">
        <v>389</v>
      </c>
      <c r="C13" s="13">
        <v>0.8</v>
      </c>
      <c r="F13" s="18" t="s">
        <v>427</v>
      </c>
      <c r="G13" s="15" t="s">
        <v>428</v>
      </c>
      <c r="H13" s="27">
        <v>7.7455999999999996</v>
      </c>
    </row>
    <row r="14" spans="1:8">
      <c r="A14" t="s">
        <v>429</v>
      </c>
      <c r="B14" t="s">
        <v>411</v>
      </c>
      <c r="C14" s="13">
        <v>0.3</v>
      </c>
      <c r="F14" s="18" t="s">
        <v>430</v>
      </c>
      <c r="G14" s="15" t="s">
        <v>431</v>
      </c>
      <c r="H14" s="27">
        <v>4273.5721999999996</v>
      </c>
    </row>
    <row r="15" spans="1:8">
      <c r="A15" t="s">
        <v>432</v>
      </c>
      <c r="B15" t="s">
        <v>433</v>
      </c>
      <c r="C15" s="13">
        <v>2</v>
      </c>
      <c r="F15" s="18" t="s">
        <v>434</v>
      </c>
      <c r="G15" s="15" t="s">
        <v>435</v>
      </c>
      <c r="H15" s="27">
        <v>24.4267</v>
      </c>
    </row>
    <row r="16" spans="1:8">
      <c r="A16" t="s">
        <v>436</v>
      </c>
      <c r="B16" t="s">
        <v>437</v>
      </c>
      <c r="C16" s="13">
        <v>1.5</v>
      </c>
      <c r="F16" s="18" t="s">
        <v>438</v>
      </c>
      <c r="G16" s="15" t="s">
        <v>439</v>
      </c>
      <c r="H16" s="27">
        <v>7.4566999999999997</v>
      </c>
    </row>
    <row r="17" spans="1:8">
      <c r="A17" t="s">
        <v>440</v>
      </c>
      <c r="B17" t="s">
        <v>411</v>
      </c>
      <c r="C17" s="13">
        <v>0.4</v>
      </c>
      <c r="F17" s="18" t="s">
        <v>441</v>
      </c>
      <c r="G17" s="15" t="s">
        <v>22</v>
      </c>
      <c r="H17" s="27">
        <v>1</v>
      </c>
    </row>
    <row r="18" spans="1:8">
      <c r="A18" t="s">
        <v>442</v>
      </c>
      <c r="B18" t="s">
        <v>443</v>
      </c>
      <c r="C18" s="13">
        <v>0.9</v>
      </c>
      <c r="F18" s="18" t="s">
        <v>444</v>
      </c>
      <c r="G18" s="15" t="s">
        <v>445</v>
      </c>
      <c r="H18" s="27">
        <v>0.85899999999999999</v>
      </c>
    </row>
    <row r="19" spans="1:8">
      <c r="A19" t="s">
        <v>446</v>
      </c>
      <c r="B19" t="s">
        <v>393</v>
      </c>
      <c r="C19" s="13">
        <v>1.2</v>
      </c>
      <c r="F19" s="18" t="s">
        <v>447</v>
      </c>
      <c r="G19" s="15" t="s">
        <v>448</v>
      </c>
      <c r="H19" s="27">
        <v>8.4277999999999995</v>
      </c>
    </row>
    <row r="20" spans="1:8">
      <c r="A20" t="s">
        <v>449</v>
      </c>
      <c r="B20" t="s">
        <v>450</v>
      </c>
      <c r="C20" s="13">
        <v>1.8</v>
      </c>
      <c r="F20" s="18" t="s">
        <v>451</v>
      </c>
      <c r="G20" s="15" t="s">
        <v>452</v>
      </c>
      <c r="H20" s="27">
        <v>382.52749999999997</v>
      </c>
    </row>
    <row r="21" spans="1:8">
      <c r="A21" t="s">
        <v>453</v>
      </c>
      <c r="B21" t="s">
        <v>443</v>
      </c>
      <c r="C21" s="13">
        <v>0.7</v>
      </c>
      <c r="F21" s="18" t="s">
        <v>454</v>
      </c>
      <c r="G21" s="15" t="s">
        <v>455</v>
      </c>
      <c r="H21" s="27">
        <v>16859.738700000002</v>
      </c>
    </row>
    <row r="22" spans="1:8">
      <c r="A22" t="s">
        <v>456</v>
      </c>
      <c r="B22" t="s">
        <v>457</v>
      </c>
      <c r="C22" s="13">
        <v>0.1</v>
      </c>
      <c r="F22" s="18" t="s">
        <v>458</v>
      </c>
      <c r="G22" s="15" t="s">
        <v>459</v>
      </c>
      <c r="H22" s="27">
        <v>3.9979</v>
      </c>
    </row>
    <row r="23" spans="1:8">
      <c r="A23" t="s">
        <v>456</v>
      </c>
      <c r="B23" t="s">
        <v>397</v>
      </c>
      <c r="C23" s="13">
        <v>0.3</v>
      </c>
      <c r="F23" s="18" t="s">
        <v>460</v>
      </c>
      <c r="G23" s="15" t="s">
        <v>461</v>
      </c>
      <c r="H23" s="27">
        <v>90.009299999999996</v>
      </c>
    </row>
    <row r="24" spans="1:8">
      <c r="A24" t="s">
        <v>456</v>
      </c>
      <c r="B24" t="s">
        <v>462</v>
      </c>
      <c r="C24" s="13">
        <v>0.1</v>
      </c>
      <c r="F24" s="18" t="s">
        <v>463</v>
      </c>
      <c r="G24" s="15" t="s">
        <v>464</v>
      </c>
      <c r="H24" s="27">
        <v>45409.805699999997</v>
      </c>
    </row>
    <row r="25" spans="1:8">
      <c r="A25" t="s">
        <v>465</v>
      </c>
      <c r="B25" t="s">
        <v>393</v>
      </c>
      <c r="C25" s="13">
        <v>2</v>
      </c>
      <c r="F25" s="18" t="s">
        <v>466</v>
      </c>
      <c r="G25" s="15" t="s">
        <v>467</v>
      </c>
      <c r="H25" s="27">
        <v>150.89240000000001</v>
      </c>
    </row>
    <row r="26" spans="1:8">
      <c r="A26" t="s">
        <v>468</v>
      </c>
      <c r="B26" t="s">
        <v>469</v>
      </c>
      <c r="C26" s="13">
        <v>4.5</v>
      </c>
      <c r="F26" s="18" t="s">
        <v>470</v>
      </c>
      <c r="G26" s="15" t="s">
        <v>471</v>
      </c>
      <c r="H26" s="27">
        <v>156.93270000000001</v>
      </c>
    </row>
    <row r="27" spans="1:8">
      <c r="A27" t="s">
        <v>472</v>
      </c>
      <c r="B27" t="s">
        <v>450</v>
      </c>
      <c r="C27" s="13">
        <v>1.8</v>
      </c>
      <c r="F27" s="18" t="s">
        <v>473</v>
      </c>
      <c r="G27" s="15" t="s">
        <v>474</v>
      </c>
      <c r="H27" s="27">
        <v>1416.7860000000001</v>
      </c>
    </row>
    <row r="28" spans="1:8">
      <c r="A28" t="s">
        <v>472</v>
      </c>
      <c r="B28" t="s">
        <v>469</v>
      </c>
      <c r="C28" s="13">
        <v>5.5</v>
      </c>
      <c r="F28" s="18" t="s">
        <v>475</v>
      </c>
      <c r="G28" s="15" t="s">
        <v>476</v>
      </c>
      <c r="H28" s="27">
        <v>0.33279999999999998</v>
      </c>
    </row>
    <row r="29" spans="1:8">
      <c r="A29" t="s">
        <v>477</v>
      </c>
      <c r="B29" t="s">
        <v>401</v>
      </c>
      <c r="C29" s="13">
        <v>2.2000000000000002</v>
      </c>
      <c r="F29" s="18" t="s">
        <v>478</v>
      </c>
      <c r="G29" s="15" t="s">
        <v>479</v>
      </c>
      <c r="H29" s="27">
        <v>493.37349999999998</v>
      </c>
    </row>
    <row r="30" spans="1:8">
      <c r="A30" t="s">
        <v>480</v>
      </c>
      <c r="B30" t="s">
        <v>411</v>
      </c>
      <c r="C30" s="13">
        <v>0.5</v>
      </c>
      <c r="F30" s="18" t="s">
        <v>481</v>
      </c>
      <c r="G30" s="15" t="s">
        <v>482</v>
      </c>
      <c r="H30" s="27">
        <v>352.89260000000002</v>
      </c>
    </row>
    <row r="31" spans="1:8">
      <c r="A31" t="s">
        <v>483</v>
      </c>
      <c r="B31" t="s">
        <v>393</v>
      </c>
      <c r="C31" s="13">
        <v>0.8</v>
      </c>
      <c r="F31" s="18" t="s">
        <v>484</v>
      </c>
      <c r="G31" s="15" t="s">
        <v>485</v>
      </c>
      <c r="H31" s="27">
        <v>5.2194000000000003</v>
      </c>
    </row>
    <row r="32" spans="1:8">
      <c r="A32" t="s">
        <v>486</v>
      </c>
      <c r="B32" t="s">
        <v>393</v>
      </c>
      <c r="C32" s="13">
        <v>0.9</v>
      </c>
      <c r="F32" s="18" t="s">
        <v>487</v>
      </c>
      <c r="G32" s="15" t="s">
        <v>488</v>
      </c>
      <c r="H32" s="27">
        <v>47.9373</v>
      </c>
    </row>
    <row r="33" spans="1:8">
      <c r="A33" t="s">
        <v>489</v>
      </c>
      <c r="B33" t="s">
        <v>393</v>
      </c>
      <c r="C33" s="13">
        <v>1.2</v>
      </c>
      <c r="F33" s="18" t="s">
        <v>490</v>
      </c>
      <c r="G33" s="15" t="s">
        <v>491</v>
      </c>
      <c r="H33" s="27">
        <v>18.727799999999998</v>
      </c>
    </row>
    <row r="34" spans="1:8">
      <c r="A34" t="s">
        <v>492</v>
      </c>
      <c r="B34" t="s">
        <v>397</v>
      </c>
      <c r="C34" s="13">
        <v>0.3</v>
      </c>
      <c r="F34" s="18" t="s">
        <v>493</v>
      </c>
      <c r="G34" s="15" t="s">
        <v>494</v>
      </c>
      <c r="H34" s="27">
        <v>5.0560999999999998</v>
      </c>
    </row>
    <row r="35" spans="1:8">
      <c r="A35" t="s">
        <v>492</v>
      </c>
      <c r="B35" t="s">
        <v>393</v>
      </c>
      <c r="C35" s="13">
        <v>0.7</v>
      </c>
      <c r="F35" s="18" t="s">
        <v>495</v>
      </c>
      <c r="G35" s="15" t="s">
        <v>496</v>
      </c>
      <c r="H35" s="27">
        <v>11.77</v>
      </c>
    </row>
    <row r="36" spans="1:8">
      <c r="A36" t="s">
        <v>497</v>
      </c>
      <c r="B36" t="s">
        <v>469</v>
      </c>
      <c r="C36" s="13">
        <v>2</v>
      </c>
      <c r="F36" s="18" t="s">
        <v>498</v>
      </c>
      <c r="G36" s="15" t="s">
        <v>499</v>
      </c>
      <c r="H36" s="27">
        <v>144.0823</v>
      </c>
    </row>
    <row r="37" spans="1:8">
      <c r="A37" t="s">
        <v>500</v>
      </c>
      <c r="B37" t="s">
        <v>469</v>
      </c>
      <c r="C37" s="13">
        <v>3.5</v>
      </c>
      <c r="F37" s="18" t="s">
        <v>501</v>
      </c>
      <c r="G37" s="15" t="s">
        <v>502</v>
      </c>
      <c r="H37" s="27">
        <v>1.7542</v>
      </c>
    </row>
    <row r="38" spans="1:8">
      <c r="A38" t="s">
        <v>503</v>
      </c>
      <c r="B38" t="s">
        <v>411</v>
      </c>
      <c r="C38" s="13">
        <v>1.8</v>
      </c>
      <c r="F38" s="18" t="s">
        <v>504</v>
      </c>
      <c r="G38" s="15" t="s">
        <v>505</v>
      </c>
      <c r="H38" s="27">
        <v>0.41549999999999998</v>
      </c>
    </row>
    <row r="39" spans="1:8">
      <c r="A39" t="s">
        <v>506</v>
      </c>
      <c r="B39" t="s">
        <v>393</v>
      </c>
      <c r="C39" s="13">
        <v>2</v>
      </c>
      <c r="F39" s="18" t="s">
        <v>507</v>
      </c>
      <c r="G39" s="15" t="s">
        <v>508</v>
      </c>
      <c r="H39" s="27">
        <v>60.027200000000001</v>
      </c>
    </row>
    <row r="40" spans="1:8">
      <c r="A40" t="s">
        <v>506</v>
      </c>
      <c r="B40" t="s">
        <v>411</v>
      </c>
      <c r="C40" s="13">
        <v>1</v>
      </c>
      <c r="F40" s="18" t="s">
        <v>509</v>
      </c>
      <c r="G40" s="15" t="s">
        <v>510</v>
      </c>
      <c r="H40" s="27">
        <v>306.26749999999998</v>
      </c>
    </row>
    <row r="41" spans="1:8">
      <c r="A41" t="s">
        <v>506</v>
      </c>
      <c r="B41" t="s">
        <v>389</v>
      </c>
      <c r="C41" s="13">
        <v>0.2</v>
      </c>
      <c r="F41" s="18" t="s">
        <v>511</v>
      </c>
      <c r="G41" s="15" t="s">
        <v>512</v>
      </c>
      <c r="H41" s="27">
        <v>4.3398000000000003</v>
      </c>
    </row>
    <row r="42" spans="1:8">
      <c r="A42" t="s">
        <v>506</v>
      </c>
      <c r="B42" t="s">
        <v>397</v>
      </c>
      <c r="C42" s="13">
        <v>0.3</v>
      </c>
      <c r="F42" s="18" t="s">
        <v>513</v>
      </c>
      <c r="G42" s="15" t="s">
        <v>514</v>
      </c>
      <c r="H42" s="27">
        <v>3.9287999999999998</v>
      </c>
    </row>
    <row r="43" spans="1:8">
      <c r="A43" t="s">
        <v>515</v>
      </c>
      <c r="B43" t="s">
        <v>393</v>
      </c>
      <c r="C43" s="13">
        <v>1.5</v>
      </c>
      <c r="F43" s="18" t="s">
        <v>516</v>
      </c>
      <c r="G43" s="15" t="s">
        <v>517</v>
      </c>
      <c r="H43" s="27">
        <v>4.9722</v>
      </c>
    </row>
    <row r="44" spans="1:8">
      <c r="A44" t="s">
        <v>518</v>
      </c>
      <c r="B44" t="s">
        <v>443</v>
      </c>
      <c r="C44" s="13">
        <v>0.8</v>
      </c>
      <c r="F44" s="18" t="s">
        <v>519</v>
      </c>
      <c r="G44" s="15" t="s">
        <v>520</v>
      </c>
      <c r="H44" s="27">
        <v>97.301199999999994</v>
      </c>
    </row>
    <row r="45" spans="1:8">
      <c r="A45" t="s">
        <v>521</v>
      </c>
      <c r="B45" t="s">
        <v>389</v>
      </c>
      <c r="C45" s="13">
        <v>0.2</v>
      </c>
      <c r="F45" s="18" t="s">
        <v>522</v>
      </c>
      <c r="G45" s="15" t="s">
        <v>523</v>
      </c>
      <c r="H45" s="27">
        <v>4.0475000000000003</v>
      </c>
    </row>
    <row r="46" spans="1:8">
      <c r="A46" t="s">
        <v>521</v>
      </c>
      <c r="B46" t="s">
        <v>393</v>
      </c>
      <c r="C46" s="13">
        <v>0.9</v>
      </c>
      <c r="F46" s="18" t="s">
        <v>524</v>
      </c>
      <c r="G46" s="15" t="s">
        <v>525</v>
      </c>
      <c r="H46" s="27">
        <v>11.2912</v>
      </c>
    </row>
    <row r="47" spans="1:8">
      <c r="A47" t="s">
        <v>526</v>
      </c>
      <c r="B47" t="s">
        <v>393</v>
      </c>
      <c r="C47" s="13">
        <v>1.5</v>
      </c>
      <c r="F47" s="18" t="s">
        <v>527</v>
      </c>
      <c r="G47" s="15" t="s">
        <v>528</v>
      </c>
      <c r="H47" s="27">
        <v>1.4484999999999999</v>
      </c>
    </row>
    <row r="48" spans="1:8">
      <c r="A48" t="s">
        <v>529</v>
      </c>
      <c r="B48" t="s">
        <v>411</v>
      </c>
      <c r="C48" s="13">
        <v>0.2</v>
      </c>
      <c r="F48" s="18" t="s">
        <v>530</v>
      </c>
      <c r="G48" s="15" t="s">
        <v>531</v>
      </c>
      <c r="H48" s="27">
        <v>38.465800000000002</v>
      </c>
    </row>
    <row r="49" spans="1:8">
      <c r="A49" t="s">
        <v>532</v>
      </c>
      <c r="B49" t="s">
        <v>393</v>
      </c>
      <c r="C49" s="13">
        <v>0.8</v>
      </c>
      <c r="F49" s="18" t="s">
        <v>533</v>
      </c>
      <c r="G49" s="15" t="s">
        <v>534</v>
      </c>
      <c r="H49" s="27">
        <v>31.333300000000001</v>
      </c>
    </row>
    <row r="50" spans="1:8">
      <c r="A50" t="s">
        <v>529</v>
      </c>
      <c r="B50" t="s">
        <v>469</v>
      </c>
      <c r="C50" s="13">
        <v>0.7</v>
      </c>
      <c r="F50" s="18" t="s">
        <v>535</v>
      </c>
      <c r="G50" s="15" t="s">
        <v>536</v>
      </c>
      <c r="H50" s="27">
        <v>7.3337000000000003</v>
      </c>
    </row>
    <row r="51" spans="1:8">
      <c r="A51" t="s">
        <v>529</v>
      </c>
      <c r="B51" t="s">
        <v>393</v>
      </c>
      <c r="C51" s="13">
        <v>0.6</v>
      </c>
      <c r="F51" s="18" t="s">
        <v>537</v>
      </c>
      <c r="G51" s="15" t="s">
        <v>538</v>
      </c>
      <c r="H51" s="27">
        <v>33.981499999999997</v>
      </c>
    </row>
    <row r="52" spans="1:8">
      <c r="A52" t="s">
        <v>539</v>
      </c>
      <c r="B52" t="s">
        <v>397</v>
      </c>
      <c r="C52" s="13">
        <v>0.3</v>
      </c>
      <c r="F52" s="18" t="s">
        <v>540</v>
      </c>
      <c r="G52" s="15" t="s">
        <v>541</v>
      </c>
      <c r="H52" s="27">
        <v>1.0792999999999999</v>
      </c>
    </row>
    <row r="53" spans="1:8">
      <c r="A53" t="s">
        <v>539</v>
      </c>
      <c r="B53" t="s">
        <v>457</v>
      </c>
      <c r="C53" s="13">
        <v>0.1</v>
      </c>
      <c r="F53" s="18" t="s">
        <v>542</v>
      </c>
      <c r="G53" s="15" t="s">
        <v>543</v>
      </c>
      <c r="H53" s="27">
        <v>3840197.8657</v>
      </c>
    </row>
    <row r="54" spans="1:8" ht="15" thickBot="1">
      <c r="A54" t="s">
        <v>544</v>
      </c>
      <c r="B54" t="s">
        <v>450</v>
      </c>
      <c r="C54" s="13">
        <v>1</v>
      </c>
      <c r="F54" s="21" t="s">
        <v>545</v>
      </c>
      <c r="G54" s="22" t="s">
        <v>546</v>
      </c>
      <c r="H54" s="28">
        <v>20.4482</v>
      </c>
    </row>
    <row r="55" spans="1:8">
      <c r="A55" t="s">
        <v>544</v>
      </c>
      <c r="B55" t="s">
        <v>393</v>
      </c>
      <c r="C55" s="13">
        <v>2</v>
      </c>
    </row>
    <row r="56" spans="1:8">
      <c r="A56" t="s">
        <v>547</v>
      </c>
      <c r="B56" t="s">
        <v>393</v>
      </c>
      <c r="C56" s="13">
        <v>2.2000000000000002</v>
      </c>
    </row>
    <row r="57" spans="1:8">
      <c r="A57" t="s">
        <v>548</v>
      </c>
      <c r="B57" t="s">
        <v>411</v>
      </c>
      <c r="C57" s="13">
        <v>2.5</v>
      </c>
    </row>
    <row r="58" spans="1:8">
      <c r="A58" t="s">
        <v>549</v>
      </c>
      <c r="B58" t="s">
        <v>393</v>
      </c>
      <c r="C58" s="13">
        <v>1.2</v>
      </c>
    </row>
    <row r="59" spans="1:8">
      <c r="A59" t="s">
        <v>550</v>
      </c>
      <c r="B59" t="s">
        <v>393</v>
      </c>
      <c r="C59" s="13">
        <v>1</v>
      </c>
    </row>
    <row r="60" spans="1:8">
      <c r="A60" t="s">
        <v>551</v>
      </c>
      <c r="B60" t="s">
        <v>397</v>
      </c>
      <c r="C60" s="13">
        <v>0.4</v>
      </c>
    </row>
    <row r="61" spans="1:8">
      <c r="A61" t="s">
        <v>552</v>
      </c>
      <c r="B61" t="s">
        <v>397</v>
      </c>
      <c r="C61" s="13">
        <v>0.5</v>
      </c>
    </row>
    <row r="62" spans="1:8">
      <c r="A62" t="s">
        <v>553</v>
      </c>
      <c r="B62" t="s">
        <v>389</v>
      </c>
      <c r="C62" s="13">
        <v>1.5</v>
      </c>
    </row>
    <row r="63" spans="1:8">
      <c r="A63" t="s">
        <v>554</v>
      </c>
      <c r="B63" t="s">
        <v>393</v>
      </c>
      <c r="C63" s="13">
        <v>1.2</v>
      </c>
    </row>
    <row r="64" spans="1:8">
      <c r="A64" t="s">
        <v>555</v>
      </c>
      <c r="B64" t="s">
        <v>457</v>
      </c>
      <c r="C64" s="13">
        <v>0.1</v>
      </c>
    </row>
    <row r="65" spans="1:3">
      <c r="A65" t="s">
        <v>555</v>
      </c>
      <c r="B65" t="s">
        <v>397</v>
      </c>
      <c r="C65" s="13">
        <v>0.3</v>
      </c>
    </row>
    <row r="66" spans="1:3">
      <c r="A66" t="s">
        <v>556</v>
      </c>
      <c r="B66" t="s">
        <v>443</v>
      </c>
      <c r="C66" s="13">
        <v>2.8</v>
      </c>
    </row>
    <row r="67" spans="1:3">
      <c r="A67" t="s">
        <v>557</v>
      </c>
      <c r="B67" t="s">
        <v>389</v>
      </c>
      <c r="C67" s="13">
        <v>0.5</v>
      </c>
    </row>
    <row r="68" spans="1:3">
      <c r="A68" t="s">
        <v>558</v>
      </c>
      <c r="B68" t="s">
        <v>393</v>
      </c>
      <c r="C68" s="13">
        <v>1</v>
      </c>
    </row>
    <row r="69" spans="1:3">
      <c r="A69" t="s">
        <v>559</v>
      </c>
      <c r="B69" t="s">
        <v>393</v>
      </c>
      <c r="C69" s="13">
        <v>1.5</v>
      </c>
    </row>
    <row r="70" spans="1:3">
      <c r="A70" t="s">
        <v>559</v>
      </c>
      <c r="B70" t="s">
        <v>443</v>
      </c>
      <c r="C70" s="13">
        <v>1.2</v>
      </c>
    </row>
    <row r="71" spans="1:3">
      <c r="A71" t="s">
        <v>560</v>
      </c>
      <c r="B71" t="s">
        <v>393</v>
      </c>
      <c r="C71" s="13">
        <v>0.7</v>
      </c>
    </row>
    <row r="72" spans="1:3">
      <c r="A72" t="s">
        <v>561</v>
      </c>
      <c r="B72" t="s">
        <v>393</v>
      </c>
      <c r="C72" s="13">
        <v>1.2</v>
      </c>
    </row>
    <row r="73" spans="1:3">
      <c r="A73" t="s">
        <v>562</v>
      </c>
      <c r="B73" t="s">
        <v>397</v>
      </c>
      <c r="C73" s="13">
        <v>0.4</v>
      </c>
    </row>
    <row r="74" spans="1:3">
      <c r="A74" t="s">
        <v>563</v>
      </c>
      <c r="B74" t="s">
        <v>411</v>
      </c>
      <c r="C74" s="13">
        <v>1.2</v>
      </c>
    </row>
    <row r="75" spans="1:3">
      <c r="A75" t="s">
        <v>564</v>
      </c>
      <c r="B75" t="s">
        <v>457</v>
      </c>
      <c r="C75" s="13">
        <v>0.1</v>
      </c>
    </row>
    <row r="76" spans="1:3">
      <c r="A76" t="s">
        <v>565</v>
      </c>
      <c r="B76" t="s">
        <v>389</v>
      </c>
      <c r="C76" s="13">
        <v>0.4</v>
      </c>
    </row>
    <row r="77" spans="1:3">
      <c r="A77" t="s">
        <v>565</v>
      </c>
      <c r="B77" t="s">
        <v>393</v>
      </c>
      <c r="C77" s="13">
        <v>0.8</v>
      </c>
    </row>
    <row r="78" spans="1:3">
      <c r="A78" t="s">
        <v>566</v>
      </c>
      <c r="B78" t="s">
        <v>393</v>
      </c>
      <c r="C78" s="13">
        <v>2</v>
      </c>
    </row>
    <row r="79" spans="1:3">
      <c r="A79" t="s">
        <v>567</v>
      </c>
      <c r="B79" t="s">
        <v>469</v>
      </c>
      <c r="C79" s="13">
        <v>2.5</v>
      </c>
    </row>
    <row r="80" spans="1:3">
      <c r="A80" t="s">
        <v>568</v>
      </c>
      <c r="B80" t="s">
        <v>401</v>
      </c>
      <c r="C80" s="13">
        <v>1.8</v>
      </c>
    </row>
    <row r="81" spans="1:3">
      <c r="A81" t="s">
        <v>569</v>
      </c>
      <c r="B81" t="s">
        <v>389</v>
      </c>
      <c r="C81" s="13">
        <v>0.9</v>
      </c>
    </row>
    <row r="82" spans="1:3">
      <c r="A82" t="s">
        <v>570</v>
      </c>
      <c r="B82" t="s">
        <v>469</v>
      </c>
      <c r="C82" s="13">
        <v>3</v>
      </c>
    </row>
    <row r="83" spans="1:3">
      <c r="A83" t="s">
        <v>570</v>
      </c>
      <c r="B83" t="s">
        <v>393</v>
      </c>
      <c r="C83" s="13">
        <v>1.8</v>
      </c>
    </row>
    <row r="84" spans="1:3">
      <c r="A84" t="s">
        <v>571</v>
      </c>
      <c r="B84" t="s">
        <v>443</v>
      </c>
      <c r="C84" s="13">
        <v>1.2</v>
      </c>
    </row>
    <row r="85" spans="1:3">
      <c r="A85" t="s">
        <v>572</v>
      </c>
      <c r="B85" t="s">
        <v>397</v>
      </c>
      <c r="C85" s="13">
        <v>0.4</v>
      </c>
    </row>
    <row r="86" spans="1:3">
      <c r="A86" t="s">
        <v>573</v>
      </c>
      <c r="B86" t="s">
        <v>397</v>
      </c>
      <c r="C86" s="13">
        <v>0.8</v>
      </c>
    </row>
    <row r="87" spans="1:3">
      <c r="A87" t="s">
        <v>574</v>
      </c>
      <c r="B87" t="s">
        <v>397</v>
      </c>
      <c r="C87" s="13">
        <v>0.2</v>
      </c>
    </row>
    <row r="88" spans="1:3">
      <c r="A88" t="s">
        <v>575</v>
      </c>
      <c r="B88" t="s">
        <v>393</v>
      </c>
      <c r="C88" s="13">
        <v>1.8</v>
      </c>
    </row>
    <row r="89" spans="1:3">
      <c r="A89" t="s">
        <v>576</v>
      </c>
      <c r="B89" t="s">
        <v>389</v>
      </c>
      <c r="C89" s="13">
        <v>0.6</v>
      </c>
    </row>
    <row r="90" spans="1:3">
      <c r="A90" t="s">
        <v>577</v>
      </c>
      <c r="B90" t="s">
        <v>397</v>
      </c>
      <c r="C90" s="13">
        <v>0.3</v>
      </c>
    </row>
    <row r="91" spans="1:3">
      <c r="A91" t="s">
        <v>578</v>
      </c>
      <c r="B91" t="s">
        <v>397</v>
      </c>
      <c r="C91" s="13">
        <v>0.5</v>
      </c>
    </row>
    <row r="92" spans="1:3">
      <c r="A92" t="s">
        <v>579</v>
      </c>
      <c r="B92" t="s">
        <v>397</v>
      </c>
      <c r="C92" s="13">
        <v>0.5</v>
      </c>
    </row>
    <row r="93" spans="1:3">
      <c r="A93" t="s">
        <v>579</v>
      </c>
      <c r="B93" t="s">
        <v>457</v>
      </c>
      <c r="C93" s="13">
        <v>0.1</v>
      </c>
    </row>
    <row r="94" spans="1:3">
      <c r="A94" t="s">
        <v>580</v>
      </c>
      <c r="B94" t="s">
        <v>401</v>
      </c>
      <c r="C94" s="13">
        <v>1.5</v>
      </c>
    </row>
    <row r="95" spans="1:3">
      <c r="A95" t="s">
        <v>581</v>
      </c>
      <c r="B95" t="s">
        <v>397</v>
      </c>
      <c r="C95" s="13">
        <v>0.4</v>
      </c>
    </row>
    <row r="96" spans="1:3">
      <c r="A96" t="s">
        <v>582</v>
      </c>
      <c r="B96" t="s">
        <v>389</v>
      </c>
      <c r="C96" s="13">
        <v>0.3</v>
      </c>
    </row>
    <row r="97" spans="1:3">
      <c r="A97" t="s">
        <v>583</v>
      </c>
      <c r="B97" t="s">
        <v>389</v>
      </c>
      <c r="C97" s="13">
        <v>0.6</v>
      </c>
    </row>
    <row r="98" spans="1:3">
      <c r="A98" t="s">
        <v>584</v>
      </c>
      <c r="B98" t="s">
        <v>393</v>
      </c>
      <c r="C98" s="13">
        <v>0.8</v>
      </c>
    </row>
    <row r="99" spans="1:3">
      <c r="A99" t="s">
        <v>585</v>
      </c>
      <c r="B99" t="s">
        <v>393</v>
      </c>
      <c r="C99" s="13">
        <v>3</v>
      </c>
    </row>
    <row r="100" spans="1:3">
      <c r="A100" t="s">
        <v>586</v>
      </c>
      <c r="B100" t="s">
        <v>393</v>
      </c>
      <c r="C100" s="13">
        <v>2</v>
      </c>
    </row>
    <row r="101" spans="1:3">
      <c r="A101" t="s">
        <v>587</v>
      </c>
      <c r="B101" t="s">
        <v>411</v>
      </c>
      <c r="C101" s="13">
        <v>0.3</v>
      </c>
    </row>
    <row r="102" spans="1:3">
      <c r="A102" t="s">
        <v>588</v>
      </c>
      <c r="B102" t="s">
        <v>411</v>
      </c>
      <c r="C102" s="13">
        <v>0.3</v>
      </c>
    </row>
    <row r="103" spans="1:3">
      <c r="A103" t="s">
        <v>589</v>
      </c>
      <c r="B103" t="s">
        <v>393</v>
      </c>
      <c r="C103" s="13">
        <v>1</v>
      </c>
    </row>
    <row r="104" spans="1:3">
      <c r="A104" t="s">
        <v>590</v>
      </c>
      <c r="B104" t="s">
        <v>411</v>
      </c>
      <c r="C104" s="13">
        <v>0.4</v>
      </c>
    </row>
    <row r="105" spans="1:3">
      <c r="A105" t="s">
        <v>591</v>
      </c>
      <c r="B105" t="s">
        <v>401</v>
      </c>
      <c r="C105" s="13">
        <v>2.5</v>
      </c>
    </row>
    <row r="106" spans="1:3">
      <c r="A106" t="s">
        <v>592</v>
      </c>
      <c r="B106" t="s">
        <v>411</v>
      </c>
      <c r="C106" s="13">
        <v>1</v>
      </c>
    </row>
    <row r="107" spans="1:3">
      <c r="A107" t="s">
        <v>593</v>
      </c>
      <c r="B107" t="s">
        <v>397</v>
      </c>
      <c r="C107" s="13">
        <v>0.6</v>
      </c>
    </row>
    <row r="108" spans="1:3">
      <c r="A108" t="s">
        <v>594</v>
      </c>
      <c r="B108" t="s">
        <v>389</v>
      </c>
      <c r="C108" s="13">
        <v>0.8</v>
      </c>
    </row>
    <row r="109" spans="1:3">
      <c r="A109" t="s">
        <v>595</v>
      </c>
      <c r="B109" t="s">
        <v>457</v>
      </c>
      <c r="C109" s="13">
        <v>0.1</v>
      </c>
    </row>
    <row r="110" spans="1:3">
      <c r="A110" t="s">
        <v>596</v>
      </c>
      <c r="B110" t="s">
        <v>450</v>
      </c>
      <c r="C110" s="13">
        <v>0.3</v>
      </c>
    </row>
    <row r="111" spans="1:3">
      <c r="A111" t="s">
        <v>597</v>
      </c>
      <c r="B111" t="s">
        <v>469</v>
      </c>
      <c r="C111" s="13">
        <v>2</v>
      </c>
    </row>
    <row r="112" spans="1:3">
      <c r="A112" t="s">
        <v>598</v>
      </c>
      <c r="B112" t="s">
        <v>443</v>
      </c>
      <c r="C112" s="13">
        <v>1</v>
      </c>
    </row>
    <row r="113" spans="1:3">
      <c r="A113" t="s">
        <v>599</v>
      </c>
      <c r="B113" t="s">
        <v>411</v>
      </c>
      <c r="C113" s="13">
        <v>1.2</v>
      </c>
    </row>
    <row r="114" spans="1:3">
      <c r="A114" t="s">
        <v>600</v>
      </c>
      <c r="B114" t="s">
        <v>401</v>
      </c>
      <c r="C114" s="13">
        <v>1.8</v>
      </c>
    </row>
    <row r="115" spans="1:3">
      <c r="A115" t="s">
        <v>601</v>
      </c>
      <c r="B115" t="s">
        <v>389</v>
      </c>
      <c r="C115" s="13">
        <v>0.5</v>
      </c>
    </row>
    <row r="116" spans="1:3">
      <c r="A116" t="s">
        <v>602</v>
      </c>
      <c r="B116" t="s">
        <v>411</v>
      </c>
      <c r="C116" s="13">
        <v>0.5</v>
      </c>
    </row>
    <row r="117" spans="1:3">
      <c r="A117" t="s">
        <v>603</v>
      </c>
      <c r="B117" t="s">
        <v>389</v>
      </c>
      <c r="C117" s="13">
        <v>1.2</v>
      </c>
    </row>
    <row r="118" spans="1:3">
      <c r="A118" t="s">
        <v>603</v>
      </c>
      <c r="B118" t="s">
        <v>437</v>
      </c>
      <c r="C118" s="13">
        <v>1</v>
      </c>
    </row>
    <row r="119" spans="1:3">
      <c r="A119" t="s">
        <v>604</v>
      </c>
      <c r="B119" t="s">
        <v>437</v>
      </c>
      <c r="C119" s="13">
        <v>1</v>
      </c>
    </row>
    <row r="120" spans="1:3">
      <c r="A120" t="s">
        <v>604</v>
      </c>
      <c r="B120" t="s">
        <v>393</v>
      </c>
      <c r="C120" s="13">
        <v>1</v>
      </c>
    </row>
    <row r="121" spans="1:3">
      <c r="A121" t="s">
        <v>604</v>
      </c>
      <c r="B121" t="s">
        <v>397</v>
      </c>
      <c r="C121" s="13">
        <v>0.8</v>
      </c>
    </row>
    <row r="122" spans="1:3">
      <c r="A122" t="s">
        <v>605</v>
      </c>
      <c r="B122" t="s">
        <v>393</v>
      </c>
      <c r="C122" s="13">
        <v>1.2</v>
      </c>
    </row>
    <row r="123" spans="1:3">
      <c r="A123" t="s">
        <v>606</v>
      </c>
      <c r="B123" t="s">
        <v>397</v>
      </c>
      <c r="C123" s="13">
        <v>0.6</v>
      </c>
    </row>
    <row r="124" spans="1:3">
      <c r="A124" t="s">
        <v>607</v>
      </c>
      <c r="B124" t="s">
        <v>411</v>
      </c>
      <c r="C124" s="13">
        <v>0.4</v>
      </c>
    </row>
    <row r="125" spans="1:3">
      <c r="A125" t="s">
        <v>608</v>
      </c>
      <c r="B125" t="s">
        <v>437</v>
      </c>
      <c r="C125" s="13">
        <v>1</v>
      </c>
    </row>
    <row r="126" spans="1:3">
      <c r="A126" t="s">
        <v>609</v>
      </c>
      <c r="B126" t="s">
        <v>389</v>
      </c>
      <c r="C126" s="13">
        <v>0.8</v>
      </c>
    </row>
    <row r="127" spans="1:3">
      <c r="A127" t="s">
        <v>609</v>
      </c>
      <c r="B127" t="s">
        <v>457</v>
      </c>
      <c r="C127" s="13">
        <v>0.1</v>
      </c>
    </row>
    <row r="128" spans="1:3">
      <c r="A128" t="s">
        <v>610</v>
      </c>
      <c r="B128" t="s">
        <v>393</v>
      </c>
      <c r="C128" s="13">
        <v>1.5</v>
      </c>
    </row>
    <row r="129" spans="1:3">
      <c r="A129" t="s">
        <v>611</v>
      </c>
      <c r="B129" t="s">
        <v>469</v>
      </c>
      <c r="C129" s="13">
        <v>3</v>
      </c>
    </row>
    <row r="130" spans="1:3">
      <c r="A130" t="s">
        <v>612</v>
      </c>
      <c r="B130" t="s">
        <v>469</v>
      </c>
      <c r="C130" s="13">
        <v>4</v>
      </c>
    </row>
    <row r="131" spans="1:3">
      <c r="A131" t="s">
        <v>613</v>
      </c>
      <c r="B131" t="s">
        <v>397</v>
      </c>
      <c r="C131" s="13">
        <v>0.5</v>
      </c>
    </row>
    <row r="132" spans="1:3">
      <c r="A132" t="s">
        <v>614</v>
      </c>
      <c r="B132" t="s">
        <v>615</v>
      </c>
      <c r="C132" s="13">
        <v>0.4</v>
      </c>
    </row>
    <row r="133" spans="1:3">
      <c r="A133" t="s">
        <v>616</v>
      </c>
      <c r="B133" t="s">
        <v>469</v>
      </c>
      <c r="C133" s="13">
        <v>1.8</v>
      </c>
    </row>
    <row r="134" spans="1:3">
      <c r="A134" t="s">
        <v>617</v>
      </c>
      <c r="B134" t="s">
        <v>393</v>
      </c>
      <c r="C134" s="13">
        <v>0.9</v>
      </c>
    </row>
    <row r="135" spans="1:3">
      <c r="A135" t="s">
        <v>618</v>
      </c>
      <c r="B135" t="s">
        <v>619</v>
      </c>
      <c r="C135" s="13">
        <v>0.2</v>
      </c>
    </row>
    <row r="136" spans="1:3">
      <c r="A136" t="s">
        <v>618</v>
      </c>
      <c r="B136" t="s">
        <v>389</v>
      </c>
      <c r="C136" s="13">
        <v>0.3</v>
      </c>
    </row>
    <row r="137" spans="1:3">
      <c r="A137" t="s">
        <v>620</v>
      </c>
      <c r="B137" t="s">
        <v>397</v>
      </c>
      <c r="C137" s="13">
        <v>0.4</v>
      </c>
    </row>
    <row r="138" spans="1:3">
      <c r="A138" t="s">
        <v>621</v>
      </c>
      <c r="B138" t="s">
        <v>457</v>
      </c>
      <c r="C138" s="13">
        <v>0.1</v>
      </c>
    </row>
    <row r="139" spans="1:3">
      <c r="A139" t="s">
        <v>622</v>
      </c>
      <c r="B139" t="s">
        <v>397</v>
      </c>
      <c r="C139" s="13">
        <v>0.5</v>
      </c>
    </row>
    <row r="140" spans="1:3">
      <c r="A140" t="s">
        <v>623</v>
      </c>
      <c r="B140" t="s">
        <v>393</v>
      </c>
      <c r="C140" s="13">
        <v>1.5</v>
      </c>
    </row>
    <row r="141" spans="1:3">
      <c r="A141" t="s">
        <v>623</v>
      </c>
      <c r="B141" t="s">
        <v>389</v>
      </c>
      <c r="C141" s="13">
        <v>0.6</v>
      </c>
    </row>
    <row r="142" spans="1:3">
      <c r="A142" t="s">
        <v>624</v>
      </c>
      <c r="B142" t="s">
        <v>393</v>
      </c>
      <c r="C142" s="13">
        <v>2</v>
      </c>
    </row>
    <row r="143" spans="1:3">
      <c r="A143" t="s">
        <v>625</v>
      </c>
      <c r="B143" t="s">
        <v>411</v>
      </c>
      <c r="C143" s="13">
        <v>2.5</v>
      </c>
    </row>
    <row r="144" spans="1:3">
      <c r="A144" t="s">
        <v>626</v>
      </c>
      <c r="B144" t="s">
        <v>469</v>
      </c>
      <c r="C144" s="13">
        <v>2.2000000000000002</v>
      </c>
    </row>
    <row r="145" spans="1:3">
      <c r="A145" t="s">
        <v>627</v>
      </c>
      <c r="B145" t="s">
        <v>389</v>
      </c>
      <c r="C145" s="13">
        <v>0.3</v>
      </c>
    </row>
    <row r="146" spans="1:3">
      <c r="A146" t="s">
        <v>627</v>
      </c>
      <c r="B146" t="s">
        <v>393</v>
      </c>
      <c r="C146" s="13">
        <v>0.7</v>
      </c>
    </row>
    <row r="147" spans="1:3">
      <c r="A147" t="s">
        <v>628</v>
      </c>
      <c r="B147" t="s">
        <v>389</v>
      </c>
      <c r="C147" s="13">
        <v>0.5</v>
      </c>
    </row>
    <row r="148" spans="1:3">
      <c r="A148" t="s">
        <v>629</v>
      </c>
      <c r="B148" t="s">
        <v>457</v>
      </c>
      <c r="C148" s="13">
        <v>0.1</v>
      </c>
    </row>
    <row r="149" spans="1:3">
      <c r="A149" t="s">
        <v>630</v>
      </c>
      <c r="B149" t="s">
        <v>411</v>
      </c>
      <c r="C149" s="13">
        <v>0.8</v>
      </c>
    </row>
    <row r="150" spans="1:3">
      <c r="A150" t="s">
        <v>631</v>
      </c>
      <c r="B150" t="s">
        <v>411</v>
      </c>
      <c r="C150" s="13">
        <v>0.6</v>
      </c>
    </row>
    <row r="151" spans="1:3">
      <c r="A151" t="s">
        <v>632</v>
      </c>
      <c r="B151" t="s">
        <v>443</v>
      </c>
      <c r="C151" s="13">
        <v>1</v>
      </c>
    </row>
    <row r="152" spans="1:3">
      <c r="A152" t="s">
        <v>633</v>
      </c>
      <c r="B152" t="s">
        <v>411</v>
      </c>
      <c r="C152" s="13">
        <v>1.8</v>
      </c>
    </row>
    <row r="153" spans="1:3">
      <c r="A153" t="s">
        <v>634</v>
      </c>
      <c r="B153" t="s">
        <v>411</v>
      </c>
      <c r="C153" s="13">
        <v>0.3</v>
      </c>
    </row>
    <row r="154" spans="1:3">
      <c r="A154" t="s">
        <v>634</v>
      </c>
      <c r="B154" t="s">
        <v>393</v>
      </c>
      <c r="C154" s="13">
        <v>0.8</v>
      </c>
    </row>
    <row r="155" spans="1:3">
      <c r="A155" t="s">
        <v>635</v>
      </c>
      <c r="B155" t="s">
        <v>397</v>
      </c>
      <c r="C155" s="13">
        <v>0.6</v>
      </c>
    </row>
    <row r="156" spans="1:3">
      <c r="A156" t="s">
        <v>635</v>
      </c>
      <c r="B156" t="s">
        <v>393</v>
      </c>
      <c r="C156" s="13">
        <v>0.8</v>
      </c>
    </row>
    <row r="157" spans="1:3">
      <c r="A157" t="s">
        <v>636</v>
      </c>
      <c r="B157" t="s">
        <v>411</v>
      </c>
      <c r="C157" s="13">
        <v>0.8</v>
      </c>
    </row>
    <row r="158" spans="1:3">
      <c r="A158" t="s">
        <v>637</v>
      </c>
      <c r="B158" t="s">
        <v>469</v>
      </c>
      <c r="C158" s="13">
        <v>4</v>
      </c>
    </row>
    <row r="159" spans="1:3">
      <c r="A159" t="s">
        <v>638</v>
      </c>
      <c r="B159" t="s">
        <v>469</v>
      </c>
      <c r="C159" s="13">
        <v>3.5</v>
      </c>
    </row>
    <row r="160" spans="1:3">
      <c r="A160" t="s">
        <v>639</v>
      </c>
      <c r="B160" t="s">
        <v>393</v>
      </c>
      <c r="C160" s="13">
        <v>0.7</v>
      </c>
    </row>
    <row r="161" spans="1:3">
      <c r="A161" t="s">
        <v>640</v>
      </c>
      <c r="B161" t="s">
        <v>393</v>
      </c>
      <c r="C161" s="13">
        <v>1.5</v>
      </c>
    </row>
    <row r="162" spans="1:3">
      <c r="A162" t="s">
        <v>641</v>
      </c>
      <c r="B162" t="s">
        <v>393</v>
      </c>
      <c r="C162" s="13">
        <v>1.8</v>
      </c>
    </row>
    <row r="163" spans="1:3">
      <c r="A163" t="s">
        <v>642</v>
      </c>
      <c r="B163" t="s">
        <v>411</v>
      </c>
      <c r="C163" s="13">
        <v>1.5</v>
      </c>
    </row>
    <row r="164" spans="1:3">
      <c r="A164" t="s">
        <v>643</v>
      </c>
      <c r="B164" t="s">
        <v>389</v>
      </c>
      <c r="C164" s="13">
        <v>1</v>
      </c>
    </row>
    <row r="165" spans="1:3">
      <c r="A165" t="s">
        <v>643</v>
      </c>
      <c r="B165" t="s">
        <v>393</v>
      </c>
      <c r="C165" s="13">
        <v>2.5</v>
      </c>
    </row>
    <row r="166" spans="1:3">
      <c r="A166" t="s">
        <v>644</v>
      </c>
      <c r="B166" t="s">
        <v>397</v>
      </c>
      <c r="C166" s="13">
        <v>0.6</v>
      </c>
    </row>
    <row r="167" spans="1:3">
      <c r="A167" t="s">
        <v>645</v>
      </c>
      <c r="B167" t="s">
        <v>411</v>
      </c>
      <c r="C167" s="13">
        <v>0.4</v>
      </c>
    </row>
    <row r="168" spans="1:3">
      <c r="A168" t="s">
        <v>646</v>
      </c>
      <c r="B168" t="s">
        <v>393</v>
      </c>
      <c r="C168" s="13">
        <v>0.2</v>
      </c>
    </row>
    <row r="169" spans="1:3">
      <c r="A169" t="s">
        <v>647</v>
      </c>
      <c r="B169" t="s">
        <v>389</v>
      </c>
      <c r="C169" s="13">
        <v>0.1</v>
      </c>
    </row>
    <row r="170" spans="1:3">
      <c r="A170" t="s">
        <v>648</v>
      </c>
      <c r="B170" t="s">
        <v>393</v>
      </c>
      <c r="C170" s="13">
        <v>0.9</v>
      </c>
    </row>
    <row r="171" spans="1:3">
      <c r="A171" t="s">
        <v>649</v>
      </c>
      <c r="B171" t="s">
        <v>397</v>
      </c>
      <c r="C171" s="13">
        <v>0.5</v>
      </c>
    </row>
    <row r="172" spans="1:3">
      <c r="A172" t="s">
        <v>650</v>
      </c>
      <c r="B172" t="s">
        <v>397</v>
      </c>
      <c r="C172" s="13">
        <v>0.5</v>
      </c>
    </row>
    <row r="173" spans="1:3">
      <c r="A173" t="s">
        <v>651</v>
      </c>
      <c r="B173" t="s">
        <v>457</v>
      </c>
      <c r="C173" s="13">
        <v>0.1</v>
      </c>
    </row>
    <row r="174" spans="1:3">
      <c r="A174" t="s">
        <v>652</v>
      </c>
      <c r="B174" t="s">
        <v>450</v>
      </c>
      <c r="C174" s="13">
        <v>0.8</v>
      </c>
    </row>
    <row r="175" spans="1:3">
      <c r="A175" t="s">
        <v>652</v>
      </c>
      <c r="B175" t="s">
        <v>411</v>
      </c>
      <c r="C175" s="13">
        <v>0.1</v>
      </c>
    </row>
    <row r="176" spans="1:3">
      <c r="A176" t="s">
        <v>653</v>
      </c>
      <c r="B176" t="s">
        <v>401</v>
      </c>
      <c r="C176" s="13">
        <v>2.2000000000000002</v>
      </c>
    </row>
    <row r="177" spans="1:3">
      <c r="A177" t="s">
        <v>654</v>
      </c>
      <c r="B177" t="s">
        <v>411</v>
      </c>
      <c r="C177" s="13">
        <v>1</v>
      </c>
    </row>
    <row r="178" spans="1:3">
      <c r="A178" t="s">
        <v>655</v>
      </c>
      <c r="B178" t="s">
        <v>411</v>
      </c>
      <c r="C178" s="13">
        <v>0.6</v>
      </c>
    </row>
    <row r="179" spans="1:3">
      <c r="A179" t="s">
        <v>656</v>
      </c>
      <c r="B179" t="s">
        <v>397</v>
      </c>
      <c r="C179" s="13">
        <v>0.4</v>
      </c>
    </row>
    <row r="180" spans="1:3">
      <c r="A180" t="s">
        <v>656</v>
      </c>
      <c r="B180" t="s">
        <v>393</v>
      </c>
      <c r="C180" s="13">
        <v>1</v>
      </c>
    </row>
    <row r="181" spans="1:3">
      <c r="A181" t="s">
        <v>657</v>
      </c>
      <c r="B181" t="s">
        <v>437</v>
      </c>
      <c r="C181" s="13">
        <v>0.8</v>
      </c>
    </row>
    <row r="182" spans="1:3">
      <c r="A182" t="s">
        <v>658</v>
      </c>
      <c r="B182" t="s">
        <v>443</v>
      </c>
      <c r="C182" s="13">
        <v>1.2</v>
      </c>
    </row>
    <row r="183" spans="1:3">
      <c r="A183" t="s">
        <v>659</v>
      </c>
      <c r="B183" t="s">
        <v>389</v>
      </c>
      <c r="C183" s="13">
        <v>0.6</v>
      </c>
    </row>
    <row r="184" spans="1:3">
      <c r="A184" t="s">
        <v>660</v>
      </c>
      <c r="B184" t="s">
        <v>397</v>
      </c>
      <c r="C184" s="13">
        <v>0.4</v>
      </c>
    </row>
    <row r="185" spans="1:3">
      <c r="A185" t="s">
        <v>661</v>
      </c>
      <c r="B185" t="s">
        <v>457</v>
      </c>
      <c r="C185" s="13">
        <v>0.1</v>
      </c>
    </row>
    <row r="186" spans="1:3">
      <c r="A186" t="s">
        <v>662</v>
      </c>
      <c r="B186" t="s">
        <v>401</v>
      </c>
      <c r="C186" s="13">
        <v>1.9</v>
      </c>
    </row>
    <row r="187" spans="1:3">
      <c r="A187" t="s">
        <v>663</v>
      </c>
      <c r="B187" t="s">
        <v>393</v>
      </c>
      <c r="C187" s="13">
        <v>1.2</v>
      </c>
    </row>
    <row r="188" spans="1:3">
      <c r="A188" t="s">
        <v>664</v>
      </c>
      <c r="B188" t="s">
        <v>443</v>
      </c>
      <c r="C188" s="13">
        <v>1.5</v>
      </c>
    </row>
    <row r="189" spans="1:3">
      <c r="A189" t="s">
        <v>665</v>
      </c>
      <c r="B189" t="s">
        <v>411</v>
      </c>
      <c r="C189" s="13">
        <v>4.5</v>
      </c>
    </row>
    <row r="190" spans="1:3">
      <c r="A190" t="s">
        <v>666</v>
      </c>
      <c r="B190" t="s">
        <v>389</v>
      </c>
      <c r="C190" s="13">
        <v>0.3</v>
      </c>
    </row>
    <row r="191" spans="1:3">
      <c r="A191" t="s">
        <v>666</v>
      </c>
      <c r="B191" t="s">
        <v>393</v>
      </c>
      <c r="C191" s="13">
        <v>1.8</v>
      </c>
    </row>
    <row r="192" spans="1:3">
      <c r="A192" t="s">
        <v>667</v>
      </c>
      <c r="B192" t="s">
        <v>389</v>
      </c>
      <c r="C192" s="13">
        <v>0.5</v>
      </c>
    </row>
    <row r="193" spans="1:3">
      <c r="A193" t="s">
        <v>668</v>
      </c>
      <c r="B193" t="s">
        <v>389</v>
      </c>
      <c r="C193" s="13">
        <v>0.4</v>
      </c>
    </row>
    <row r="194" spans="1:3">
      <c r="A194" t="s">
        <v>669</v>
      </c>
      <c r="B194" t="s">
        <v>393</v>
      </c>
      <c r="C194" s="13">
        <v>0.8</v>
      </c>
    </row>
    <row r="195" spans="1:3">
      <c r="A195" t="s">
        <v>670</v>
      </c>
      <c r="B195" t="s">
        <v>393</v>
      </c>
      <c r="C195" s="13">
        <v>1</v>
      </c>
    </row>
    <row r="196" spans="1:3">
      <c r="A196" t="s">
        <v>671</v>
      </c>
      <c r="B196" t="s">
        <v>397</v>
      </c>
      <c r="C196" s="13">
        <v>0.3</v>
      </c>
    </row>
    <row r="197" spans="1:3">
      <c r="A197" t="s">
        <v>672</v>
      </c>
      <c r="B197" t="s">
        <v>389</v>
      </c>
      <c r="C197" s="13">
        <v>0.4</v>
      </c>
    </row>
    <row r="198" spans="1:3">
      <c r="A198" t="s">
        <v>673</v>
      </c>
      <c r="B198" t="s">
        <v>393</v>
      </c>
      <c r="C198" s="13">
        <v>2.2000000000000002</v>
      </c>
    </row>
    <row r="199" spans="1:3">
      <c r="A199" t="s">
        <v>674</v>
      </c>
      <c r="B199" t="s">
        <v>469</v>
      </c>
      <c r="C199" s="13">
        <v>3.5</v>
      </c>
    </row>
    <row r="200" spans="1:3">
      <c r="A200" t="s">
        <v>674</v>
      </c>
      <c r="B200" t="s">
        <v>450</v>
      </c>
      <c r="C200" s="13">
        <v>0.9</v>
      </c>
    </row>
    <row r="201" spans="1:3">
      <c r="A201" t="s">
        <v>675</v>
      </c>
      <c r="B201" t="s">
        <v>443</v>
      </c>
      <c r="C201" s="13">
        <v>1.2</v>
      </c>
    </row>
    <row r="202" spans="1:3">
      <c r="A202" t="s">
        <v>676</v>
      </c>
      <c r="B202" t="s">
        <v>397</v>
      </c>
      <c r="C202" s="13">
        <v>0.3</v>
      </c>
    </row>
    <row r="203" spans="1:3">
      <c r="A203" t="s">
        <v>677</v>
      </c>
      <c r="B203" t="s">
        <v>397</v>
      </c>
      <c r="C203" s="13">
        <v>0.4</v>
      </c>
    </row>
    <row r="204" spans="1:3">
      <c r="A204" t="s">
        <v>677</v>
      </c>
      <c r="B204" t="s">
        <v>457</v>
      </c>
      <c r="C204" s="13">
        <v>0.2</v>
      </c>
    </row>
    <row r="205" spans="1:3">
      <c r="A205" t="s">
        <v>678</v>
      </c>
      <c r="B205" t="s">
        <v>393</v>
      </c>
      <c r="C205" s="13">
        <v>0.7</v>
      </c>
    </row>
    <row r="206" spans="1:3">
      <c r="A206" t="s">
        <v>679</v>
      </c>
      <c r="B206" t="s">
        <v>393</v>
      </c>
      <c r="C206" s="13">
        <v>1.5</v>
      </c>
    </row>
    <row r="207" spans="1:3">
      <c r="A207" t="s">
        <v>680</v>
      </c>
      <c r="B207" t="s">
        <v>393</v>
      </c>
      <c r="C207" s="13">
        <v>1</v>
      </c>
    </row>
    <row r="208" spans="1:3">
      <c r="A208" t="s">
        <v>680</v>
      </c>
      <c r="B208" t="s">
        <v>389</v>
      </c>
      <c r="C208" s="13">
        <v>0.45</v>
      </c>
    </row>
    <row r="209" spans="1:3">
      <c r="A209" t="s">
        <v>680</v>
      </c>
      <c r="B209" t="s">
        <v>397</v>
      </c>
      <c r="C209" s="13">
        <v>0.3</v>
      </c>
    </row>
    <row r="210" spans="1:3">
      <c r="A210" t="s">
        <v>681</v>
      </c>
      <c r="B210" t="s">
        <v>393</v>
      </c>
      <c r="C210" s="13">
        <v>1.2</v>
      </c>
    </row>
    <row r="211" spans="1:3">
      <c r="A211" t="s">
        <v>682</v>
      </c>
      <c r="B211" t="s">
        <v>411</v>
      </c>
      <c r="C211" s="13">
        <v>0.3</v>
      </c>
    </row>
    <row r="212" spans="1:3">
      <c r="A212" t="s">
        <v>682</v>
      </c>
      <c r="B212" t="s">
        <v>393</v>
      </c>
      <c r="C212" s="13">
        <v>0.5</v>
      </c>
    </row>
    <row r="213" spans="1:3">
      <c r="A213" t="s">
        <v>683</v>
      </c>
      <c r="B213" t="s">
        <v>393</v>
      </c>
      <c r="C213" s="13">
        <v>1.2</v>
      </c>
    </row>
    <row r="214" spans="1:3">
      <c r="A214" t="s">
        <v>684</v>
      </c>
      <c r="B214" t="s">
        <v>411</v>
      </c>
      <c r="C214" s="13">
        <v>1.5</v>
      </c>
    </row>
    <row r="215" spans="1:3">
      <c r="A215" t="s">
        <v>685</v>
      </c>
      <c r="B215" t="s">
        <v>397</v>
      </c>
      <c r="C215" s="13">
        <v>0.4</v>
      </c>
    </row>
    <row r="216" spans="1:3">
      <c r="A216" t="s">
        <v>686</v>
      </c>
      <c r="B216" t="s">
        <v>469</v>
      </c>
      <c r="C216" s="13">
        <v>6</v>
      </c>
    </row>
    <row r="217" spans="1:3">
      <c r="A217" t="s">
        <v>687</v>
      </c>
      <c r="B217" t="s">
        <v>393</v>
      </c>
      <c r="C217" s="13">
        <v>2.5</v>
      </c>
    </row>
    <row r="218" spans="1:3">
      <c r="A218" t="s">
        <v>687</v>
      </c>
      <c r="B218" t="s">
        <v>389</v>
      </c>
      <c r="C218" s="13">
        <v>0.9</v>
      </c>
    </row>
    <row r="219" spans="1:3">
      <c r="A219" t="s">
        <v>687</v>
      </c>
      <c r="B219" t="s">
        <v>457</v>
      </c>
      <c r="C219" s="13">
        <v>0.3</v>
      </c>
    </row>
    <row r="220" spans="1:3">
      <c r="A220" t="s">
        <v>688</v>
      </c>
      <c r="B220" t="s">
        <v>457</v>
      </c>
      <c r="C220" s="13">
        <v>0.4</v>
      </c>
    </row>
    <row r="221" spans="1:3">
      <c r="A221" t="s">
        <v>689</v>
      </c>
      <c r="B221" t="s">
        <v>393</v>
      </c>
      <c r="C221" s="13">
        <v>3</v>
      </c>
    </row>
    <row r="222" spans="1:3">
      <c r="A222" t="s">
        <v>690</v>
      </c>
      <c r="B222" t="s">
        <v>389</v>
      </c>
      <c r="C222" s="13">
        <v>0.3</v>
      </c>
    </row>
    <row r="223" spans="1:3">
      <c r="A223" t="s">
        <v>690</v>
      </c>
      <c r="B223" t="s">
        <v>393</v>
      </c>
      <c r="C223" s="13">
        <v>1</v>
      </c>
    </row>
    <row r="224" spans="1:3">
      <c r="A224" t="s">
        <v>691</v>
      </c>
      <c r="B224" t="s">
        <v>397</v>
      </c>
      <c r="C224" s="13">
        <v>0.4</v>
      </c>
    </row>
    <row r="225" spans="1:3">
      <c r="A225" t="s">
        <v>692</v>
      </c>
      <c r="B225" t="s">
        <v>401</v>
      </c>
      <c r="C225" s="13">
        <v>2.5</v>
      </c>
    </row>
    <row r="226" spans="1:3">
      <c r="A226" t="s">
        <v>693</v>
      </c>
      <c r="B226" t="s">
        <v>393</v>
      </c>
      <c r="C226" s="13">
        <v>1.8</v>
      </c>
    </row>
    <row r="227" spans="1:3">
      <c r="A227" t="s">
        <v>694</v>
      </c>
      <c r="B227" t="s">
        <v>389</v>
      </c>
      <c r="C227" s="13">
        <v>0.7</v>
      </c>
    </row>
    <row r="228" spans="1:3">
      <c r="A228" t="s">
        <v>695</v>
      </c>
      <c r="B228" t="s">
        <v>393</v>
      </c>
      <c r="C228" s="13">
        <v>3</v>
      </c>
    </row>
    <row r="229" spans="1:3">
      <c r="A229" t="s">
        <v>696</v>
      </c>
      <c r="B229" t="s">
        <v>469</v>
      </c>
      <c r="C229" s="13">
        <v>1.5</v>
      </c>
    </row>
    <row r="230" spans="1:3">
      <c r="A230" t="s">
        <v>697</v>
      </c>
      <c r="B230" t="s">
        <v>457</v>
      </c>
      <c r="C230" s="13">
        <v>0.1</v>
      </c>
    </row>
    <row r="231" spans="1:3">
      <c r="A231" t="s">
        <v>698</v>
      </c>
      <c r="B231" t="s">
        <v>393</v>
      </c>
      <c r="C231" s="13">
        <v>2.5</v>
      </c>
    </row>
    <row r="232" spans="1:3">
      <c r="A232" t="s">
        <v>699</v>
      </c>
      <c r="B232" t="s">
        <v>411</v>
      </c>
      <c r="C232" s="13">
        <v>2.2000000000000002</v>
      </c>
    </row>
    <row r="233" spans="1:3">
      <c r="A233" t="s">
        <v>700</v>
      </c>
      <c r="B233" t="s">
        <v>401</v>
      </c>
      <c r="C233" s="13">
        <v>3</v>
      </c>
    </row>
    <row r="234" spans="1:3">
      <c r="A234" t="s">
        <v>701</v>
      </c>
      <c r="B234" t="s">
        <v>393</v>
      </c>
      <c r="C234" s="13">
        <v>1</v>
      </c>
    </row>
    <row r="235" spans="1:3">
      <c r="A235" t="s">
        <v>702</v>
      </c>
      <c r="B235" t="s">
        <v>411</v>
      </c>
      <c r="C235" s="13">
        <v>0.5</v>
      </c>
    </row>
    <row r="236" spans="1:3">
      <c r="A236" t="s">
        <v>703</v>
      </c>
      <c r="B236" t="s">
        <v>393</v>
      </c>
      <c r="C236" s="13">
        <v>0.6</v>
      </c>
    </row>
    <row r="237" spans="1:3">
      <c r="A237" t="s">
        <v>704</v>
      </c>
      <c r="B237" t="s">
        <v>469</v>
      </c>
      <c r="C237" s="13">
        <v>1.2</v>
      </c>
    </row>
    <row r="238" spans="1:3">
      <c r="A238" t="s">
        <v>705</v>
      </c>
      <c r="B238" t="s">
        <v>389</v>
      </c>
      <c r="C238" s="13">
        <v>0.3</v>
      </c>
    </row>
    <row r="239" spans="1:3">
      <c r="A239" t="s">
        <v>706</v>
      </c>
      <c r="B239" t="s">
        <v>450</v>
      </c>
      <c r="C239" s="13">
        <v>1.2</v>
      </c>
    </row>
    <row r="240" spans="1:3">
      <c r="A240" t="s">
        <v>707</v>
      </c>
      <c r="B240" t="s">
        <v>393</v>
      </c>
      <c r="C240" s="13">
        <v>2.8</v>
      </c>
    </row>
    <row r="241" spans="1:3">
      <c r="A241" t="s">
        <v>708</v>
      </c>
      <c r="B241" t="s">
        <v>411</v>
      </c>
      <c r="C241" s="13">
        <v>0.8</v>
      </c>
    </row>
    <row r="242" spans="1:3">
      <c r="A242" t="s">
        <v>709</v>
      </c>
      <c r="B242" t="s">
        <v>457</v>
      </c>
      <c r="C242" s="13">
        <v>0.15</v>
      </c>
    </row>
    <row r="243" spans="1:3">
      <c r="A243" t="s">
        <v>709</v>
      </c>
      <c r="B243" t="s">
        <v>397</v>
      </c>
      <c r="C243" s="13">
        <v>0.4</v>
      </c>
    </row>
    <row r="244" spans="1:3">
      <c r="A244" t="s">
        <v>710</v>
      </c>
      <c r="B244" t="s">
        <v>393</v>
      </c>
      <c r="C244" s="13">
        <v>3</v>
      </c>
    </row>
    <row r="245" spans="1:3">
      <c r="A245" t="s">
        <v>711</v>
      </c>
      <c r="B245" t="s">
        <v>393</v>
      </c>
      <c r="C245" s="13">
        <v>0.8</v>
      </c>
    </row>
    <row r="246" spans="1:3">
      <c r="A246" t="s">
        <v>712</v>
      </c>
      <c r="B246" t="s">
        <v>393</v>
      </c>
      <c r="C246" s="13">
        <v>1</v>
      </c>
    </row>
    <row r="247" spans="1:3">
      <c r="A247" t="s">
        <v>713</v>
      </c>
      <c r="B247" t="s">
        <v>411</v>
      </c>
      <c r="C247" s="13">
        <v>0.5</v>
      </c>
    </row>
    <row r="248" spans="1:3">
      <c r="A248" t="s">
        <v>714</v>
      </c>
      <c r="B248" t="s">
        <v>393</v>
      </c>
      <c r="C248" s="13">
        <v>2.2000000000000002</v>
      </c>
    </row>
    <row r="249" spans="1:3">
      <c r="A249" t="s">
        <v>715</v>
      </c>
      <c r="B249" t="s">
        <v>393</v>
      </c>
      <c r="C249" s="13">
        <v>0.4</v>
      </c>
    </row>
    <row r="250" spans="1:3">
      <c r="A250" t="s">
        <v>716</v>
      </c>
      <c r="B250" t="s">
        <v>393</v>
      </c>
      <c r="C250" s="13">
        <v>0.9</v>
      </c>
    </row>
    <row r="251" spans="1:3">
      <c r="A251" t="s">
        <v>717</v>
      </c>
      <c r="B251" t="s">
        <v>457</v>
      </c>
      <c r="C251" s="13">
        <v>0.4</v>
      </c>
    </row>
    <row r="252" spans="1:3">
      <c r="A252" t="s">
        <v>718</v>
      </c>
      <c r="B252" t="s">
        <v>411</v>
      </c>
      <c r="C252" s="13">
        <v>0.6</v>
      </c>
    </row>
    <row r="253" spans="1:3">
      <c r="A253" t="s">
        <v>719</v>
      </c>
      <c r="B253" t="s">
        <v>393</v>
      </c>
      <c r="C253" s="13">
        <v>1.5</v>
      </c>
    </row>
    <row r="254" spans="1:3">
      <c r="A254" t="s">
        <v>720</v>
      </c>
      <c r="B254" t="s">
        <v>397</v>
      </c>
      <c r="C254" s="13">
        <v>0.2</v>
      </c>
    </row>
    <row r="255" spans="1:3">
      <c r="A255" t="s">
        <v>720</v>
      </c>
      <c r="B255" t="s">
        <v>457</v>
      </c>
      <c r="C255" s="13">
        <v>0.1</v>
      </c>
    </row>
    <row r="256" spans="1:3">
      <c r="A256" t="s">
        <v>720</v>
      </c>
      <c r="B256" t="s">
        <v>389</v>
      </c>
      <c r="C256" s="13">
        <v>0.3</v>
      </c>
    </row>
    <row r="257" spans="1:3">
      <c r="A257" t="s">
        <v>721</v>
      </c>
      <c r="B257" t="s">
        <v>401</v>
      </c>
      <c r="C257" s="13">
        <v>1</v>
      </c>
    </row>
    <row r="258" spans="1:3">
      <c r="A258" t="s">
        <v>722</v>
      </c>
      <c r="B258" t="s">
        <v>397</v>
      </c>
      <c r="C258" s="13">
        <v>0.3</v>
      </c>
    </row>
    <row r="259" spans="1:3">
      <c r="A259" t="s">
        <v>723</v>
      </c>
      <c r="B259" t="s">
        <v>393</v>
      </c>
      <c r="C259" s="13">
        <v>2</v>
      </c>
    </row>
    <row r="260" spans="1:3">
      <c r="A260" t="s">
        <v>724</v>
      </c>
      <c r="B260" t="s">
        <v>393</v>
      </c>
      <c r="C260" s="13">
        <v>0.8</v>
      </c>
    </row>
    <row r="261" spans="1:3">
      <c r="A261" t="s">
        <v>725</v>
      </c>
      <c r="B261" t="s">
        <v>389</v>
      </c>
      <c r="C261" s="13">
        <v>0.9</v>
      </c>
    </row>
    <row r="262" spans="1:3">
      <c r="A262" t="s">
        <v>726</v>
      </c>
      <c r="B262" t="s">
        <v>411</v>
      </c>
      <c r="C262" s="13">
        <v>0.4</v>
      </c>
    </row>
    <row r="263" spans="1:3">
      <c r="A263" t="s">
        <v>727</v>
      </c>
      <c r="B263" t="s">
        <v>393</v>
      </c>
      <c r="C263" s="13">
        <v>1.2</v>
      </c>
    </row>
    <row r="264" spans="1:3">
      <c r="A264" t="s">
        <v>728</v>
      </c>
      <c r="B264" t="s">
        <v>393</v>
      </c>
      <c r="C264" s="13">
        <v>0.8</v>
      </c>
    </row>
    <row r="265" spans="1:3">
      <c r="A265" t="s">
        <v>729</v>
      </c>
      <c r="B265" t="s">
        <v>450</v>
      </c>
      <c r="C265" s="13">
        <v>3.5</v>
      </c>
    </row>
    <row r="266" spans="1:3">
      <c r="A266" t="s">
        <v>730</v>
      </c>
      <c r="B266" t="s">
        <v>393</v>
      </c>
      <c r="C266" s="13">
        <v>0.6</v>
      </c>
    </row>
    <row r="267" spans="1:3">
      <c r="A267" t="s">
        <v>731</v>
      </c>
      <c r="B267" t="s">
        <v>411</v>
      </c>
      <c r="C267" s="13">
        <v>4</v>
      </c>
    </row>
    <row r="268" spans="1:3">
      <c r="A268" t="s">
        <v>731</v>
      </c>
      <c r="B268" t="s">
        <v>469</v>
      </c>
      <c r="C268" s="13">
        <v>9</v>
      </c>
    </row>
    <row r="269" spans="1:3">
      <c r="A269" t="s">
        <v>732</v>
      </c>
      <c r="B269" t="s">
        <v>411</v>
      </c>
      <c r="C269" s="13">
        <v>3.5</v>
      </c>
    </row>
    <row r="270" spans="1:3">
      <c r="A270" t="s">
        <v>733</v>
      </c>
      <c r="B270" t="s">
        <v>411</v>
      </c>
      <c r="C270" s="13">
        <v>2</v>
      </c>
    </row>
    <row r="271" spans="1:3">
      <c r="A271" t="s">
        <v>734</v>
      </c>
      <c r="B271" t="s">
        <v>401</v>
      </c>
      <c r="C271" s="13">
        <v>2.5</v>
      </c>
    </row>
    <row r="272" spans="1:3">
      <c r="A272" t="s">
        <v>735</v>
      </c>
      <c r="B272" t="s">
        <v>393</v>
      </c>
      <c r="C272" s="13">
        <v>1</v>
      </c>
    </row>
    <row r="273" spans="1:3">
      <c r="A273" t="s">
        <v>736</v>
      </c>
      <c r="B273" t="s">
        <v>397</v>
      </c>
      <c r="C273" s="13">
        <v>0.5</v>
      </c>
    </row>
    <row r="274" spans="1:3">
      <c r="A274" t="s">
        <v>737</v>
      </c>
      <c r="B274" t="s">
        <v>389</v>
      </c>
      <c r="C274" s="13">
        <v>0.7</v>
      </c>
    </row>
    <row r="275" spans="1:3">
      <c r="A275" t="s">
        <v>738</v>
      </c>
      <c r="B275" t="s">
        <v>393</v>
      </c>
      <c r="C275" s="13">
        <v>1</v>
      </c>
    </row>
    <row r="276" spans="1:3">
      <c r="A276" t="s">
        <v>739</v>
      </c>
      <c r="B276" t="s">
        <v>393</v>
      </c>
      <c r="C276" s="13">
        <v>1.2</v>
      </c>
    </row>
    <row r="277" spans="1:3">
      <c r="A277" t="s">
        <v>740</v>
      </c>
      <c r="B277" t="s">
        <v>401</v>
      </c>
      <c r="C277" s="13">
        <v>3.5</v>
      </c>
    </row>
    <row r="278" spans="1:3">
      <c r="A278" t="s">
        <v>741</v>
      </c>
      <c r="B278" t="s">
        <v>389</v>
      </c>
      <c r="C278" s="13">
        <v>0.6</v>
      </c>
    </row>
    <row r="279" spans="1:3">
      <c r="A279" t="s">
        <v>741</v>
      </c>
      <c r="B279" t="s">
        <v>393</v>
      </c>
      <c r="C279" s="13">
        <v>1.8</v>
      </c>
    </row>
    <row r="280" spans="1:3">
      <c r="A280" t="s">
        <v>742</v>
      </c>
      <c r="B280" t="s">
        <v>469</v>
      </c>
      <c r="C280" s="13">
        <v>1.2</v>
      </c>
    </row>
    <row r="281" spans="1:3">
      <c r="A281" t="s">
        <v>743</v>
      </c>
      <c r="B281" t="s">
        <v>433</v>
      </c>
      <c r="C281" s="13">
        <v>2</v>
      </c>
    </row>
    <row r="282" spans="1:3">
      <c r="A282" t="s">
        <v>744</v>
      </c>
      <c r="B282" t="s">
        <v>411</v>
      </c>
      <c r="C282" s="13">
        <v>0.3</v>
      </c>
    </row>
    <row r="283" spans="1:3">
      <c r="A283" t="s">
        <v>745</v>
      </c>
      <c r="B283" t="s">
        <v>393</v>
      </c>
      <c r="C283" s="13">
        <v>0.5</v>
      </c>
    </row>
    <row r="284" spans="1:3">
      <c r="A284" t="s">
        <v>746</v>
      </c>
      <c r="B284" t="s">
        <v>397</v>
      </c>
      <c r="C284" s="13">
        <v>0.7</v>
      </c>
    </row>
    <row r="285" spans="1:3">
      <c r="A285" t="s">
        <v>747</v>
      </c>
      <c r="B285" t="s">
        <v>443</v>
      </c>
      <c r="C285" s="13">
        <v>1.2</v>
      </c>
    </row>
    <row r="286" spans="1:3">
      <c r="A286" t="s">
        <v>748</v>
      </c>
      <c r="B286" t="s">
        <v>393</v>
      </c>
      <c r="C286" s="13">
        <v>0.8</v>
      </c>
    </row>
    <row r="287" spans="1:3">
      <c r="A287" t="s">
        <v>748</v>
      </c>
      <c r="B287" t="s">
        <v>397</v>
      </c>
      <c r="C287" s="13">
        <v>0.3</v>
      </c>
    </row>
    <row r="288" spans="1:3">
      <c r="A288" t="s">
        <v>749</v>
      </c>
      <c r="B288" t="s">
        <v>401</v>
      </c>
      <c r="C288" s="13">
        <v>3</v>
      </c>
    </row>
    <row r="289" spans="1:3">
      <c r="A289" t="s">
        <v>750</v>
      </c>
      <c r="B289" t="s">
        <v>393</v>
      </c>
      <c r="C289" s="13">
        <v>2</v>
      </c>
    </row>
    <row r="290" spans="1:3">
      <c r="A290" t="s">
        <v>751</v>
      </c>
      <c r="B290" t="s">
        <v>469</v>
      </c>
      <c r="C290" s="13">
        <v>1.5</v>
      </c>
    </row>
    <row r="291" spans="1:3">
      <c r="A291" t="s">
        <v>752</v>
      </c>
      <c r="B291" t="s">
        <v>397</v>
      </c>
      <c r="C291" s="13">
        <v>0.9</v>
      </c>
    </row>
    <row r="292" spans="1:3">
      <c r="A292" t="s">
        <v>753</v>
      </c>
      <c r="B292" t="s">
        <v>443</v>
      </c>
      <c r="C292" s="13">
        <v>1.5</v>
      </c>
    </row>
    <row r="293" spans="1:3">
      <c r="A293" t="s">
        <v>754</v>
      </c>
      <c r="B293" t="s">
        <v>401</v>
      </c>
      <c r="C293" s="13">
        <v>1</v>
      </c>
    </row>
    <row r="294" spans="1:3">
      <c r="A294" t="s">
        <v>755</v>
      </c>
      <c r="B294" t="s">
        <v>393</v>
      </c>
      <c r="C294" s="13">
        <v>0.8</v>
      </c>
    </row>
    <row r="295" spans="1:3">
      <c r="A295" t="s">
        <v>755</v>
      </c>
      <c r="B295" t="s">
        <v>389</v>
      </c>
      <c r="C295" s="13">
        <v>0.4</v>
      </c>
    </row>
    <row r="296" spans="1:3">
      <c r="A296" t="s">
        <v>756</v>
      </c>
      <c r="B296" t="s">
        <v>469</v>
      </c>
      <c r="C296" s="13">
        <v>4</v>
      </c>
    </row>
    <row r="297" spans="1:3">
      <c r="A297" t="s">
        <v>757</v>
      </c>
      <c r="B297" t="s">
        <v>443</v>
      </c>
      <c r="C297" s="13">
        <v>1.2</v>
      </c>
    </row>
    <row r="298" spans="1:3">
      <c r="A298" t="s">
        <v>758</v>
      </c>
      <c r="B298" t="s">
        <v>389</v>
      </c>
      <c r="C298" s="13">
        <v>0.5</v>
      </c>
    </row>
    <row r="299" spans="1:3">
      <c r="A299" t="s">
        <v>759</v>
      </c>
      <c r="B299" t="s">
        <v>393</v>
      </c>
      <c r="C299" s="13">
        <v>1</v>
      </c>
    </row>
    <row r="300" spans="1:3">
      <c r="A300" t="s">
        <v>759</v>
      </c>
      <c r="B300" t="s">
        <v>443</v>
      </c>
      <c r="C300" s="13">
        <v>1.2</v>
      </c>
    </row>
    <row r="301" spans="1:3">
      <c r="A301" t="s">
        <v>760</v>
      </c>
      <c r="B301" t="s">
        <v>411</v>
      </c>
      <c r="C301" s="13">
        <v>0.6</v>
      </c>
    </row>
    <row r="302" spans="1:3">
      <c r="A302" t="s">
        <v>760</v>
      </c>
      <c r="B302" t="s">
        <v>469</v>
      </c>
      <c r="C302" s="13">
        <v>1</v>
      </c>
    </row>
    <row r="303" spans="1:3">
      <c r="A303" t="s">
        <v>760</v>
      </c>
      <c r="B303" t="s">
        <v>443</v>
      </c>
      <c r="C303" s="13">
        <v>1.2</v>
      </c>
    </row>
    <row r="304" spans="1:3">
      <c r="A304" t="s">
        <v>761</v>
      </c>
      <c r="B304" t="s">
        <v>443</v>
      </c>
      <c r="C304" s="13">
        <v>1.5</v>
      </c>
    </row>
    <row r="305" spans="1:3">
      <c r="A305" t="s">
        <v>762</v>
      </c>
      <c r="B305" t="s">
        <v>443</v>
      </c>
      <c r="C305" s="13">
        <v>2</v>
      </c>
    </row>
    <row r="306" spans="1:3">
      <c r="A306" t="s">
        <v>763</v>
      </c>
      <c r="B306" t="s">
        <v>397</v>
      </c>
      <c r="C306" s="13">
        <v>0.4</v>
      </c>
    </row>
    <row r="307" spans="1:3">
      <c r="A307" t="s">
        <v>764</v>
      </c>
      <c r="B307" t="s">
        <v>401</v>
      </c>
      <c r="C307" s="13">
        <v>3.5</v>
      </c>
    </row>
    <row r="308" spans="1:3">
      <c r="A308" t="s">
        <v>765</v>
      </c>
      <c r="B308" t="s">
        <v>433</v>
      </c>
      <c r="C308" s="13">
        <v>2.5</v>
      </c>
    </row>
    <row r="309" spans="1:3">
      <c r="A309" t="s">
        <v>766</v>
      </c>
      <c r="B309" t="s">
        <v>393</v>
      </c>
      <c r="C309" s="13">
        <v>1.2</v>
      </c>
    </row>
    <row r="310" spans="1:3">
      <c r="A310" t="s">
        <v>767</v>
      </c>
      <c r="B310" t="s">
        <v>393</v>
      </c>
      <c r="C310" s="13">
        <v>1.5</v>
      </c>
    </row>
    <row r="311" spans="1:3">
      <c r="A311" t="s">
        <v>768</v>
      </c>
      <c r="B311" t="s">
        <v>397</v>
      </c>
      <c r="C311" s="13">
        <v>1</v>
      </c>
    </row>
    <row r="312" spans="1:3">
      <c r="A312" t="s">
        <v>769</v>
      </c>
      <c r="B312" t="s">
        <v>443</v>
      </c>
      <c r="C312" s="13">
        <v>1.5</v>
      </c>
    </row>
    <row r="313" spans="1:3">
      <c r="A313" t="s">
        <v>769</v>
      </c>
      <c r="B313" t="s">
        <v>393</v>
      </c>
      <c r="C313" s="13">
        <v>1</v>
      </c>
    </row>
    <row r="314" spans="1:3">
      <c r="A314" t="s">
        <v>770</v>
      </c>
      <c r="B314" t="s">
        <v>389</v>
      </c>
      <c r="C314" s="13">
        <v>0.5</v>
      </c>
    </row>
    <row r="315" spans="1:3">
      <c r="A315" t="s">
        <v>770</v>
      </c>
      <c r="B315" t="s">
        <v>397</v>
      </c>
      <c r="C315" s="13">
        <v>0.7</v>
      </c>
    </row>
    <row r="316" spans="1:3">
      <c r="A316" t="s">
        <v>770</v>
      </c>
      <c r="B316" t="s">
        <v>393</v>
      </c>
      <c r="C316" s="13">
        <v>1</v>
      </c>
    </row>
    <row r="317" spans="1:3">
      <c r="A317" t="s">
        <v>771</v>
      </c>
      <c r="B317" t="s">
        <v>401</v>
      </c>
      <c r="C317" s="13">
        <v>3.5</v>
      </c>
    </row>
    <row r="318" spans="1:3">
      <c r="A318" t="s">
        <v>772</v>
      </c>
      <c r="B318" t="s">
        <v>443</v>
      </c>
      <c r="C318" s="13">
        <v>1.5</v>
      </c>
    </row>
    <row r="319" spans="1:3">
      <c r="A319" t="s">
        <v>773</v>
      </c>
      <c r="B319" t="s">
        <v>393</v>
      </c>
      <c r="C319" s="13">
        <v>3</v>
      </c>
    </row>
    <row r="320" spans="1:3">
      <c r="A320" t="s">
        <v>774</v>
      </c>
      <c r="B320" t="s">
        <v>393</v>
      </c>
      <c r="C320" s="13">
        <v>0.5</v>
      </c>
    </row>
    <row r="321" spans="1:3">
      <c r="A321" t="s">
        <v>775</v>
      </c>
      <c r="B321" t="s">
        <v>393</v>
      </c>
      <c r="C321" s="13">
        <v>0.25</v>
      </c>
    </row>
    <row r="322" spans="1:3">
      <c r="A322" t="s">
        <v>775</v>
      </c>
      <c r="B322" t="s">
        <v>443</v>
      </c>
      <c r="C322" s="13">
        <v>0.3</v>
      </c>
    </row>
    <row r="323" spans="1:3">
      <c r="A323" t="s">
        <v>776</v>
      </c>
      <c r="B323" t="s">
        <v>393</v>
      </c>
      <c r="C323" s="13">
        <v>1.5</v>
      </c>
    </row>
    <row r="324" spans="1:3">
      <c r="A324" t="s">
        <v>777</v>
      </c>
      <c r="B324" t="s">
        <v>393</v>
      </c>
      <c r="C324" s="13">
        <v>2.2000000000000002</v>
      </c>
    </row>
    <row r="325" spans="1:3">
      <c r="A325" t="s">
        <v>778</v>
      </c>
      <c r="B325" t="s">
        <v>393</v>
      </c>
      <c r="C325" s="13">
        <v>0.6</v>
      </c>
    </row>
    <row r="326" spans="1:3">
      <c r="A326" t="s">
        <v>779</v>
      </c>
      <c r="B326" t="s">
        <v>393</v>
      </c>
      <c r="C326" s="13">
        <v>0.8</v>
      </c>
    </row>
    <row r="327" spans="1:3">
      <c r="A327" t="s">
        <v>780</v>
      </c>
      <c r="B327" t="s">
        <v>393</v>
      </c>
      <c r="C327" s="13">
        <v>0.7</v>
      </c>
    </row>
    <row r="328" spans="1:3">
      <c r="A328" t="s">
        <v>780</v>
      </c>
      <c r="B328" t="s">
        <v>397</v>
      </c>
      <c r="C328" s="13">
        <v>0.3</v>
      </c>
    </row>
    <row r="329" spans="1:3">
      <c r="A329" t="s">
        <v>780</v>
      </c>
      <c r="B329" t="s">
        <v>389</v>
      </c>
      <c r="C329" s="13">
        <v>0.4</v>
      </c>
    </row>
    <row r="330" spans="1:3">
      <c r="A330" t="s">
        <v>780</v>
      </c>
      <c r="B330" t="s">
        <v>393</v>
      </c>
      <c r="C330" s="13">
        <v>0.7</v>
      </c>
    </row>
    <row r="331" spans="1:3">
      <c r="A331" t="s">
        <v>781</v>
      </c>
      <c r="B331" t="s">
        <v>393</v>
      </c>
      <c r="C331" s="13">
        <v>3.5</v>
      </c>
    </row>
    <row r="332" spans="1:3">
      <c r="A332" t="s">
        <v>781</v>
      </c>
      <c r="B332" t="s">
        <v>389</v>
      </c>
      <c r="C332" s="13">
        <v>1</v>
      </c>
    </row>
    <row r="333" spans="1:3">
      <c r="A333" t="s">
        <v>782</v>
      </c>
      <c r="B333" t="s">
        <v>397</v>
      </c>
      <c r="C333" s="13">
        <v>0.8</v>
      </c>
    </row>
    <row r="334" spans="1:3">
      <c r="A334" t="s">
        <v>783</v>
      </c>
      <c r="B334" t="s">
        <v>393</v>
      </c>
      <c r="C334" s="13">
        <v>0.9</v>
      </c>
    </row>
    <row r="335" spans="1:3">
      <c r="A335" t="s">
        <v>784</v>
      </c>
      <c r="B335" t="s">
        <v>411</v>
      </c>
      <c r="C335" s="13">
        <v>0.75</v>
      </c>
    </row>
    <row r="336" spans="1:3">
      <c r="A336" t="s">
        <v>785</v>
      </c>
      <c r="B336" t="s">
        <v>397</v>
      </c>
      <c r="C336" s="13">
        <v>0.5</v>
      </c>
    </row>
    <row r="337" spans="1:3">
      <c r="A337" t="s">
        <v>786</v>
      </c>
      <c r="B337" t="s">
        <v>397</v>
      </c>
      <c r="C337" s="13">
        <v>0.6</v>
      </c>
    </row>
    <row r="338" spans="1:3">
      <c r="A338" t="s">
        <v>787</v>
      </c>
      <c r="B338" t="s">
        <v>411</v>
      </c>
      <c r="C338" s="13">
        <v>0.4</v>
      </c>
    </row>
    <row r="339" spans="1:3">
      <c r="A339" t="s">
        <v>788</v>
      </c>
      <c r="B339" t="s">
        <v>411</v>
      </c>
      <c r="C339" s="13">
        <v>0.6</v>
      </c>
    </row>
    <row r="340" spans="1:3">
      <c r="A340" t="s">
        <v>789</v>
      </c>
      <c r="B340" t="s">
        <v>411</v>
      </c>
      <c r="C340" s="13">
        <v>0.35</v>
      </c>
    </row>
    <row r="341" spans="1:3">
      <c r="A341" t="s">
        <v>790</v>
      </c>
      <c r="B341" t="s">
        <v>469</v>
      </c>
      <c r="C341" s="13">
        <v>1.2</v>
      </c>
    </row>
    <row r="342" spans="1:3">
      <c r="A342" t="s">
        <v>791</v>
      </c>
      <c r="B342" t="s">
        <v>411</v>
      </c>
      <c r="C342" s="13">
        <v>0.6</v>
      </c>
    </row>
    <row r="343" spans="1:3">
      <c r="A343" t="s">
        <v>791</v>
      </c>
      <c r="B343" t="s">
        <v>393</v>
      </c>
      <c r="C343" s="13">
        <v>0.85</v>
      </c>
    </row>
    <row r="344" spans="1:3">
      <c r="A344" t="s">
        <v>792</v>
      </c>
      <c r="B344" t="s">
        <v>393</v>
      </c>
      <c r="C344" s="13">
        <v>1</v>
      </c>
    </row>
  </sheetData>
  <sheetProtection algorithmName="SHA-512" hashValue="pS+B0+F79yXyoSR+7J4Bje35DVH5wgQ5MHfS6e7mA6hJ8HPGzqcEhU9pGHu8/OYabkNSOZJQcA1uQAQmoQipiA==" saltValue="w4X5yQiWwpCvEOlXP1fGZg==" spinCount="100000" sheet="1" objects="1" scenarios="1"/>
  <autoFilter ref="F1:H1" xr:uid="{774DDE6D-450D-417E-B6DF-2226CC8420AB}">
    <sortState xmlns:xlrd2="http://schemas.microsoft.com/office/spreadsheetml/2017/richdata2" ref="F2:H54">
      <sortCondition ref="G1"/>
    </sortState>
  </autoFilter>
  <conditionalFormatting sqref="A2:C344">
    <cfRule type="expression" dxfId="4" priority="1">
      <formula>$C2&lt;=0.5</formula>
    </cfRule>
    <cfRule type="expression" dxfId="3" priority="2">
      <formula>$C2&lt;=1</formula>
    </cfRule>
    <cfRule type="expression" dxfId="2" priority="3">
      <formula>$C2&lt;=2</formula>
    </cfRule>
    <cfRule type="expression" dxfId="1" priority="4">
      <formula>$C2&lt;=3</formula>
    </cfRule>
    <cfRule type="expression" dxfId="0" priority="7">
      <formula>$C2&gt;3</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58DF-E40C-42CA-82CB-8351D4128879}">
  <sheetPr>
    <tabColor theme="5" tint="-0.249977111117893"/>
  </sheetPr>
  <dimension ref="A1:J9"/>
  <sheetViews>
    <sheetView workbookViewId="0"/>
  </sheetViews>
  <sheetFormatPr defaultColWidth="8.77734375" defaultRowHeight="14.4"/>
  <cols>
    <col min="1" max="1" width="31.6640625" customWidth="1"/>
    <col min="3" max="3" width="31.77734375" customWidth="1"/>
    <col min="4" max="4" width="39.6640625" customWidth="1"/>
    <col min="5" max="5" width="31.6640625" customWidth="1"/>
    <col min="6" max="6" width="25.44140625" customWidth="1"/>
    <col min="7" max="7" width="40.44140625" customWidth="1"/>
    <col min="9" max="9" width="40.44140625" customWidth="1"/>
    <col min="11" max="11" width="39.33203125" customWidth="1"/>
    <col min="12" max="12" width="48.77734375" customWidth="1"/>
  </cols>
  <sheetData>
    <row r="1" spans="1:10" ht="48" customHeight="1" thickBot="1">
      <c r="A1" s="72" t="s">
        <v>793</v>
      </c>
      <c r="C1" s="71" t="s">
        <v>794</v>
      </c>
      <c r="D1" t="str" cm="1">
        <f t="array" aca="1" ref="D1" ca="1">INDEX(Recipes!$E$2:$E$60, SMALL(IF(Recipes!$A$2:$A$60='User Interface'!$J$13, ROW(Recipes!$A$2:$A$60)-ROW(Recipes!$A$2)+1), ROW(INDIRECT("1:"&amp;COUNTIF(Recipes!$A$2:$A$60, 'User Interface'!$J$13)))))</f>
        <v>Baked Feta Dip</v>
      </c>
      <c r="E1" s="71" t="s">
        <v>795</v>
      </c>
      <c r="F1" s="12" t="str" cm="1">
        <f t="array" ref="F1:F9">_xlfn.FILTERXML("&lt;t&gt;&lt;s&gt;" &amp; SUBSTITUTE(INDEX(Tabelle2[], MATCH('User Interface'!$J$14,Tabelle2[Recipe Name],0),MATCH("Ingredients",Tabelle2[#Headers],0)), ";", "&lt;/s&gt;&lt;s&gt;") &amp; "&lt;/s&gt;&lt;/t&gt;", "//s")</f>
        <v>Butter</v>
      </c>
      <c r="G1" s="71" t="s">
        <v>796</v>
      </c>
      <c r="H1" t="str" cm="1">
        <f t="array" ref="H1:H9">_xlfn.FILTERXML("&lt;t&gt;&lt;s&gt;" &amp; SUBSTITUTE(INDEX(Tabelle2[], MATCH('User Interface'!$J$14,Tabelle2[Recipe Name],0),MATCH("Unit",Tabelle2[#Headers],0)), ";", "&lt;/s&gt;&lt;s&gt;") &amp; "&lt;/s&gt;&lt;/t&gt;", "//s")</f>
        <v>Ts</v>
      </c>
      <c r="I1" s="71" t="s">
        <v>797</v>
      </c>
      <c r="J1" cm="1">
        <f t="array" ref="J1:J9">_xlfn.FILTERXML("&lt;t&gt;&lt;s&gt;" &amp; SUBSTITUTE(INDEX(Tabelle2[], MATCH('User Interface'!$J$14,Tabelle2[Recipe Name],0),MATCH("Quantity",Tabelle2[#Headers],0)), ";", "&lt;/s&gt;&lt;s&gt;") &amp; "&lt;/s&gt;&lt;/t&gt;", "//s")</f>
        <v>3</v>
      </c>
    </row>
    <row r="2" spans="1:10">
      <c r="F2" t="str">
        <v>Fresh Spinach</v>
      </c>
      <c r="H2" t="str">
        <v>Cup(s)</v>
      </c>
      <c r="J2">
        <v>1</v>
      </c>
    </row>
    <row r="3" spans="1:10">
      <c r="F3" t="str">
        <v>Sun-dried Tomatoes</v>
      </c>
      <c r="H3" t="str">
        <v>Cup(s)</v>
      </c>
      <c r="J3">
        <v>0.33329999999999999</v>
      </c>
    </row>
    <row r="4" spans="1:10">
      <c r="F4" s="12" t="str">
        <v>Feta Cheese Crumbles</v>
      </c>
      <c r="H4" t="str">
        <v>Ounce(s)</v>
      </c>
      <c r="J4">
        <v>12</v>
      </c>
    </row>
    <row r="5" spans="1:10">
      <c r="F5" t="str">
        <v>Sour Cream</v>
      </c>
      <c r="H5" t="str">
        <v>Cup(s)</v>
      </c>
      <c r="J5">
        <v>0.5</v>
      </c>
    </row>
    <row r="6" spans="1:10">
      <c r="F6" t="str">
        <v>Mayonnaise</v>
      </c>
      <c r="H6" t="str">
        <v>Cup(s)</v>
      </c>
      <c r="J6">
        <v>0.5</v>
      </c>
    </row>
    <row r="7" spans="1:10">
      <c r="F7" t="str">
        <v>Cherry Tomatoes</v>
      </c>
      <c r="H7" t="str">
        <v>Cup(s)</v>
      </c>
      <c r="J7">
        <v>0.5</v>
      </c>
    </row>
    <row r="8" spans="1:10">
      <c r="F8" t="str">
        <v>Olives</v>
      </c>
      <c r="H8" t="str">
        <v>Cup(s)</v>
      </c>
      <c r="J8">
        <v>0.33329999999999999</v>
      </c>
    </row>
    <row r="9" spans="1:10">
      <c r="F9" t="str">
        <v>Dried Oregano</v>
      </c>
      <c r="H9" t="str">
        <v>Ts</v>
      </c>
      <c r="J9">
        <v>1</v>
      </c>
    </row>
  </sheetData>
  <sheetProtection algorithmName="SHA-512" hashValue="HAjprWxYkzm36f9dXuxFhWmYAYIxsnC717ym+CEjtO23xGIQTzT28G+U6ZCqIonjhEYfASHNn3Fmc24djDeE1Q==" saltValue="JV7xwPkxUMhvF8rvt1uXR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A7B4673BABBE7479967B7668CFC5069" ma:contentTypeVersion="3" ma:contentTypeDescription="Vytvoří nový dokument" ma:contentTypeScope="" ma:versionID="0f1140d75843a4243d9b369b5291fc52">
  <xsd:schema xmlns:xsd="http://www.w3.org/2001/XMLSchema" xmlns:xs="http://www.w3.org/2001/XMLSchema" xmlns:p="http://schemas.microsoft.com/office/2006/metadata/properties" xmlns:ns2="15b1677f-f0b4-49e4-b894-73f6c1be8908" targetNamespace="http://schemas.microsoft.com/office/2006/metadata/properties" ma:root="true" ma:fieldsID="f8ecff7191a0e27c5d0de6e6db83ebbc" ns2:_="">
    <xsd:import namespace="15b1677f-f0b4-49e4-b894-73f6c1be890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1677f-f0b4-49e4-b894-73f6c1be89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5A40F9-8731-4A2C-BA5C-E7CDF3F2FB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1677f-f0b4-49e4-b894-73f6c1be89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D5946F-D6AD-42A8-B81B-9C4A5EAABBB9}">
  <ds:schemaRefs>
    <ds:schemaRef ds:uri="http://schemas.microsoft.com/sharepoint/v3/contenttype/forms"/>
  </ds:schemaRefs>
</ds:datastoreItem>
</file>

<file path=customXml/itemProps3.xml><?xml version="1.0" encoding="utf-8"?>
<ds:datastoreItem xmlns:ds="http://schemas.openxmlformats.org/officeDocument/2006/customXml" ds:itemID="{19C290DB-E72A-485F-AB5C-0DCFD3F81BF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TitlePage</vt:lpstr>
      <vt:lpstr>User Interface</vt:lpstr>
      <vt:lpstr>Recipes</vt:lpstr>
      <vt:lpstr>Ingredients &amp; Currency</vt:lpstr>
      <vt:lpstr>Engine</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Gansauge, Marie</dc:creator>
  <cp:keywords/>
  <dc:description/>
  <cp:lastModifiedBy>Leonard Epping</cp:lastModifiedBy>
  <cp:revision/>
  <dcterms:created xsi:type="dcterms:W3CDTF">2023-11-22T18:02:59Z</dcterms:created>
  <dcterms:modified xsi:type="dcterms:W3CDTF">2023-12-15T18:05:37Z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0x0101001A7B4673BABBE7479967B7668CFC5069</vt:lpwstr>
  </property>
</Properties>
</file>