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1EC9FB3A-B76D-44DD-9028-C1426588A76E}" xr6:coauthVersionLast="47" xr6:coauthVersionMax="47" xr10:uidLastSave="{00000000-0000-0000-0000-000000000000}"/>
  <bookViews>
    <workbookView xWindow="19215" yWindow="390" windowWidth="19230" windowHeight="20610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3" i="18" l="1"/>
  <c r="Q55" i="18"/>
  <c r="Q52" i="18"/>
  <c r="Q51" i="18"/>
  <c r="Q50" i="18"/>
  <c r="M46" i="18"/>
  <c r="M48" i="18" s="1"/>
  <c r="M57" i="18" s="1"/>
  <c r="L46" i="18"/>
  <c r="L48" i="18" s="1"/>
  <c r="L57" i="18" s="1"/>
  <c r="K46" i="18"/>
  <c r="K48" i="18" s="1"/>
  <c r="K57" i="18" s="1"/>
  <c r="J46" i="18"/>
  <c r="J48" i="18" s="1"/>
  <c r="J57" i="18" s="1"/>
  <c r="I46" i="18"/>
  <c r="I48" i="18" s="1"/>
  <c r="I57" i="18" s="1"/>
  <c r="H46" i="18"/>
  <c r="H48" i="18" s="1"/>
  <c r="H57" i="18" s="1"/>
  <c r="G46" i="18"/>
  <c r="G48" i="18" s="1"/>
  <c r="G57" i="18" s="1"/>
  <c r="F46" i="18"/>
  <c r="F48" i="18" s="1"/>
  <c r="F57" i="18" s="1"/>
  <c r="E46" i="18"/>
  <c r="E48" i="18" s="1"/>
  <c r="E57" i="18" s="1"/>
  <c r="D46" i="18"/>
  <c r="D48" i="18" s="1"/>
  <c r="Q45" i="18"/>
  <c r="Q44" i="18"/>
  <c r="M43" i="18"/>
  <c r="L43" i="18"/>
  <c r="K43" i="18"/>
  <c r="J43" i="18"/>
  <c r="I43" i="18"/>
  <c r="H43" i="18"/>
  <c r="G43" i="18"/>
  <c r="F43" i="18"/>
  <c r="E43" i="18"/>
  <c r="D43" i="18"/>
  <c r="Q43" i="18" s="1"/>
  <c r="M75" i="18" l="1"/>
  <c r="M78" i="18" s="1"/>
  <c r="M76" i="18"/>
  <c r="Q48" i="18"/>
  <c r="D57" i="18"/>
  <c r="E75" i="18"/>
  <c r="E78" i="18" s="1"/>
  <c r="G76" i="18"/>
  <c r="G75" i="18"/>
  <c r="G78" i="18" s="1"/>
  <c r="H76" i="18"/>
  <c r="H75" i="18"/>
  <c r="H78" i="18" s="1"/>
  <c r="J75" i="18"/>
  <c r="J78" i="18" s="1"/>
  <c r="J76" i="18"/>
  <c r="L75" i="18"/>
  <c r="L78" i="18" s="1"/>
  <c r="L76" i="18"/>
  <c r="F75" i="18"/>
  <c r="F78" i="18" s="1"/>
  <c r="I75" i="18"/>
  <c r="I78" i="18" s="1"/>
  <c r="K75" i="18"/>
  <c r="K78" i="18" s="1"/>
  <c r="K76" i="18"/>
  <c r="Q46" i="18"/>
  <c r="Q57" i="18" l="1"/>
  <c r="D75" i="18"/>
  <c r="I76" i="18"/>
  <c r="F76" i="18"/>
  <c r="E76" i="18"/>
  <c r="Q75" i="18" l="1"/>
  <c r="D78" i="18"/>
  <c r="Q78" i="18" s="1"/>
  <c r="D76" i="18"/>
  <c r="Q76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<sst xmlns="http://schemas.openxmlformats.org/spreadsheetml/2006/main" count="234" uniqueCount="130">
  <si>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</si>
  <si>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</si>
  <si>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</si>
  <si>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</si>
  <si>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</si>
  <si>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</si>
  <si>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</si>
  <si>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</si>
  <si>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</si>
  <si>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</si>
  <si>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</si>
  <si>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</si>
  <si>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</si>
  <si>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</si>
  <si>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</si>
  <si>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</si>
  <si>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</si>
  <si>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</si>
  <si>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</si>
  <si>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</si>
  <si>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</si>
  <si>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</si>
  <si>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</si>
  <si>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</si>
  <si>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</si>
  <si>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</si>
  <si>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</si>
  <si>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</si>
  <si>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</si>
  <si>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</si>
  <si>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</si>
  <si>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</si>
  <si>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</si>
  <si>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</si>
  <si>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</si>
  <si>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</si>
  <si>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</si>
  <si>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</si>
  <si>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</si>
  <si>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</si>
  <si>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</si>
  <si>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</si>
  <si>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</si>
  <si>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</si>
  <si>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</si>
  <si>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</si>
  <si>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</si>
  <si>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</si>
  <si>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</si>
  <si>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</si>
  <si>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</si>
  <si>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</si>
  <si>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</si>
  <si>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</si>
  <si>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</si>
  <si>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</si>
  <si>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</si>
  <si>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</si>
  <si>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</si>
  <si>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</si>
  <si>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</si>
  <si>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</si>
  <si>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</si>
  <si>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</si>
  <si>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</si>
  <si>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</si>
  <si>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</si>
  <si>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</si>
  <si>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</si>
  <si>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</si>
  <si>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</si>
  <si>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</si>
  <si>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</si>
  <si>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</si>
  <si>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</si>
  <si>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</si>
  <si>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</si>
  <si>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</si>
  <si>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</si>
  <si>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</si>
  <si>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</si>
  <si>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</si>
  <si>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</si>
  <si>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</si>
  <si>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</si>
  <si>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</si>
  <si>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</si>
  <si>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</si>
  <si>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</si>
  <si>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</si>
  <si>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</si>
  <si>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</si>
  <si>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</si>
  <si>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</si>
  <si>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</si>
  <si>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</si>
  <si>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</si>
  <si>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</si>
  <si>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</si>
  <si>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</si>
  <si>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</si>
  <si>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</si>
  <si>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</si>
  <si>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</si>
  <si>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</si>
  <si>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</si>
  <si>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</si>
  <si>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</si>
  <si>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</si>
  <si>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</si>
  <si>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</si>
  <si>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</si>
  <si>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</si>
  <si>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</si>
  <si>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</si>
  <si>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</si>
  <si>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</si>
  <si>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</si>
  <si>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</si>
  <si>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</si>
  <si>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</si>
  <si>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</si>
  <si>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</si>
  <si>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</si>
  <si>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</si>
  <si>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</si>
  <si>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</si>
  <si>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2024</t>
  </si>
  <si>
    <t/>
  </si>
  <si>
    <t xml:space="preserve"> Run Date:  28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</si>
</sst>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0.00_)"/>
    <numFmt numFmtId="168" formatCode="0____"/>
    <numFmt numFmtId="169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7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8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1" fillId="0" borderId="0" xfId="0" applyNumberFormat="1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0" fillId="0" borderId="0" xfId="0" applyNumberFormat="1"/>
    <xf numFmtId="0" fontId="8" fillId="0" borderId="0" xfId="0" applyFont="1" applyAlignment="1">
      <alignment horizontal="right"/>
    </xf>
    <xf numFmtId="164" fontId="0" fillId="0" borderId="0" xfId="0" applyNumberFormat="1"/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5" fontId="7" fillId="0" borderId="0" xfId="1" quotePrefix="1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0" fillId="0" borderId="2" xfId="0" applyBorder="1"/>
    <xf numFmtId="165" fontId="5" fillId="0" borderId="0" xfId="1" applyNumberFormat="1" applyFont="1" applyFill="1" applyAlignment="1">
      <alignment horizontal="left" indent="3"/>
    </xf>
    <xf numFmtId="0" fontId="0" fillId="0" borderId="0" xfId="0" applyAlignment="1">
      <alignment horizontal="left" indent="9"/>
    </xf>
    <xf numFmtId="0" fontId="4" fillId="0" borderId="0" xfId="0" quotePrefix="1" applyFont="1"/>
    <xf numFmtId="0" fontId="1" fillId="2" borderId="0" xfId="0" applyFont="1" applyFill="1" applyAlignment="1">
      <alignment horizontal="right" vertical="center"/>
    </xf>
    <xf numFmtId="0" fontId="20" fillId="0" borderId="4" xfId="0" applyFont="1" applyBorder="1"/>
    <xf numFmtId="0" fontId="20" fillId="0" borderId="3" xfId="0" applyFont="1" applyBorder="1"/>
    <xf numFmtId="0" fontId="20" fillId="0" borderId="5" xfId="0" applyFont="1" applyBorder="1"/>
    <xf numFmtId="0" fontId="20" fillId="0" borderId="6" xfId="0" applyFont="1" applyBorder="1"/>
    <xf numFmtId="0" fontId="20" fillId="0" borderId="7" xfId="0" applyFont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6" fontId="2" fillId="0" borderId="0" xfId="1" applyNumberFormat="1" applyFont="1"/>
    <xf numFmtId="166" fontId="2" fillId="0" borderId="1" xfId="1" applyNumberFormat="1" applyFont="1" applyBorder="1"/>
    <xf numFmtId="166" fontId="2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horizontal="right"/>
    </xf>
    <xf numFmtId="0" fontId="22" fillId="0" borderId="4" xfId="0" applyFont="1" applyBorder="1" applyAlignment="1">
      <alignment horizontal="center"/>
    </xf>
    <xf numFmtId="165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Alignment="1">
      <alignment horizontal="left" vertical="center"/>
    </xf>
    <xf numFmtId="165" fontId="27" fillId="0" borderId="0" xfId="1" applyNumberFormat="1" applyFont="1" applyFill="1" applyBorder="1" applyAlignment="1">
      <alignment horizontal="left" vertical="top"/>
    </xf>
    <xf numFmtId="0" fontId="28" fillId="0" borderId="0" xfId="0" applyFont="1"/>
    <xf numFmtId="0" fontId="28" fillId="0" borderId="0" xfId="0" applyFont="1" applyAlignment="1">
      <alignment horizontal="left" indent="6"/>
    </xf>
    <xf numFmtId="0" fontId="24" fillId="0" borderId="0" xfId="0" applyFont="1" applyAlignment="1">
      <alignment horizontal="left" indent="2"/>
    </xf>
    <xf numFmtId="0" fontId="28" fillId="0" borderId="0" xfId="0" applyFont="1" applyAlignment="1">
      <alignment horizontal="left" indent="3"/>
    </xf>
    <xf numFmtId="0" fontId="29" fillId="0" borderId="0" xfId="0" applyFont="1" applyAlignment="1">
      <alignment horizontal="left" indent="4"/>
    </xf>
    <xf numFmtId="0" fontId="29" fillId="0" borderId="0" xfId="0" applyFont="1" applyAlignment="1">
      <alignment horizontal="left" indent="3"/>
    </xf>
    <xf numFmtId="0" fontId="29" fillId="0" borderId="0" xfId="0" applyFont="1" applyAlignment="1">
      <alignment horizontal="left" indent="2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65" fontId="29" fillId="0" borderId="0" xfId="1" applyNumberFormat="1" applyFont="1" applyFill="1" applyBorder="1" applyAlignment="1">
      <alignment horizontal="left" vertical="top"/>
    </xf>
    <xf numFmtId="165" fontId="29" fillId="0" borderId="0" xfId="1" applyNumberFormat="1" applyFont="1" applyFill="1" applyBorder="1" applyAlignment="1">
      <alignment horizontal="left" indent="3"/>
    </xf>
    <xf numFmtId="165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vertical="top"/>
    </xf>
    <xf numFmtId="166" fontId="24" fillId="0" borderId="1" xfId="1" applyNumberFormat="1" applyFont="1" applyFill="1" applyBorder="1"/>
    <xf numFmtId="166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2" fillId="0" borderId="0" xfId="1" applyNumberFormat="1" applyFont="1" applyBorder="1"/>
    <xf numFmtId="49" fontId="0" fillId="0" borderId="2" xfId="0" applyNumberFormat="1" applyBorder="1"/>
    <xf numFmtId="49" fontId="2" fillId="0" borderId="0" xfId="1" applyNumberFormat="1" applyFont="1" applyBorder="1" applyAlignment="1">
      <alignment horizontal="left"/>
    </xf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/>
    <xf numFmtId="164" fontId="2" fillId="0" borderId="0" xfId="1" applyFont="1" applyBorder="1" applyAlignment="1">
      <alignment horizontal="center"/>
    </xf>
    <xf numFmtId="164" fontId="0" fillId="0" borderId="0" xfId="1" applyFont="1" applyBorder="1"/>
    <xf numFmtId="0" fontId="29" fillId="0" borderId="0" xfId="0" applyFont="1" applyAlignment="1">
      <alignment horizontal="left" indent="6"/>
    </xf>
    <xf numFmtId="166" fontId="29" fillId="0" borderId="0" xfId="1" applyNumberFormat="1" applyFont="1" applyFill="1" applyBorder="1" applyAlignment="1">
      <alignment horizontal="center"/>
    </xf>
    <xf numFmtId="166" fontId="29" fillId="0" borderId="0" xfId="1" applyNumberFormat="1" applyFont="1" applyFill="1" applyBorder="1"/>
    <xf numFmtId="164" fontId="29" fillId="0" borderId="0" xfId="1" applyFont="1" applyFill="1" applyBorder="1"/>
    <xf numFmtId="166" fontId="29" fillId="0" borderId="1" xfId="1" applyNumberFormat="1" applyFont="1" applyFill="1" applyBorder="1" applyAlignment="1">
      <alignment horizontal="center"/>
    </xf>
    <xf numFmtId="166" fontId="29" fillId="0" borderId="1" xfId="1" applyNumberFormat="1" applyFont="1" applyFill="1" applyBorder="1"/>
    <xf numFmtId="166" fontId="29" fillId="0" borderId="0" xfId="1" applyNumberFormat="1" applyFont="1" applyFill="1" applyBorder="1" applyAlignment="1">
      <alignment horizontal="right"/>
    </xf>
    <xf numFmtId="166" fontId="29" fillId="0" borderId="0" xfId="1" applyNumberFormat="1" applyFont="1" applyFill="1" applyBorder="1" applyAlignment="1">
      <alignment horizontal="right" vertical="center"/>
    </xf>
    <xf numFmtId="166" fontId="29" fillId="0" borderId="8" xfId="1" applyNumberFormat="1" applyFont="1" applyFill="1" applyBorder="1" applyAlignment="1">
      <alignment horizontal="center"/>
    </xf>
    <xf numFmtId="166" fontId="29" fillId="0" borderId="8" xfId="1" applyNumberFormat="1" applyFont="1" applyFill="1" applyBorder="1"/>
    <xf numFmtId="166" fontId="29" fillId="0" borderId="2" xfId="1" applyNumberFormat="1" applyFont="1" applyFill="1" applyBorder="1" applyAlignment="1">
      <alignment horizontal="center"/>
    </xf>
    <xf numFmtId="166" fontId="29" fillId="0" borderId="2" xfId="1" applyNumberFormat="1" applyFont="1" applyFill="1" applyBorder="1"/>
    <xf numFmtId="166" fontId="5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2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9" fontId="2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center"/>
    </xf>
    <xf numFmtId="169" fontId="29" fillId="0" borderId="0" xfId="15" applyNumberFormat="1" applyFont="1" applyFill="1" applyBorder="1"/>
    <xf numFmtId="166" fontId="2" fillId="0" borderId="1" xfId="1" applyNumberFormat="1" applyFont="1" applyFill="1" applyBorder="1" applyAlignment="1">
      <alignment horizontal="center"/>
    </xf>
    <xf numFmtId="164" fontId="2" fillId="0" borderId="0" xfId="1" applyFont="1" applyFill="1" applyBorder="1"/>
    <xf numFmtId="10" fontId="2" fillId="0" borderId="0" xfId="15" applyNumberFormat="1" applyFont="1" applyFill="1" applyBorder="1" applyAlignment="1">
      <alignment horizontal="right"/>
    </xf>
    <xf numFmtId="166" fontId="2" fillId="0" borderId="1" xfId="1" applyNumberFormat="1" applyFont="1" applyFill="1" applyBorder="1"/>
    <xf numFmtId="0" fontId="1" fillId="0" borderId="0" xfId="1" applyNumberFormat="1" applyFont="1" applyFill="1" applyBorder="1"/>
    <xf numFmtId="166" fontId="1" fillId="0" borderId="0" xfId="1" applyNumberFormat="1" applyFont="1" applyFill="1" applyBorder="1"/>
    <xf numFmtId="0" fontId="22" fillId="0" borderId="1" xfId="0" applyFont="1" applyBorder="1" applyAlignment="1">
      <alignment horizontal="center"/>
    </xf>
    <xf numFmtId="0" fontId="25" fillId="0" borderId="0" xfId="0" applyFont="1" applyFill="1"/>
    <xf numFmtId="0" fontId="2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/>
    </xf>
  </cellXfs>
  <cellStyles count="16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ercent" xfId="15" builtinId="5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1694180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40625" defaultRowHeight="15"/>
  <cols>
    <col min="1" max="1" width="4" customWidth="1"/>
    <col min="2" max="2" width="43" customWidth="1"/>
    <col min="3" max="3" width="3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1" spans="1:63" s="2" customFormat="1" ht="20.25" customHeight="1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s="2" customFormat="1" ht="20.25" customHeight="1">
      <c r="G2" s="31"/>
      <c r="H2" s="30"/>
      <c r="I2" s="46" t="s">
        <v>24</v>
      </c>
      <c r="J2" s="30"/>
      <c r="K2" s="32"/>
      <c r="M2" s="28" t="s">
        <v>37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s="2" customFormat="1" ht="19.5" customHeight="1">
      <c r="G3" s="33"/>
      <c r="H3" s="103" t="s">
        <v>120</v>
      </c>
      <c r="I3" s="103"/>
      <c r="J3" s="103"/>
      <c r="K3" s="34"/>
      <c r="M3" s="2" t="s">
        <v>38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</row>
    <row r="4" spans="1:63" ht="24" customHeight="1">
      <c r="B4" s="47" t="s">
        <v>23</v>
      </c>
      <c r="C4" s="22"/>
      <c r="D4" t="s">
        <v>109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1:63" s="1" customFormat="1" ht="15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3" t="s">
        <v>14</v>
      </c>
    </row>
    <row r="6" spans="1:63" s="1" customFormat="1">
      <c r="B6" s="49" t="s">
        <v>20</v>
      </c>
      <c r="C6" s="20"/>
    </row>
    <row r="7" spans="1:63">
      <c r="A7" s="1"/>
      <c r="B7" s="50" t="s">
        <v>41</v>
      </c>
      <c r="D7" s="43" t="s">
        <v>111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44" t="s">
        <v>15</v>
      </c>
      <c r="R7" s="13"/>
      <c r="S7" s="1"/>
    </row>
    <row r="8" spans="1:63">
      <c r="A8" s="1"/>
      <c r="B8" s="50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8"/>
      <c r="Q8" s="8"/>
    </row>
    <row r="9" spans="1:63">
      <c r="A9" s="1"/>
      <c r="B9" s="50" t="s">
        <v>55</v>
      </c>
      <c r="D9" s="38"/>
    </row>
    <row r="10" spans="1:63">
      <c r="B10" s="56" t="s">
        <v>113</v>
      </c>
      <c r="C10" s="17"/>
      <c r="D10" s="4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</row>
    <row r="11" spans="1:63">
      <c r="B11" s="51" t="s">
        <v>25</v>
      </c>
      <c r="C11" s="17"/>
      <c r="D11" s="43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</row>
    <row r="12" spans="1:63">
      <c r="B12" s="51" t="s">
        <v>26</v>
      </c>
      <c r="C12" s="17"/>
      <c r="D12" s="43" t="s">
        <v>68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</row>
    <row r="13" spans="1:63">
      <c r="B13" s="51" t="s">
        <v>27</v>
      </c>
      <c r="C13" s="17"/>
      <c r="D13" s="43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</row>
    <row r="14" spans="1:63">
      <c r="B14" s="51" t="s">
        <v>122</v>
      </c>
      <c r="C14" s="17"/>
      <c r="D14" s="39" t="s">
        <v>70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8"/>
      <c r="Q14" s="41"/>
    </row>
    <row r="15" spans="1:63">
      <c r="B15" s="52" t="s">
        <v>114</v>
      </c>
      <c r="C15" s="17"/>
      <c r="D15" s="37" t="s">
        <v>95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8"/>
      <c r="Q15" s="8"/>
    </row>
    <row r="16" spans="1:63">
      <c r="B16" s="53"/>
      <c r="C16" s="17"/>
      <c r="D16" s="38"/>
    </row>
    <row r="17" spans="1:22">
      <c r="B17" s="56" t="s">
        <v>30</v>
      </c>
      <c r="C17" s="18"/>
      <c r="D17" s="68" t="s">
        <v>72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22">
      <c r="B18" s="55"/>
      <c r="D18" s="38"/>
      <c r="U18" s="14"/>
      <c r="V18" s="12"/>
    </row>
    <row r="19" spans="1:22">
      <c r="B19" s="56" t="s">
        <v>47</v>
      </c>
      <c r="C19" s="17"/>
      <c r="D19" s="38"/>
      <c r="U19" s="14"/>
    </row>
    <row r="20" spans="1:22">
      <c r="B20" s="54" t="s">
        <v>126</v>
      </c>
      <c r="C20" s="17"/>
      <c r="D20" s="38"/>
      <c r="U20" s="14"/>
    </row>
    <row r="21" spans="1:22">
      <c r="B21" s="77" t="s">
        <v>59</v>
      </c>
      <c r="C21" s="17"/>
      <c r="D21" s="38" t="s">
        <v>110</v>
      </c>
    </row>
    <row r="22" spans="1:22">
      <c r="B22" s="77" t="s">
        <v>60</v>
      </c>
      <c r="C22" s="17"/>
      <c r="D22" s="38" t="s">
        <v>73</v>
      </c>
    </row>
    <row r="23" spans="1:22">
      <c r="B23" s="77" t="s">
        <v>61</v>
      </c>
      <c r="C23" s="17"/>
      <c r="D23" s="38" t="s">
        <v>74</v>
      </c>
    </row>
    <row r="24" spans="1:22">
      <c r="B24" s="54" t="s">
        <v>123</v>
      </c>
      <c r="C24" s="18"/>
      <c r="D24" s="37" t="s">
        <v>96</v>
      </c>
    </row>
    <row r="25" spans="1:22">
      <c r="B25" s="54" t="s">
        <v>28</v>
      </c>
      <c r="C25" s="18"/>
      <c r="D25" s="39" t="s">
        <v>75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Q25" s="36"/>
    </row>
    <row r="26" spans="1:22">
      <c r="B26" s="56" t="s">
        <v>46</v>
      </c>
      <c r="C26" s="18"/>
      <c r="D26" s="37" t="s">
        <v>76</v>
      </c>
    </row>
    <row r="27" spans="1:22" s="1" customFormat="1">
      <c r="A27"/>
      <c r="B27" s="53"/>
      <c r="C27" s="18"/>
      <c r="D27" s="39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T27"/>
      <c r="U27"/>
    </row>
    <row r="28" spans="1:22">
      <c r="B28" s="50" t="s">
        <v>56</v>
      </c>
      <c r="C28" s="18"/>
      <c r="D28" s="37" t="s">
        <v>77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8"/>
      <c r="Q28" s="8"/>
      <c r="T28" s="1"/>
      <c r="U28" s="1"/>
    </row>
    <row r="29" spans="1:22">
      <c r="B29" s="50"/>
      <c r="C29" s="17"/>
      <c r="D29" s="38"/>
    </row>
    <row r="30" spans="1:22">
      <c r="B30" s="57" t="s">
        <v>57</v>
      </c>
      <c r="C30" s="17"/>
      <c r="D30" s="38"/>
    </row>
    <row r="31" spans="1:22">
      <c r="B31" s="53" t="s">
        <v>49</v>
      </c>
      <c r="C31" s="17"/>
      <c r="D31" s="70" t="s">
        <v>78</v>
      </c>
    </row>
    <row r="32" spans="1:22">
      <c r="B32" s="53" t="s">
        <v>48</v>
      </c>
      <c r="C32" s="18"/>
      <c r="D32" s="70" t="s">
        <v>79</v>
      </c>
    </row>
    <row r="33" spans="2:18">
      <c r="B33" s="53"/>
      <c r="C33" s="18"/>
      <c r="D33" s="38"/>
    </row>
    <row r="34" spans="2:18">
      <c r="B34" s="53" t="s">
        <v>29</v>
      </c>
      <c r="D34" s="38" t="s">
        <v>99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  <c r="R34" s="13"/>
    </row>
    <row r="35" spans="2:18">
      <c r="B35" s="53" t="s">
        <v>51</v>
      </c>
      <c r="D35" s="38" t="s">
        <v>80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8"/>
      <c r="Q35" s="40"/>
    </row>
    <row r="36" spans="2:18">
      <c r="B36" s="53" t="s">
        <v>52</v>
      </c>
      <c r="D36" s="70" t="s">
        <v>65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2:18">
      <c r="B37" s="53"/>
      <c r="D37" s="38"/>
    </row>
    <row r="38" spans="2:18">
      <c r="B38" s="53" t="s">
        <v>40</v>
      </c>
      <c r="D38" s="37" t="s">
        <v>81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8"/>
      <c r="Q38" s="8"/>
    </row>
    <row r="39" spans="2:18">
      <c r="B39" s="53" t="s">
        <v>35</v>
      </c>
      <c r="C39" s="21"/>
      <c r="D39" s="37" t="s">
        <v>82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</row>
    <row r="40" spans="2:18">
      <c r="B40" s="53"/>
      <c r="D40" s="38"/>
    </row>
    <row r="41" spans="2:18">
      <c r="B41" s="53" t="s">
        <v>42</v>
      </c>
      <c r="C41" s="17"/>
    </row>
    <row r="42" spans="2:18">
      <c r="B42" s="51" t="s">
        <v>102</v>
      </c>
      <c r="C42" s="17"/>
      <c r="D42" s="70" t="s">
        <v>105</v>
      </c>
    </row>
    <row r="43" spans="2:18">
      <c r="B43" s="51" t="s">
        <v>103</v>
      </c>
      <c r="C43" s="17"/>
      <c r="D43" s="70" t="s">
        <v>106</v>
      </c>
    </row>
    <row r="44" spans="2:18">
      <c r="B44" s="51" t="s">
        <v>124</v>
      </c>
      <c r="C44" s="17"/>
      <c r="D44" s="70" t="s">
        <v>107</v>
      </c>
    </row>
    <row r="45" spans="2:18">
      <c r="B45" s="51" t="s">
        <v>104</v>
      </c>
      <c r="C45" s="17"/>
      <c r="D45" s="70" t="s">
        <v>108</v>
      </c>
    </row>
    <row r="46" spans="2:18">
      <c r="B46" s="53" t="s">
        <v>101</v>
      </c>
      <c r="C46" s="17"/>
      <c r="D46" s="37" t="s">
        <v>112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8"/>
      <c r="Q46" s="8"/>
    </row>
    <row r="47" spans="2:18">
      <c r="B47" s="53"/>
      <c r="C47" s="17"/>
      <c r="D47" s="71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5"/>
    </row>
    <row r="48" spans="2:18">
      <c r="B48" s="58" t="s">
        <v>58</v>
      </c>
      <c r="C48" s="17"/>
      <c r="D48" s="67" t="s">
        <v>121</v>
      </c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</row>
    <row r="49" spans="1:19">
      <c r="B49" s="50"/>
      <c r="C49" s="17"/>
      <c r="D49" s="37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8"/>
      <c r="Q49" s="8"/>
    </row>
    <row r="50" spans="1:19">
      <c r="B50" s="57" t="s">
        <v>54</v>
      </c>
      <c r="C50" s="17"/>
      <c r="D50" s="70" t="s">
        <v>66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9">
      <c r="A51" s="1"/>
      <c r="B51" s="50" t="s">
        <v>22</v>
      </c>
      <c r="C51" s="17"/>
      <c r="D51" s="70" t="s">
        <v>83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8"/>
      <c r="R51" s="1"/>
      <c r="S51" s="1"/>
    </row>
    <row r="52" spans="1:19">
      <c r="B52" s="50" t="s">
        <v>17</v>
      </c>
      <c r="C52" s="17"/>
      <c r="D52" s="70" t="s">
        <v>84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8"/>
      <c r="Q52" s="8"/>
    </row>
    <row r="53" spans="1:19">
      <c r="B53" s="50"/>
      <c r="C53" s="17"/>
      <c r="D53" s="7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8"/>
      <c r="Q53" s="8"/>
    </row>
    <row r="54" spans="1:19">
      <c r="B54" s="50" t="s">
        <v>43</v>
      </c>
      <c r="C54" s="17"/>
      <c r="D54" s="72" t="s">
        <v>85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8"/>
      <c r="Q54" s="44" t="s">
        <v>16</v>
      </c>
    </row>
    <row r="55" spans="1:19">
      <c r="B55" s="50" t="s">
        <v>50</v>
      </c>
      <c r="C55" s="17"/>
      <c r="D55" s="72" t="s">
        <v>86</v>
      </c>
    </row>
    <row r="56" spans="1:19" ht="15.75" thickBot="1">
      <c r="B56" s="50"/>
      <c r="C56" s="17"/>
      <c r="D56" s="6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Q56" s="25"/>
    </row>
    <row r="57" spans="1:19" ht="15.75" thickTop="1">
      <c r="B57" s="59" t="s">
        <v>31</v>
      </c>
      <c r="C57" s="17"/>
      <c r="D57" s="37" t="s">
        <v>97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  <c r="Q57" s="11"/>
    </row>
    <row r="58" spans="1:19">
      <c r="B58" s="59"/>
      <c r="C58" s="17"/>
      <c r="D58" s="38"/>
    </row>
    <row r="59" spans="1:19" ht="26.25" customHeight="1">
      <c r="B59" s="47" t="s">
        <v>23</v>
      </c>
      <c r="C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 t="s">
        <v>13</v>
      </c>
    </row>
    <row r="60" spans="1:19" s="1" customFormat="1" ht="18" customHeight="1">
      <c r="B60" s="48"/>
      <c r="C60" s="4"/>
      <c r="D60" s="45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/>
      <c r="Q60" s="29"/>
    </row>
    <row r="61" spans="1:19">
      <c r="B61" s="49" t="s">
        <v>21</v>
      </c>
      <c r="C61" s="19"/>
      <c r="D61" s="38"/>
    </row>
    <row r="62" spans="1:19">
      <c r="B62" s="60" t="s">
        <v>18</v>
      </c>
      <c r="C62" s="19"/>
      <c r="D62" s="38"/>
    </row>
    <row r="63" spans="1:19">
      <c r="B63" s="53" t="s">
        <v>125</v>
      </c>
      <c r="C63" s="19"/>
      <c r="D63" s="70" t="s">
        <v>87</v>
      </c>
    </row>
    <row r="64" spans="1:19">
      <c r="B64" s="53" t="s">
        <v>32</v>
      </c>
      <c r="C64" s="19"/>
      <c r="D64" s="70" t="s">
        <v>88</v>
      </c>
    </row>
    <row r="65" spans="2:17">
      <c r="B65" s="53" t="s">
        <v>53</v>
      </c>
      <c r="C65" s="19"/>
      <c r="D65" s="70" t="s">
        <v>89</v>
      </c>
    </row>
    <row r="66" spans="2:17">
      <c r="B66" s="53" t="s">
        <v>39</v>
      </c>
      <c r="C66" s="19"/>
      <c r="D66" s="70" t="s">
        <v>90</v>
      </c>
    </row>
    <row r="67" spans="2:17">
      <c r="B67" s="53" t="s">
        <v>44</v>
      </c>
      <c r="C67" s="17"/>
      <c r="D67" s="70" t="s">
        <v>91</v>
      </c>
    </row>
    <row r="68" spans="2:17">
      <c r="B68" s="53" t="s">
        <v>34</v>
      </c>
      <c r="C68" s="17"/>
      <c r="D68" s="70" t="s">
        <v>92</v>
      </c>
    </row>
    <row r="69" spans="2:17">
      <c r="B69" s="61" t="s">
        <v>33</v>
      </c>
      <c r="C69" s="19"/>
      <c r="D69" s="70" t="s">
        <v>93</v>
      </c>
    </row>
    <row r="70" spans="2:17">
      <c r="B70" s="50" t="s">
        <v>19</v>
      </c>
      <c r="C70" s="19"/>
      <c r="D70" s="37" t="s">
        <v>71</v>
      </c>
    </row>
    <row r="71" spans="2:17">
      <c r="B71" s="60"/>
      <c r="C71" s="19"/>
      <c r="D71" s="38"/>
    </row>
    <row r="72" spans="2:17">
      <c r="B72" s="50" t="s">
        <v>98</v>
      </c>
      <c r="C72" s="19"/>
      <c r="D72" s="72" t="s">
        <v>100</v>
      </c>
    </row>
    <row r="73" spans="2:17">
      <c r="B73" s="55" t="s">
        <v>115</v>
      </c>
      <c r="C73" s="17"/>
      <c r="D73" s="72" t="s">
        <v>94</v>
      </c>
    </row>
    <row r="74" spans="2:17">
      <c r="B74" s="50"/>
      <c r="C74" s="17"/>
      <c r="D74" s="38"/>
    </row>
    <row r="75" spans="2:17">
      <c r="B75" s="60" t="s">
        <v>0</v>
      </c>
      <c r="C75" s="19"/>
      <c r="D75" s="37" t="s">
        <v>63</v>
      </c>
    </row>
    <row r="76" spans="2:17">
      <c r="B76" s="62" t="s">
        <v>45</v>
      </c>
      <c r="C76" s="19"/>
      <c r="D76" s="37" t="s">
        <v>62</v>
      </c>
    </row>
    <row r="77" spans="2:17" ht="15.75" thickBot="1">
      <c r="B77" s="50"/>
      <c r="C77" s="19"/>
      <c r="D77" s="6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Q77" s="25"/>
    </row>
    <row r="78" spans="2:17" ht="15.75" thickTop="1">
      <c r="B78" s="59" t="s">
        <v>36</v>
      </c>
      <c r="C78" s="19"/>
      <c r="D78" s="37" t="s">
        <v>64</v>
      </c>
    </row>
    <row r="79" spans="2:17">
      <c r="B79" s="50"/>
    </row>
    <row r="80" spans="2:17">
      <c r="B80" s="50"/>
    </row>
    <row r="81" spans="2:2">
      <c r="B81" s="63" t="s">
        <v>116</v>
      </c>
    </row>
    <row r="82" spans="2:2">
      <c r="B82" s="64" t="s">
        <v>117</v>
      </c>
    </row>
    <row r="83" spans="2:2">
      <c r="B83" s="60" t="s">
        <v>118</v>
      </c>
    </row>
    <row r="84" spans="2:2">
      <c r="B84" s="60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V89"/>
  <sheetViews>
    <sheetView tabSelected="1" zoomScale="80" zoomScaleNormal="80" workbookViewId="0"/>
  </sheetViews>
  <sheetFormatPr defaultRowHeight="15"/>
  <cols>
    <col min="1" max="1" width="4" customWidth="1"/>
    <col min="2" max="2" width="44.7109375" customWidth="1"/>
    <col min="3" max="3" width="4" customWidth="1"/>
    <col min="4" max="13" width="15.7109375" customWidth="1"/>
    <col min="14" max="14" width="15.85546875" customWidth="1"/>
    <col min="15" max="15" width="15.7109375" customWidth="1"/>
    <col min="16" max="16" width="1.5703125" customWidth="1"/>
    <col min="17" max="17" width="19.42578125" customWidth="1"/>
  </cols>
  <sheetData>
    <row r="1" spans="2:22" s="2" customFormat="1" ht="20.25" customHeight="1">
      <c r="Q1"/>
    </row>
    <row r="2" spans="2:22" s="2" customFormat="1" ht="20.25" customHeight="1">
      <c r="G2" s="31"/>
      <c r="H2" s="30"/>
      <c r="I2" s="46" t="s">
        <v>24</v>
      </c>
      <c r="J2" s="30"/>
      <c r="K2" s="32"/>
      <c r="Q2"/>
    </row>
    <row r="3" spans="2:22" s="2" customFormat="1" ht="19.5" customHeight="1">
      <c r="G3" s="33"/>
      <c r="H3" s="103" t="s">
        <v>120</v>
      </c>
      <c r="I3" s="103"/>
      <c r="J3" s="103"/>
      <c r="K3" s="34"/>
      <c r="Q3"/>
    </row>
    <row r="4" spans="2:22" ht="22.5" customHeight="1">
      <c r="B4" s="47" t="s">
        <v>129</v>
      </c>
      <c r="C4" s="2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 t="s">
        <v>13</v>
      </c>
    </row>
    <row r="5" spans="2:22" s="1" customFormat="1" ht="18" customHeight="1">
      <c r="B5" s="48"/>
      <c r="C5" s="4"/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/>
      <c r="Q5" s="29" t="s">
        <v>127</v>
      </c>
    </row>
    <row r="6" spans="2:22" s="1" customFormat="1">
      <c r="B6" s="49" t="s">
        <v>20</v>
      </c>
      <c r="C6" s="20"/>
    </row>
    <row r="7" spans="2:22" s="1" customFormat="1">
      <c r="B7" s="50" t="s">
        <v>41</v>
      </c>
      <c r="C7"/>
      <c r="D7" s="90">
        <v>11069615.800000001</v>
      </c>
      <c r="E7" s="16">
        <v>11473628.699999999</v>
      </c>
      <c r="F7" s="16">
        <v>11193143.4</v>
      </c>
      <c r="G7" s="16">
        <v>11564623.800000001</v>
      </c>
      <c r="H7" s="16">
        <v>11974097.800000001</v>
      </c>
      <c r="I7" s="16">
        <v>11336755.4</v>
      </c>
      <c r="J7" s="16">
        <v>9996117</v>
      </c>
      <c r="K7" s="16">
        <v>9556647.6999999993</v>
      </c>
      <c r="L7" s="16">
        <v>9339342.8000000007</v>
      </c>
      <c r="M7" s="16">
        <v>8812857.8000000007</v>
      </c>
      <c r="N7" s="16">
        <v>0</v>
      </c>
      <c r="O7" s="16">
        <v>0</v>
      </c>
      <c r="P7" s="8"/>
      <c r="Q7" s="91">
        <v>11069615.800000001</v>
      </c>
      <c r="V7" s="16"/>
    </row>
    <row r="8" spans="2:22" s="1" customFormat="1">
      <c r="B8" s="50"/>
      <c r="D8" s="90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8"/>
      <c r="Q8" s="91"/>
    </row>
    <row r="9" spans="2:22" s="1" customFormat="1">
      <c r="B9" s="50" t="s">
        <v>55</v>
      </c>
      <c r="D9" s="90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8"/>
      <c r="Q9" s="91"/>
    </row>
    <row r="10" spans="2:22">
      <c r="B10" s="56" t="s">
        <v>113</v>
      </c>
      <c r="D10" s="97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8"/>
      <c r="Q10" s="100"/>
    </row>
    <row r="11" spans="2:22">
      <c r="B11" s="77" t="s">
        <v>25</v>
      </c>
      <c r="D11" s="90">
        <v>1395495</v>
      </c>
      <c r="E11" s="16">
        <v>1371023.8</v>
      </c>
      <c r="F11" s="16">
        <v>1519289.2</v>
      </c>
      <c r="G11" s="16">
        <v>1491409</v>
      </c>
      <c r="H11" s="16">
        <v>1511789.7</v>
      </c>
      <c r="I11" s="16">
        <v>1414710</v>
      </c>
      <c r="J11" s="16">
        <v>1461900.7</v>
      </c>
      <c r="K11" s="16">
        <v>1507688.2</v>
      </c>
      <c r="L11" s="16">
        <v>1446086.7</v>
      </c>
      <c r="M11" s="16">
        <v>1580533.7</v>
      </c>
      <c r="N11" s="16">
        <v>0</v>
      </c>
      <c r="O11" s="16">
        <v>0</v>
      </c>
      <c r="P11" s="8"/>
      <c r="Q11" s="91">
        <v>14699925.999999996</v>
      </c>
    </row>
    <row r="12" spans="2:22" s="1" customFormat="1">
      <c r="B12" s="77" t="s">
        <v>26</v>
      </c>
      <c r="C12"/>
      <c r="D12" s="90">
        <v>378139.6</v>
      </c>
      <c r="E12" s="16">
        <v>374038.7</v>
      </c>
      <c r="F12" s="16">
        <v>403269.4</v>
      </c>
      <c r="G12" s="16">
        <v>383621.3</v>
      </c>
      <c r="H12" s="16">
        <v>380166.6</v>
      </c>
      <c r="I12" s="16">
        <v>351869.1</v>
      </c>
      <c r="J12" s="16">
        <v>364664.9</v>
      </c>
      <c r="K12" s="16">
        <v>360561.3</v>
      </c>
      <c r="L12" s="16">
        <v>336442.8</v>
      </c>
      <c r="M12" s="16">
        <v>345080.4</v>
      </c>
      <c r="N12" s="16">
        <v>0</v>
      </c>
      <c r="O12" s="16">
        <v>0</v>
      </c>
      <c r="P12" s="8"/>
      <c r="Q12" s="91">
        <v>3677854.0999999996</v>
      </c>
    </row>
    <row r="13" spans="2:22">
      <c r="B13" s="77" t="s">
        <v>27</v>
      </c>
      <c r="D13" s="90">
        <v>169376.7</v>
      </c>
      <c r="E13" s="16">
        <v>167371.5</v>
      </c>
      <c r="F13" s="16">
        <v>173879.5</v>
      </c>
      <c r="G13" s="16">
        <v>165676.5</v>
      </c>
      <c r="H13" s="16">
        <v>167912</v>
      </c>
      <c r="I13" s="16">
        <v>162470.5</v>
      </c>
      <c r="J13" s="16">
        <v>167171.20000000001</v>
      </c>
      <c r="K13" s="16">
        <v>170517</v>
      </c>
      <c r="L13" s="16">
        <v>161109.70000000001</v>
      </c>
      <c r="M13" s="16">
        <v>171698.8</v>
      </c>
      <c r="N13" s="16">
        <v>0</v>
      </c>
      <c r="O13" s="16">
        <v>0</v>
      </c>
      <c r="P13" s="8"/>
      <c r="Q13" s="91">
        <v>1677183.4</v>
      </c>
    </row>
    <row r="14" spans="2:22">
      <c r="B14" s="77" t="s">
        <v>122</v>
      </c>
      <c r="D14" s="98">
        <v>557655</v>
      </c>
      <c r="E14" s="76">
        <v>551608.80000000005</v>
      </c>
      <c r="F14" s="76">
        <v>599845.19999999995</v>
      </c>
      <c r="G14" s="75">
        <v>552758.80000000005</v>
      </c>
      <c r="H14" s="75">
        <v>593024.1</v>
      </c>
      <c r="I14" s="75">
        <v>591290.9</v>
      </c>
      <c r="J14" s="75">
        <v>590706.30000000005</v>
      </c>
      <c r="K14" s="75">
        <v>591612.4</v>
      </c>
      <c r="L14" s="75">
        <v>566773.4</v>
      </c>
      <c r="M14" s="75">
        <v>585559.4</v>
      </c>
      <c r="N14" s="75">
        <v>0</v>
      </c>
      <c r="O14" s="75">
        <v>0</v>
      </c>
      <c r="P14" s="76"/>
      <c r="Q14" s="98">
        <v>5780834.3000000007</v>
      </c>
    </row>
    <row r="15" spans="2:22" s="1" customFormat="1">
      <c r="B15" s="56" t="s">
        <v>114</v>
      </c>
      <c r="D15" s="90">
        <v>2500666.2999999998</v>
      </c>
      <c r="E15" s="16">
        <v>2464042.7999999998</v>
      </c>
      <c r="F15" s="16">
        <v>2696283.3</v>
      </c>
      <c r="G15" s="16">
        <v>2593465.6</v>
      </c>
      <c r="H15" s="16">
        <v>2652892.4</v>
      </c>
      <c r="I15" s="16">
        <v>2520340.5</v>
      </c>
      <c r="J15" s="16">
        <v>2584443.1</v>
      </c>
      <c r="K15" s="16">
        <v>2630378.9</v>
      </c>
      <c r="L15" s="16">
        <v>2510412.6</v>
      </c>
      <c r="M15" s="16">
        <v>2682872.2999999998</v>
      </c>
      <c r="N15" s="16">
        <v>0</v>
      </c>
      <c r="O15" s="16">
        <v>0</v>
      </c>
      <c r="P15" s="8"/>
      <c r="Q15" s="91">
        <v>25835797.799999993</v>
      </c>
    </row>
    <row r="16" spans="2:22" s="1" customFormat="1">
      <c r="B16" s="55"/>
      <c r="D16" s="9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91"/>
    </row>
    <row r="17" spans="2:17">
      <c r="B17" s="56" t="s">
        <v>30</v>
      </c>
      <c r="D17" s="90">
        <v>342093.8</v>
      </c>
      <c r="E17" s="16">
        <v>349935.7</v>
      </c>
      <c r="F17" s="16">
        <v>369039.5</v>
      </c>
      <c r="G17" s="16">
        <v>358789.8</v>
      </c>
      <c r="H17" s="16">
        <v>373634.1</v>
      </c>
      <c r="I17" s="16">
        <v>381956.2</v>
      </c>
      <c r="J17" s="16">
        <v>418071.7</v>
      </c>
      <c r="K17" s="16">
        <v>465592.3</v>
      </c>
      <c r="L17" s="16">
        <v>447348.3</v>
      </c>
      <c r="M17" s="16">
        <v>522005.8</v>
      </c>
      <c r="N17" s="16">
        <v>0</v>
      </c>
      <c r="O17" s="16">
        <v>0</v>
      </c>
      <c r="P17" s="8"/>
      <c r="Q17" s="91">
        <v>4028467.1999999997</v>
      </c>
    </row>
    <row r="18" spans="2:17">
      <c r="B18" s="55"/>
      <c r="D18" s="90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  <c r="Q18" s="91"/>
    </row>
    <row r="19" spans="2:17">
      <c r="B19" s="56" t="s">
        <v>47</v>
      </c>
      <c r="D19" s="90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  <c r="Q19" s="90"/>
    </row>
    <row r="20" spans="2:17">
      <c r="B20" s="54" t="s">
        <v>126</v>
      </c>
      <c r="D20" s="90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  <c r="Q20" s="91"/>
    </row>
    <row r="21" spans="2:17">
      <c r="B21" s="77" t="s">
        <v>59</v>
      </c>
      <c r="C21" s="18"/>
      <c r="D21" s="90">
        <v>8981089</v>
      </c>
      <c r="E21" s="16">
        <v>8551143</v>
      </c>
      <c r="F21" s="16">
        <v>9148576.8000000007</v>
      </c>
      <c r="G21" s="16">
        <v>8756444.5999999996</v>
      </c>
      <c r="H21" s="16">
        <v>9029078.5</v>
      </c>
      <c r="I21" s="16">
        <v>8968153.8000000007</v>
      </c>
      <c r="J21" s="16">
        <v>8997696.5</v>
      </c>
      <c r="K21" s="16">
        <v>8696906.3000000007</v>
      </c>
      <c r="L21" s="16">
        <v>8090861</v>
      </c>
      <c r="M21" s="16">
        <v>9466024.3000000007</v>
      </c>
      <c r="N21" s="16">
        <v>0</v>
      </c>
      <c r="O21" s="16">
        <v>0</v>
      </c>
      <c r="P21" s="8"/>
      <c r="Q21" s="91">
        <v>88685973.799999997</v>
      </c>
    </row>
    <row r="22" spans="2:17">
      <c r="B22" s="77" t="s">
        <v>60</v>
      </c>
      <c r="C22" s="18"/>
      <c r="D22" s="90">
        <v>8042151.5</v>
      </c>
      <c r="E22" s="16">
        <v>7804241.2999999998</v>
      </c>
      <c r="F22" s="16">
        <v>8731224</v>
      </c>
      <c r="G22" s="16">
        <v>7943289</v>
      </c>
      <c r="H22" s="16">
        <v>6859051</v>
      </c>
      <c r="I22" s="16">
        <v>7639544</v>
      </c>
      <c r="J22" s="16">
        <v>8723179.3000000007</v>
      </c>
      <c r="K22" s="16">
        <v>9179551.0999999996</v>
      </c>
      <c r="L22" s="16">
        <v>8214263.5</v>
      </c>
      <c r="M22" s="16">
        <v>8634719.9000000004</v>
      </c>
      <c r="N22" s="16">
        <v>0</v>
      </c>
      <c r="O22" s="16">
        <v>0</v>
      </c>
      <c r="P22" s="8"/>
      <c r="Q22" s="91">
        <v>81771214.599999994</v>
      </c>
    </row>
    <row r="23" spans="2:17">
      <c r="B23" s="77" t="s">
        <v>61</v>
      </c>
      <c r="C23" s="17"/>
      <c r="D23" s="90">
        <v>-7387521.0999999996</v>
      </c>
      <c r="E23" s="16">
        <v>-6907211.4000000004</v>
      </c>
      <c r="F23" s="16">
        <v>-7417269.5</v>
      </c>
      <c r="G23" s="16">
        <v>-6785757.7000000002</v>
      </c>
      <c r="H23" s="16">
        <v>-5809915.4000000004</v>
      </c>
      <c r="I23" s="16">
        <v>-6633061.7999999998</v>
      </c>
      <c r="J23" s="16">
        <v>-7523321.0999999996</v>
      </c>
      <c r="K23" s="16">
        <v>-7828106.7000000002</v>
      </c>
      <c r="L23" s="16">
        <v>-6799572.9000000004</v>
      </c>
      <c r="M23" s="16">
        <v>-6889054.5999999996</v>
      </c>
      <c r="N23" s="16">
        <v>0</v>
      </c>
      <c r="O23" s="16">
        <v>0</v>
      </c>
      <c r="P23" s="8"/>
      <c r="Q23" s="91">
        <v>-69980792.200000003</v>
      </c>
    </row>
    <row r="24" spans="2:17">
      <c r="B24" s="54" t="s">
        <v>123</v>
      </c>
      <c r="C24" s="17"/>
      <c r="D24" s="90">
        <v>9635719.4000000004</v>
      </c>
      <c r="E24" s="16">
        <v>9448172.9000000004</v>
      </c>
      <c r="F24" s="16">
        <v>10462531.300000001</v>
      </c>
      <c r="G24" s="16">
        <v>9913975.8999999985</v>
      </c>
      <c r="H24" s="16">
        <v>10078214.1</v>
      </c>
      <c r="I24" s="16">
        <v>9974636</v>
      </c>
      <c r="J24" s="16">
        <v>10197554.700000001</v>
      </c>
      <c r="K24" s="16">
        <v>10048350.699999999</v>
      </c>
      <c r="L24" s="16">
        <v>9505551.5999999996</v>
      </c>
      <c r="M24" s="16">
        <v>11211689.600000003</v>
      </c>
      <c r="N24" s="16">
        <v>0</v>
      </c>
      <c r="O24" s="16">
        <v>0</v>
      </c>
      <c r="P24" s="8"/>
      <c r="Q24" s="91">
        <v>100476396.19999997</v>
      </c>
    </row>
    <row r="25" spans="2:17">
      <c r="B25" s="54" t="s">
        <v>28</v>
      </c>
      <c r="D25" s="97">
        <v>6287330.2000000002</v>
      </c>
      <c r="E25" s="42">
        <v>5971247.5</v>
      </c>
      <c r="F25" s="42">
        <v>6380943.0999999996</v>
      </c>
      <c r="G25" s="42">
        <v>5861143.7000000002</v>
      </c>
      <c r="H25" s="42">
        <v>5040982.0999999996</v>
      </c>
      <c r="I25" s="42">
        <v>5667102.5999999996</v>
      </c>
      <c r="J25" s="42">
        <v>6537838.7999999998</v>
      </c>
      <c r="K25" s="42">
        <v>6782035.7999999998</v>
      </c>
      <c r="L25" s="42">
        <v>5750142</v>
      </c>
      <c r="M25" s="42">
        <v>6165886.2999999998</v>
      </c>
      <c r="N25" s="42">
        <v>0</v>
      </c>
      <c r="O25" s="42">
        <v>0</v>
      </c>
      <c r="P25" s="8"/>
      <c r="Q25" s="100">
        <v>60444652.099999987</v>
      </c>
    </row>
    <row r="26" spans="2:17">
      <c r="B26" s="56" t="s">
        <v>46</v>
      </c>
      <c r="D26" s="90">
        <v>15923049.600000001</v>
      </c>
      <c r="E26" s="16">
        <v>15419420.4</v>
      </c>
      <c r="F26" s="16">
        <v>16843474.399999999</v>
      </c>
      <c r="G26" s="16">
        <v>15775119.599999998</v>
      </c>
      <c r="H26" s="16">
        <v>15119196.199999999</v>
      </c>
      <c r="I26" s="16">
        <v>15641738.6</v>
      </c>
      <c r="J26" s="16">
        <v>16735393.5</v>
      </c>
      <c r="K26" s="16">
        <v>16830386.5</v>
      </c>
      <c r="L26" s="16">
        <v>15255693.6</v>
      </c>
      <c r="M26" s="16">
        <v>17377575.900000002</v>
      </c>
      <c r="N26" s="16">
        <v>0</v>
      </c>
      <c r="O26" s="16">
        <v>0</v>
      </c>
      <c r="P26" s="8"/>
      <c r="Q26" s="91">
        <v>160921048.29999995</v>
      </c>
    </row>
    <row r="27" spans="2:17">
      <c r="B27" s="53"/>
      <c r="D27" s="9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8"/>
      <c r="Q27" s="100"/>
    </row>
    <row r="28" spans="2:17">
      <c r="B28" s="50" t="s">
        <v>56</v>
      </c>
      <c r="C28" s="17"/>
      <c r="D28" s="90">
        <v>18765809.700000003</v>
      </c>
      <c r="E28" s="16">
        <v>18233398.899999999</v>
      </c>
      <c r="F28" s="16">
        <v>19908797.199999999</v>
      </c>
      <c r="G28" s="16">
        <v>18727375</v>
      </c>
      <c r="H28" s="16">
        <v>18145722.699999999</v>
      </c>
      <c r="I28" s="16">
        <v>18544035.300000001</v>
      </c>
      <c r="J28" s="16">
        <v>19737908.300000001</v>
      </c>
      <c r="K28" s="16">
        <v>19926357.699999999</v>
      </c>
      <c r="L28" s="16">
        <v>18213454.5</v>
      </c>
      <c r="M28" s="16">
        <v>20582454.000000004</v>
      </c>
      <c r="N28" s="16">
        <v>0</v>
      </c>
      <c r="O28" s="16">
        <v>0</v>
      </c>
      <c r="P28" s="8"/>
      <c r="Q28" s="90">
        <v>190785313.29999992</v>
      </c>
    </row>
    <row r="29" spans="2:17">
      <c r="B29" s="50"/>
      <c r="D29" s="90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8"/>
      <c r="Q29" s="91"/>
    </row>
    <row r="30" spans="2:17">
      <c r="B30" s="74" t="s">
        <v>57</v>
      </c>
      <c r="D30" s="90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8"/>
      <c r="Q30" s="90"/>
    </row>
    <row r="31" spans="2:17">
      <c r="B31" s="55" t="s">
        <v>49</v>
      </c>
      <c r="D31" s="90">
        <v>1143099.7</v>
      </c>
      <c r="E31" s="16">
        <v>1056621.6000000001</v>
      </c>
      <c r="F31" s="16">
        <v>1138990.6000000001</v>
      </c>
      <c r="G31" s="16">
        <v>1138653.3999999999</v>
      </c>
      <c r="H31" s="16">
        <v>1081144.3999999999</v>
      </c>
      <c r="I31" s="16">
        <v>1075107.6000000001</v>
      </c>
      <c r="J31" s="16">
        <v>1117475.3</v>
      </c>
      <c r="K31" s="16">
        <v>1147708.3999999999</v>
      </c>
      <c r="L31" s="16">
        <v>1052252.8</v>
      </c>
      <c r="M31" s="16">
        <v>1181416.3999999999</v>
      </c>
      <c r="N31" s="16">
        <v>0</v>
      </c>
      <c r="O31" s="16">
        <v>0</v>
      </c>
      <c r="P31" s="8"/>
      <c r="Q31" s="91">
        <v>11132470.199999999</v>
      </c>
    </row>
    <row r="32" spans="2:17">
      <c r="B32" s="55" t="s">
        <v>48</v>
      </c>
      <c r="D32" s="90">
        <v>366625.4</v>
      </c>
      <c r="E32" s="16">
        <v>345167.8</v>
      </c>
      <c r="F32" s="16">
        <v>358881.5</v>
      </c>
      <c r="G32" s="16">
        <v>342393.2</v>
      </c>
      <c r="H32" s="16">
        <v>341831.9</v>
      </c>
      <c r="I32" s="16">
        <v>359402.4</v>
      </c>
      <c r="J32" s="16">
        <v>349445.4</v>
      </c>
      <c r="K32" s="16">
        <v>404487.9</v>
      </c>
      <c r="L32" s="16">
        <v>302667.59999999998</v>
      </c>
      <c r="M32" s="16">
        <v>371349</v>
      </c>
      <c r="N32" s="16">
        <v>0</v>
      </c>
      <c r="O32" s="16">
        <v>0</v>
      </c>
      <c r="P32" s="8"/>
      <c r="Q32" s="90">
        <v>3542252.0999999996</v>
      </c>
    </row>
    <row r="33" spans="2:17">
      <c r="B33" s="53"/>
      <c r="D33" s="90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8"/>
      <c r="Q33" s="91"/>
    </row>
    <row r="34" spans="2:17">
      <c r="B34" s="53" t="s">
        <v>29</v>
      </c>
      <c r="C34" s="17"/>
      <c r="D34" s="90">
        <v>9768.4</v>
      </c>
      <c r="E34" s="16">
        <v>9370.7000000000007</v>
      </c>
      <c r="F34" s="16">
        <v>10426.6</v>
      </c>
      <c r="G34" s="16">
        <v>11181.4</v>
      </c>
      <c r="H34" s="16">
        <v>9941.2999999999993</v>
      </c>
      <c r="I34" s="16">
        <v>9226.9</v>
      </c>
      <c r="J34" s="16">
        <v>9402</v>
      </c>
      <c r="K34" s="16">
        <v>9059</v>
      </c>
      <c r="L34" s="16">
        <v>8950</v>
      </c>
      <c r="M34" s="16">
        <v>9699.2999999999993</v>
      </c>
      <c r="N34" s="16">
        <v>0</v>
      </c>
      <c r="O34" s="16">
        <v>0</v>
      </c>
      <c r="P34" s="8"/>
      <c r="Q34" s="91">
        <v>97025.599999999991</v>
      </c>
    </row>
    <row r="35" spans="2:17">
      <c r="B35" s="53" t="s">
        <v>51</v>
      </c>
      <c r="C35" s="18"/>
      <c r="D35" s="90">
        <v>11409.9</v>
      </c>
      <c r="E35" s="16">
        <v>8201.7999999999993</v>
      </c>
      <c r="F35" s="16">
        <v>10699.8</v>
      </c>
      <c r="G35" s="16">
        <v>12392</v>
      </c>
      <c r="H35" s="16">
        <v>9714.7999999999993</v>
      </c>
      <c r="I35" s="16">
        <v>8489.9</v>
      </c>
      <c r="J35" s="16">
        <v>10589.7</v>
      </c>
      <c r="K35" s="16">
        <v>9965.7999999999993</v>
      </c>
      <c r="L35" s="16">
        <v>8618.6</v>
      </c>
      <c r="M35" s="16">
        <v>8701.5</v>
      </c>
      <c r="N35" s="16">
        <v>0</v>
      </c>
      <c r="O35" s="16">
        <v>0</v>
      </c>
      <c r="P35" s="8"/>
      <c r="Q35" s="91">
        <v>98783.800000000017</v>
      </c>
    </row>
    <row r="36" spans="2:17">
      <c r="B36" s="53" t="s">
        <v>52</v>
      </c>
      <c r="C36" s="17"/>
      <c r="D36" s="90">
        <v>520231.3</v>
      </c>
      <c r="E36" s="16">
        <v>517649.8</v>
      </c>
      <c r="F36" s="16">
        <v>558407.69999999995</v>
      </c>
      <c r="G36" s="16">
        <v>410604.2</v>
      </c>
      <c r="H36" s="16">
        <v>464720.1</v>
      </c>
      <c r="I36" s="16">
        <v>403213.8</v>
      </c>
      <c r="J36" s="16">
        <v>381350.9</v>
      </c>
      <c r="K36" s="16">
        <v>357474.2</v>
      </c>
      <c r="L36" s="16">
        <v>333881.2</v>
      </c>
      <c r="M36" s="16">
        <v>532411</v>
      </c>
      <c r="N36" s="16">
        <v>0</v>
      </c>
      <c r="O36" s="16">
        <v>0</v>
      </c>
      <c r="P36" s="8"/>
      <c r="Q36" s="91">
        <v>4479944.1999999993</v>
      </c>
    </row>
    <row r="37" spans="2:17">
      <c r="B37" s="53"/>
      <c r="C37" s="17"/>
      <c r="D37" s="90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8"/>
      <c r="Q37" s="91"/>
    </row>
    <row r="38" spans="2:17">
      <c r="B38" s="53" t="s">
        <v>40</v>
      </c>
      <c r="C38" s="17"/>
      <c r="D38" s="90">
        <v>291702</v>
      </c>
      <c r="E38" s="16">
        <v>278793.40000000002</v>
      </c>
      <c r="F38" s="16">
        <v>288678.8</v>
      </c>
      <c r="G38" s="16">
        <v>279346.7</v>
      </c>
      <c r="H38" s="16">
        <v>243770.3</v>
      </c>
      <c r="I38" s="16">
        <v>242941.6</v>
      </c>
      <c r="J38" s="16">
        <v>252370.4</v>
      </c>
      <c r="K38" s="16">
        <v>257247.3</v>
      </c>
      <c r="L38" s="16">
        <v>248918.39999999999</v>
      </c>
      <c r="M38" s="16">
        <v>249740.7</v>
      </c>
      <c r="N38" s="16">
        <v>0</v>
      </c>
      <c r="O38" s="16">
        <v>0</v>
      </c>
      <c r="P38" s="8"/>
      <c r="Q38" s="91">
        <v>2633509.6</v>
      </c>
    </row>
    <row r="39" spans="2:17">
      <c r="B39" s="53" t="s">
        <v>35</v>
      </c>
      <c r="C39" s="17"/>
      <c r="D39" s="90">
        <v>22.8</v>
      </c>
      <c r="E39" s="16">
        <v>38.6</v>
      </c>
      <c r="F39" s="16">
        <v>23.5</v>
      </c>
      <c r="G39" s="16">
        <v>16.899999999999999</v>
      </c>
      <c r="H39" s="16">
        <v>20</v>
      </c>
      <c r="I39" s="16">
        <v>25</v>
      </c>
      <c r="J39" s="16">
        <v>10.4</v>
      </c>
      <c r="K39" s="16">
        <v>65.2</v>
      </c>
      <c r="L39" s="16">
        <v>0</v>
      </c>
      <c r="M39" s="16">
        <v>9.3000000000000007</v>
      </c>
      <c r="N39" s="16">
        <v>0</v>
      </c>
      <c r="O39" s="16">
        <v>0</v>
      </c>
      <c r="P39" s="8"/>
      <c r="Q39" s="91">
        <v>231.70000000000005</v>
      </c>
    </row>
    <row r="40" spans="2:17">
      <c r="B40" s="53"/>
      <c r="C40" s="17"/>
      <c r="D40" s="90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8"/>
      <c r="Q40" s="91"/>
    </row>
    <row r="41" spans="2:17">
      <c r="B41" s="53" t="s">
        <v>42</v>
      </c>
      <c r="C41" s="17"/>
      <c r="D41" s="90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8"/>
      <c r="Q41" s="91"/>
    </row>
    <row r="42" spans="2:17">
      <c r="B42" s="51" t="s">
        <v>102</v>
      </c>
      <c r="C42" s="18"/>
      <c r="D42" s="78">
        <v>468372.6</v>
      </c>
      <c r="E42" s="78">
        <v>434674.9</v>
      </c>
      <c r="F42" s="78">
        <v>434005.2</v>
      </c>
      <c r="G42" s="78">
        <v>491324.2</v>
      </c>
      <c r="H42" s="78">
        <v>454995.6</v>
      </c>
      <c r="I42" s="78">
        <v>528424.80000000005</v>
      </c>
      <c r="J42" s="78">
        <v>446142.7</v>
      </c>
      <c r="K42" s="78">
        <v>461349.9</v>
      </c>
      <c r="L42" s="78">
        <v>398956</v>
      </c>
      <c r="M42" s="78">
        <v>503050.3</v>
      </c>
      <c r="N42" s="78">
        <v>0</v>
      </c>
      <c r="O42" s="78">
        <v>0</v>
      </c>
      <c r="P42" s="79"/>
      <c r="Q42" s="79">
        <v>4621296.2</v>
      </c>
    </row>
    <row r="43" spans="2:17">
      <c r="B43" s="51" t="s">
        <v>103</v>
      </c>
      <c r="C43" s="18"/>
      <c r="D43" s="78">
        <f>545525.1+744323.3</f>
        <v>1289848.3999999999</v>
      </c>
      <c r="E43" s="78">
        <f>502541.5+530856.6</f>
        <v>1033398.1</v>
      </c>
      <c r="F43" s="78">
        <f>518173+603208.4</f>
        <v>1121381.3999999999</v>
      </c>
      <c r="G43" s="78">
        <f>503540.6+683035.5</f>
        <v>1186576.1000000001</v>
      </c>
      <c r="H43" s="78">
        <f>467485.3+665610.4</f>
        <v>1133095.7</v>
      </c>
      <c r="I43" s="78">
        <f>463296.9+648500.2</f>
        <v>1111797.1000000001</v>
      </c>
      <c r="J43" s="78">
        <f>445686+667519.7</f>
        <v>1113205.7</v>
      </c>
      <c r="K43" s="78">
        <f>496888.2+300328.9</f>
        <v>797217.10000000009</v>
      </c>
      <c r="L43" s="78">
        <f>473237.3+493795.2</f>
        <v>967032.5</v>
      </c>
      <c r="M43" s="78">
        <f>482906.3+547074.4</f>
        <v>1029980.7</v>
      </c>
      <c r="N43" s="78">
        <v>0</v>
      </c>
      <c r="O43" s="78">
        <v>0</v>
      </c>
      <c r="P43" s="79"/>
      <c r="Q43" s="79">
        <f t="shared" ref="Q43:Q47" si="0">SUM(D43:O43)</f>
        <v>10783532.800000001</v>
      </c>
    </row>
    <row r="44" spans="2:17">
      <c r="B44" s="51" t="s">
        <v>124</v>
      </c>
      <c r="C44" s="18"/>
      <c r="D44" s="78">
        <v>925167.5</v>
      </c>
      <c r="E44" s="78">
        <v>850417.8</v>
      </c>
      <c r="F44" s="78">
        <v>923209.5</v>
      </c>
      <c r="G44" s="78">
        <v>912184.3</v>
      </c>
      <c r="H44" s="78">
        <v>1040077.4</v>
      </c>
      <c r="I44" s="78">
        <v>980545.7</v>
      </c>
      <c r="J44" s="78">
        <v>865602</v>
      </c>
      <c r="K44" s="78">
        <v>890768.3</v>
      </c>
      <c r="L44" s="78">
        <v>815108.7</v>
      </c>
      <c r="M44" s="78">
        <v>876742.9</v>
      </c>
      <c r="N44" s="78">
        <v>0</v>
      </c>
      <c r="O44" s="78">
        <v>0</v>
      </c>
      <c r="P44" s="79"/>
      <c r="Q44" s="79">
        <f t="shared" si="0"/>
        <v>9079824.0999999996</v>
      </c>
    </row>
    <row r="45" spans="2:17">
      <c r="B45" s="51" t="s">
        <v>104</v>
      </c>
      <c r="C45" s="17"/>
      <c r="D45" s="80">
        <v>246929.6</v>
      </c>
      <c r="E45" s="80">
        <v>270623.40000000002</v>
      </c>
      <c r="F45" s="80">
        <v>281953.90000000002</v>
      </c>
      <c r="G45" s="80">
        <v>255127.3</v>
      </c>
      <c r="H45" s="80">
        <v>48090.8</v>
      </c>
      <c r="I45" s="80">
        <v>1.7</v>
      </c>
      <c r="J45" s="80">
        <v>256262.39999999999</v>
      </c>
      <c r="K45" s="80">
        <v>324733.8</v>
      </c>
      <c r="L45" s="80">
        <v>312188.90000000002</v>
      </c>
      <c r="M45" s="80">
        <v>315794</v>
      </c>
      <c r="N45" s="80">
        <v>0</v>
      </c>
      <c r="O45" s="80">
        <v>0</v>
      </c>
      <c r="P45" s="80"/>
      <c r="Q45" s="80">
        <f t="shared" si="0"/>
        <v>2311705.7999999998</v>
      </c>
    </row>
    <row r="46" spans="2:17">
      <c r="B46" s="53" t="s">
        <v>101</v>
      </c>
      <c r="C46" s="17"/>
      <c r="D46" s="89">
        <f t="shared" ref="D46:I46" si="1">SUM(D42:D45)</f>
        <v>2930318.1</v>
      </c>
      <c r="E46" s="89">
        <f t="shared" si="1"/>
        <v>2589114.1999999997</v>
      </c>
      <c r="F46" s="89">
        <f t="shared" si="1"/>
        <v>2760549.9999999995</v>
      </c>
      <c r="G46" s="89">
        <f t="shared" si="1"/>
        <v>2845211.9</v>
      </c>
      <c r="H46" s="89">
        <f t="shared" si="1"/>
        <v>2676259.4999999995</v>
      </c>
      <c r="I46" s="89">
        <f t="shared" si="1"/>
        <v>2620769.3000000003</v>
      </c>
      <c r="J46" s="89">
        <f>SUM(J42:J45)</f>
        <v>2681212.7999999998</v>
      </c>
      <c r="K46" s="89">
        <f>SUM(K42:K45)</f>
        <v>2474069.0999999996</v>
      </c>
      <c r="L46" s="89">
        <f>SUM(L42:L45)</f>
        <v>2493286.1</v>
      </c>
      <c r="M46" s="89">
        <f>SUM(M42:M45)</f>
        <v>2725567.9</v>
      </c>
      <c r="N46" s="89">
        <v>0</v>
      </c>
      <c r="O46" s="89">
        <v>0</v>
      </c>
      <c r="P46" s="79"/>
      <c r="Q46" s="79">
        <f t="shared" si="0"/>
        <v>26796358.899999999</v>
      </c>
    </row>
    <row r="47" spans="2:17">
      <c r="B47" s="50"/>
      <c r="C47" s="17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79"/>
    </row>
    <row r="48" spans="2:17">
      <c r="B48" s="50" t="s">
        <v>58</v>
      </c>
      <c r="D48" s="89">
        <f t="shared" ref="D48:J48" si="2">D31+D32+D34+D35+D36+D38+D39+D46</f>
        <v>5273177.5999999996</v>
      </c>
      <c r="E48" s="89">
        <f t="shared" si="2"/>
        <v>4804957.9000000004</v>
      </c>
      <c r="F48" s="89">
        <f t="shared" si="2"/>
        <v>5126658.5</v>
      </c>
      <c r="G48" s="89">
        <f t="shared" si="2"/>
        <v>5039799.6999999993</v>
      </c>
      <c r="H48" s="89">
        <f t="shared" si="2"/>
        <v>4827402.2999999989</v>
      </c>
      <c r="I48" s="89">
        <f t="shared" si="2"/>
        <v>4719176.5</v>
      </c>
      <c r="J48" s="89">
        <f t="shared" si="2"/>
        <v>4801856.9000000004</v>
      </c>
      <c r="K48" s="89">
        <f>K31+K32+K34+K35+K36+K38+K39+K46</f>
        <v>4660076.8999999994</v>
      </c>
      <c r="L48" s="89">
        <f>L31+L32+L34+L35+L36+L38+L39+L46</f>
        <v>4448574.7</v>
      </c>
      <c r="M48" s="89">
        <f>M31+M32+M34+M35+M36+M38+M39+M46</f>
        <v>5078895.0999999996</v>
      </c>
      <c r="N48" s="89">
        <v>0</v>
      </c>
      <c r="O48" s="89">
        <v>0</v>
      </c>
      <c r="P48" s="79"/>
      <c r="Q48" s="79">
        <f>SUM(D48:O48)</f>
        <v>48780576.100000001</v>
      </c>
    </row>
    <row r="49" spans="2:17">
      <c r="B49" s="50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79"/>
      <c r="Q49" s="82"/>
    </row>
    <row r="50" spans="2:17">
      <c r="B50" s="57" t="s">
        <v>54</v>
      </c>
      <c r="D50" s="78">
        <v>209032.3</v>
      </c>
      <c r="E50" s="78">
        <v>204328.4</v>
      </c>
      <c r="F50" s="78">
        <v>219942.2</v>
      </c>
      <c r="G50" s="78">
        <v>204296</v>
      </c>
      <c r="H50" s="78">
        <v>215885.8</v>
      </c>
      <c r="I50" s="78">
        <v>218397.6</v>
      </c>
      <c r="J50" s="78">
        <v>234289.3</v>
      </c>
      <c r="K50" s="78">
        <v>251912.9</v>
      </c>
      <c r="L50" s="78">
        <v>209657.8</v>
      </c>
      <c r="M50" s="78">
        <v>242991.2</v>
      </c>
      <c r="N50" s="78">
        <v>0</v>
      </c>
      <c r="O50" s="78">
        <v>0</v>
      </c>
      <c r="P50" s="79"/>
      <c r="Q50" s="79">
        <f t="shared" ref="Q50:Q52" si="3">SUM(D50:O50)</f>
        <v>2210733.5</v>
      </c>
    </row>
    <row r="51" spans="2:17">
      <c r="B51" s="50" t="s">
        <v>22</v>
      </c>
      <c r="D51" s="78">
        <v>97194.9</v>
      </c>
      <c r="E51" s="78">
        <v>100123.4</v>
      </c>
      <c r="F51" s="78">
        <v>101695.5</v>
      </c>
      <c r="G51" s="78">
        <v>105542</v>
      </c>
      <c r="H51" s="78">
        <v>102698.9</v>
      </c>
      <c r="I51" s="78">
        <v>104330.8</v>
      </c>
      <c r="J51" s="78">
        <v>111004.9</v>
      </c>
      <c r="K51" s="78">
        <v>114591.6</v>
      </c>
      <c r="L51" s="78">
        <v>109548.2</v>
      </c>
      <c r="M51" s="78">
        <v>108993.8</v>
      </c>
      <c r="N51" s="78">
        <v>0</v>
      </c>
      <c r="O51" s="78">
        <v>0</v>
      </c>
      <c r="P51" s="79"/>
      <c r="Q51" s="79">
        <f t="shared" si="3"/>
        <v>1055724</v>
      </c>
    </row>
    <row r="52" spans="2:17">
      <c r="B52" s="50" t="s">
        <v>17</v>
      </c>
      <c r="D52" s="78">
        <v>336364.5</v>
      </c>
      <c r="E52" s="78">
        <v>311590.09999999998</v>
      </c>
      <c r="F52" s="78">
        <v>331826.3</v>
      </c>
      <c r="G52" s="78">
        <v>327864</v>
      </c>
      <c r="H52" s="78">
        <v>316785.90000000002</v>
      </c>
      <c r="I52" s="78">
        <v>316823.7</v>
      </c>
      <c r="J52" s="78">
        <v>327273.3</v>
      </c>
      <c r="K52" s="78">
        <v>324655.3</v>
      </c>
      <c r="L52" s="78">
        <v>296851.7</v>
      </c>
      <c r="M52" s="78">
        <v>339961.3</v>
      </c>
      <c r="N52" s="78">
        <v>0</v>
      </c>
      <c r="O52" s="78">
        <v>0</v>
      </c>
      <c r="P52" s="78"/>
      <c r="Q52" s="78">
        <f t="shared" si="3"/>
        <v>3229996.0999999996</v>
      </c>
    </row>
    <row r="53" spans="2:17" ht="14.25" customHeight="1">
      <c r="B53" s="50"/>
      <c r="C53" s="22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5"/>
    </row>
    <row r="54" spans="2:17" s="1" customFormat="1" ht="15" customHeight="1">
      <c r="B54" s="50" t="s">
        <v>43</v>
      </c>
      <c r="C54" s="4"/>
      <c r="D54" s="83">
        <v>11473628.699999999</v>
      </c>
      <c r="E54" s="83">
        <v>11193143.4</v>
      </c>
      <c r="F54" s="83">
        <v>11564623.800000001</v>
      </c>
      <c r="G54" s="83">
        <v>11974174.4</v>
      </c>
      <c r="H54" s="83">
        <v>11336755.4</v>
      </c>
      <c r="I54" s="83">
        <v>9996117</v>
      </c>
      <c r="J54" s="83">
        <v>9556673.0999999996</v>
      </c>
      <c r="K54" s="83">
        <v>9339342.8000000007</v>
      </c>
      <c r="L54" s="83">
        <v>8825319.5999999996</v>
      </c>
      <c r="M54" s="83">
        <v>9314928.9000000004</v>
      </c>
      <c r="N54" s="83">
        <v>0</v>
      </c>
      <c r="O54" s="83">
        <v>0</v>
      </c>
      <c r="P54" s="83"/>
      <c r="Q54" s="84">
        <v>9314928.9000000004</v>
      </c>
    </row>
    <row r="55" spans="2:17">
      <c r="B55" s="50" t="s">
        <v>50</v>
      </c>
      <c r="D55" s="78">
        <v>-84054.7</v>
      </c>
      <c r="E55" s="78">
        <v>-11039.3</v>
      </c>
      <c r="F55" s="78">
        <v>-64840.3</v>
      </c>
      <c r="G55" s="78">
        <v>-49053.3</v>
      </c>
      <c r="H55" s="78">
        <v>-25376.9</v>
      </c>
      <c r="I55" s="78">
        <v>-91868.1</v>
      </c>
      <c r="J55" s="78">
        <v>-25461.5</v>
      </c>
      <c r="K55" s="78">
        <v>-74204.3</v>
      </c>
      <c r="L55" s="78">
        <v>-46036.6</v>
      </c>
      <c r="M55" s="78">
        <v>-54404.2</v>
      </c>
      <c r="N55" s="78">
        <v>0</v>
      </c>
      <c r="O55" s="78">
        <v>0</v>
      </c>
      <c r="P55" s="79"/>
      <c r="Q55" s="79">
        <f>SUM(D55:O55)</f>
        <v>-526339.19999999995</v>
      </c>
    </row>
    <row r="56" spans="2:17" ht="15.75" thickBot="1">
      <c r="B56" s="50"/>
      <c r="C56" s="18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6"/>
      <c r="Q56" s="86"/>
    </row>
    <row r="57" spans="2:17" ht="15.75" thickTop="1">
      <c r="B57" s="59" t="s">
        <v>31</v>
      </c>
      <c r="D57" s="89">
        <f t="shared" ref="D57:M57" si="4">D7-D54+(D28+D48)-(D50+D51+D52)+D55</f>
        <v>22908328.000000007</v>
      </c>
      <c r="E57" s="89">
        <f t="shared" si="4"/>
        <v>22691760.899999995</v>
      </c>
      <c r="F57" s="89">
        <f t="shared" si="4"/>
        <v>23945670.999999996</v>
      </c>
      <c r="G57" s="89">
        <f t="shared" si="4"/>
        <v>22670868.800000001</v>
      </c>
      <c r="H57" s="89">
        <f t="shared" si="4"/>
        <v>22949719.899999999</v>
      </c>
      <c r="I57" s="89">
        <f t="shared" si="4"/>
        <v>23872430</v>
      </c>
      <c r="J57" s="89">
        <f t="shared" si="4"/>
        <v>24281180.100000001</v>
      </c>
      <c r="K57" s="89">
        <f t="shared" si="4"/>
        <v>24038375.399999995</v>
      </c>
      <c r="L57" s="89">
        <f t="shared" si="4"/>
        <v>22513958.099999998</v>
      </c>
      <c r="M57" s="89">
        <f t="shared" si="4"/>
        <v>24412927.5</v>
      </c>
      <c r="N57" s="89">
        <v>0</v>
      </c>
      <c r="O57" s="89">
        <v>0</v>
      </c>
      <c r="P57" s="79"/>
      <c r="Q57" s="79">
        <f>SUM(D57:O57)</f>
        <v>234285219.69999999</v>
      </c>
    </row>
    <row r="58" spans="2:17">
      <c r="B58" s="59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1"/>
      <c r="Q58" s="91"/>
    </row>
    <row r="59" spans="2:17" s="1" customFormat="1" ht="18" customHeight="1">
      <c r="B59" s="47" t="s">
        <v>129</v>
      </c>
      <c r="C59" s="4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7" t="s">
        <v>13</v>
      </c>
    </row>
    <row r="60" spans="2:17" ht="15.75">
      <c r="B60" s="48"/>
      <c r="D60" s="92" t="s">
        <v>1</v>
      </c>
      <c r="E60" s="92" t="s">
        <v>2</v>
      </c>
      <c r="F60" s="92" t="s">
        <v>3</v>
      </c>
      <c r="G60" s="92" t="s">
        <v>4</v>
      </c>
      <c r="H60" s="92" t="s">
        <v>5</v>
      </c>
      <c r="I60" s="92" t="s">
        <v>6</v>
      </c>
      <c r="J60" s="92" t="s">
        <v>7</v>
      </c>
      <c r="K60" s="92" t="s">
        <v>8</v>
      </c>
      <c r="L60" s="92" t="s">
        <v>9</v>
      </c>
      <c r="M60" s="92" t="s">
        <v>10</v>
      </c>
      <c r="N60" s="92" t="s">
        <v>11</v>
      </c>
      <c r="O60" s="92" t="s">
        <v>12</v>
      </c>
      <c r="P60" s="102"/>
      <c r="Q60" s="101" t="s">
        <v>127</v>
      </c>
    </row>
    <row r="61" spans="2:17" s="1" customFormat="1">
      <c r="B61" s="49" t="s">
        <v>21</v>
      </c>
      <c r="C61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1"/>
      <c r="Q61" s="91"/>
    </row>
    <row r="62" spans="2:17" s="1" customFormat="1">
      <c r="B62" s="60" t="s">
        <v>18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1"/>
      <c r="Q62" s="91"/>
    </row>
    <row r="63" spans="2:17" s="1" customFormat="1">
      <c r="B63" s="53" t="s">
        <v>125</v>
      </c>
      <c r="D63" s="90">
        <v>1014.6999999999999</v>
      </c>
      <c r="E63" s="90">
        <v>841.8</v>
      </c>
      <c r="F63" s="90">
        <v>139.4</v>
      </c>
      <c r="G63" s="90">
        <v>6037.1</v>
      </c>
      <c r="H63" s="90">
        <v>8250</v>
      </c>
      <c r="I63" s="90">
        <v>26492.799999999999</v>
      </c>
      <c r="J63" s="90">
        <v>46944.6</v>
      </c>
      <c r="K63" s="90">
        <v>29624.7</v>
      </c>
      <c r="L63" s="90">
        <v>37391.599999999999</v>
      </c>
      <c r="M63" s="90">
        <v>47051.199999999997</v>
      </c>
      <c r="N63" s="90">
        <v>0</v>
      </c>
      <c r="O63" s="90">
        <v>0</v>
      </c>
      <c r="P63" s="91"/>
      <c r="Q63" s="91">
        <f>SUM(D63:O63)</f>
        <v>203787.89999999997</v>
      </c>
    </row>
    <row r="64" spans="2:17">
      <c r="B64" s="53" t="s">
        <v>32</v>
      </c>
      <c r="D64" s="90">
        <v>2363322.5</v>
      </c>
      <c r="E64" s="90">
        <v>2320766.5</v>
      </c>
      <c r="F64" s="90">
        <v>2451048.7999999998</v>
      </c>
      <c r="G64" s="90">
        <v>2195637.2999999998</v>
      </c>
      <c r="H64" s="90">
        <v>2418312.2000000002</v>
      </c>
      <c r="I64" s="90">
        <v>2518903.7000000002</v>
      </c>
      <c r="J64" s="90">
        <v>2528214.2999999998</v>
      </c>
      <c r="K64" s="90">
        <v>2488965.2999999998</v>
      </c>
      <c r="L64" s="90">
        <v>2202255.4</v>
      </c>
      <c r="M64" s="90">
        <v>2510764.2000000002</v>
      </c>
      <c r="N64" s="90">
        <v>0</v>
      </c>
      <c r="O64" s="90">
        <v>0</v>
      </c>
      <c r="P64" s="91"/>
      <c r="Q64" s="91">
        <v>23998190.199999999</v>
      </c>
    </row>
    <row r="65" spans="2:17">
      <c r="B65" s="53" t="s">
        <v>53</v>
      </c>
      <c r="D65" s="90">
        <v>14561.1</v>
      </c>
      <c r="E65" s="90">
        <v>12653.9</v>
      </c>
      <c r="F65" s="90">
        <v>15761.7</v>
      </c>
      <c r="G65" s="90">
        <v>19229.8</v>
      </c>
      <c r="H65" s="90">
        <v>14563.4</v>
      </c>
      <c r="I65" s="90">
        <v>13428.4</v>
      </c>
      <c r="J65" s="90">
        <v>15598.4</v>
      </c>
      <c r="K65" s="90">
        <v>13148.4</v>
      </c>
      <c r="L65" s="90">
        <v>12455.6</v>
      </c>
      <c r="M65" s="90">
        <v>11903.1</v>
      </c>
      <c r="N65" s="90">
        <v>0</v>
      </c>
      <c r="O65" s="90">
        <v>0</v>
      </c>
      <c r="P65" s="91"/>
      <c r="Q65" s="91">
        <v>143303.79999999999</v>
      </c>
    </row>
    <row r="66" spans="2:17">
      <c r="B66" s="53" t="s">
        <v>39</v>
      </c>
      <c r="D66" s="90">
        <v>29177.7</v>
      </c>
      <c r="E66" s="90">
        <v>15735.6</v>
      </c>
      <c r="F66" s="90">
        <v>27199.3</v>
      </c>
      <c r="G66" s="90">
        <v>9860.6</v>
      </c>
      <c r="H66" s="90">
        <v>14598</v>
      </c>
      <c r="I66" s="90">
        <v>6653.4</v>
      </c>
      <c r="J66" s="90">
        <v>15820.8</v>
      </c>
      <c r="K66" s="90">
        <v>19193.7</v>
      </c>
      <c r="L66" s="90">
        <v>5052.3999999999996</v>
      </c>
      <c r="M66" s="90">
        <v>25466.2</v>
      </c>
      <c r="N66" s="90">
        <v>0</v>
      </c>
      <c r="O66" s="90">
        <v>0</v>
      </c>
      <c r="P66" s="91"/>
      <c r="Q66" s="91">
        <v>168757.7</v>
      </c>
    </row>
    <row r="67" spans="2:17" s="1" customFormat="1">
      <c r="B67" s="53" t="s">
        <v>44</v>
      </c>
      <c r="C67" s="24"/>
      <c r="D67" s="90">
        <v>0</v>
      </c>
      <c r="E67" s="90">
        <v>0</v>
      </c>
      <c r="F67" s="90">
        <v>0</v>
      </c>
      <c r="G67" s="90">
        <v>0</v>
      </c>
      <c r="H67" s="90">
        <v>149.80000000000001</v>
      </c>
      <c r="I67" s="90">
        <v>0</v>
      </c>
      <c r="J67" s="90">
        <v>0</v>
      </c>
      <c r="K67" s="90">
        <v>17</v>
      </c>
      <c r="L67" s="90">
        <v>39.5</v>
      </c>
      <c r="M67" s="90">
        <v>0</v>
      </c>
      <c r="N67" s="90">
        <v>0</v>
      </c>
      <c r="O67" s="90">
        <v>0</v>
      </c>
      <c r="P67" s="91"/>
      <c r="Q67" s="93">
        <v>206.3</v>
      </c>
    </row>
    <row r="68" spans="2:17" s="1" customFormat="1">
      <c r="B68" s="53" t="s">
        <v>34</v>
      </c>
      <c r="C68" s="24"/>
      <c r="D68" s="90">
        <v>-22232.5</v>
      </c>
      <c r="E68" s="90">
        <v>-12313.6</v>
      </c>
      <c r="F68" s="90">
        <v>1393.4</v>
      </c>
      <c r="G68" s="90">
        <v>-2695</v>
      </c>
      <c r="H68" s="90">
        <v>1664.8</v>
      </c>
      <c r="I68" s="90">
        <v>-11519.4</v>
      </c>
      <c r="J68" s="90">
        <v>37679.4</v>
      </c>
      <c r="K68" s="90">
        <v>-3702.8</v>
      </c>
      <c r="L68" s="90">
        <v>16061</v>
      </c>
      <c r="M68" s="90">
        <v>-2505</v>
      </c>
      <c r="N68" s="90">
        <v>0</v>
      </c>
      <c r="O68" s="90">
        <v>0</v>
      </c>
      <c r="P68" s="91"/>
      <c r="Q68" s="90">
        <v>1830.3000000000065</v>
      </c>
    </row>
    <row r="69" spans="2:17">
      <c r="B69" s="61" t="s">
        <v>33</v>
      </c>
      <c r="C69" s="19"/>
      <c r="D69" s="90">
        <v>312870.3</v>
      </c>
      <c r="E69" s="90">
        <v>343173.9</v>
      </c>
      <c r="F69" s="90">
        <v>352053.8</v>
      </c>
      <c r="G69" s="90">
        <v>303146.59999999998</v>
      </c>
      <c r="H69" s="90">
        <v>345442.9</v>
      </c>
      <c r="I69" s="90">
        <v>325838.2</v>
      </c>
      <c r="J69" s="90">
        <v>303362</v>
      </c>
      <c r="K69" s="90">
        <v>295664.90000000002</v>
      </c>
      <c r="L69" s="90">
        <v>331103.90000000002</v>
      </c>
      <c r="M69" s="90">
        <v>373202.9</v>
      </c>
      <c r="N69" s="90">
        <v>0</v>
      </c>
      <c r="O69" s="90">
        <v>0</v>
      </c>
      <c r="P69" s="91"/>
      <c r="Q69" s="91">
        <v>3285859.4</v>
      </c>
    </row>
    <row r="70" spans="2:17">
      <c r="B70" s="50" t="s">
        <v>19</v>
      </c>
      <c r="C70" s="19"/>
      <c r="D70" s="90">
        <v>2698713.8000000003</v>
      </c>
      <c r="E70" s="90">
        <v>2680858.0999999996</v>
      </c>
      <c r="F70" s="90">
        <v>2847596.3999999994</v>
      </c>
      <c r="G70" s="90">
        <v>2531216.4</v>
      </c>
      <c r="H70" s="90">
        <v>2802981.0999999996</v>
      </c>
      <c r="I70" s="90">
        <v>2879797.1</v>
      </c>
      <c r="J70" s="90">
        <v>2947619.4999999995</v>
      </c>
      <c r="K70" s="90">
        <v>2842911.2</v>
      </c>
      <c r="L70" s="90">
        <v>2604359.4</v>
      </c>
      <c r="M70" s="90">
        <v>2965882.6000000006</v>
      </c>
      <c r="N70" s="90">
        <v>0</v>
      </c>
      <c r="O70" s="90">
        <v>0</v>
      </c>
      <c r="P70" s="91"/>
      <c r="Q70" s="91">
        <v>27801935.599999998</v>
      </c>
    </row>
    <row r="71" spans="2:17">
      <c r="B71" s="60"/>
      <c r="C71" s="27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1"/>
      <c r="Q71" s="91"/>
    </row>
    <row r="72" spans="2:17">
      <c r="B72" s="50" t="s">
        <v>98</v>
      </c>
      <c r="C72" s="19"/>
      <c r="D72" s="78">
        <v>19679347</v>
      </c>
      <c r="E72" s="78">
        <v>19364424.800000001</v>
      </c>
      <c r="F72" s="78">
        <v>20505244.399999999</v>
      </c>
      <c r="G72" s="78">
        <v>19434410.399999999</v>
      </c>
      <c r="H72" s="78">
        <v>19356939.399999999</v>
      </c>
      <c r="I72" s="78">
        <v>20395883.699999999</v>
      </c>
      <c r="J72" s="78">
        <v>20667780.899999999</v>
      </c>
      <c r="K72" s="78">
        <v>20978758.899999999</v>
      </c>
      <c r="L72" s="78">
        <v>19539871.100000001</v>
      </c>
      <c r="M72" s="78">
        <v>20704508.100000001</v>
      </c>
      <c r="N72" s="78">
        <v>0</v>
      </c>
      <c r="O72" s="78">
        <v>0</v>
      </c>
      <c r="P72" s="79"/>
      <c r="Q72" s="79">
        <v>200627168.69999999</v>
      </c>
    </row>
    <row r="73" spans="2:17">
      <c r="B73" s="55" t="s">
        <v>115</v>
      </c>
      <c r="C73" s="19"/>
      <c r="D73" s="78">
        <v>634817.6451612903</v>
      </c>
      <c r="E73" s="78">
        <v>691586.6</v>
      </c>
      <c r="F73" s="78">
        <v>661459.49677419348</v>
      </c>
      <c r="G73" s="78">
        <v>647813.67999999993</v>
      </c>
      <c r="H73" s="78">
        <v>624417.39999999991</v>
      </c>
      <c r="I73" s="78">
        <v>679862.78999999992</v>
      </c>
      <c r="J73" s="78">
        <v>666702.6096774193</v>
      </c>
      <c r="K73" s="78">
        <v>676734.15806451603</v>
      </c>
      <c r="L73" s="78">
        <v>651329.03666666674</v>
      </c>
      <c r="M73" s="78">
        <v>667887.35806451621</v>
      </c>
      <c r="N73" s="78">
        <v>0</v>
      </c>
      <c r="O73" s="78">
        <v>0</v>
      </c>
      <c r="P73" s="79"/>
      <c r="Q73" s="79">
        <v>660261.07744086033</v>
      </c>
    </row>
    <row r="74" spans="2:17">
      <c r="B74" s="50"/>
      <c r="C74" s="17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79"/>
    </row>
    <row r="75" spans="2:17">
      <c r="B75" s="60" t="s">
        <v>0</v>
      </c>
      <c r="C75" s="17"/>
      <c r="D75" s="89">
        <f t="shared" ref="D75:J75" si="5">D57-(D70+D72)</f>
        <v>530267.20000000671</v>
      </c>
      <c r="E75" s="89">
        <f t="shared" si="5"/>
        <v>646477.99999999627</v>
      </c>
      <c r="F75" s="89">
        <f t="shared" si="5"/>
        <v>592830.19999999925</v>
      </c>
      <c r="G75" s="89">
        <f t="shared" si="5"/>
        <v>705242.00000000373</v>
      </c>
      <c r="H75" s="89">
        <f t="shared" si="5"/>
        <v>789799.39999999851</v>
      </c>
      <c r="I75" s="89">
        <f t="shared" si="5"/>
        <v>596749.19999999925</v>
      </c>
      <c r="J75" s="89">
        <f t="shared" si="5"/>
        <v>665779.70000000298</v>
      </c>
      <c r="K75" s="89">
        <f>K57-(K70+K72)</f>
        <v>216705.29999999702</v>
      </c>
      <c r="L75" s="89">
        <f>L57-(L70+L72)</f>
        <v>369727.59999999776</v>
      </c>
      <c r="M75" s="89">
        <f>M57-(M70+M72)</f>
        <v>742536.79999999702</v>
      </c>
      <c r="N75" s="89">
        <v>0</v>
      </c>
      <c r="O75" s="89">
        <v>0</v>
      </c>
      <c r="P75" s="79"/>
      <c r="Q75" s="79">
        <f>SUM(D75:O75)</f>
        <v>5856115.3999999985</v>
      </c>
    </row>
    <row r="76" spans="2:17">
      <c r="B76" s="62" t="s">
        <v>45</v>
      </c>
      <c r="C76" s="18"/>
      <c r="D76" s="94">
        <f t="shared" ref="D76:M76" si="6">IF(D57&gt;0,D75/D57,"")</f>
        <v>2.3147354970646766E-2</v>
      </c>
      <c r="E76" s="94">
        <f t="shared" si="6"/>
        <v>2.8489547499154041E-2</v>
      </c>
      <c r="F76" s="94">
        <f t="shared" si="6"/>
        <v>2.4757301643374259E-2</v>
      </c>
      <c r="G76" s="94">
        <f t="shared" si="6"/>
        <v>3.1107850617529211E-2</v>
      </c>
      <c r="H76" s="94">
        <f t="shared" si="6"/>
        <v>3.4414337231192027E-2</v>
      </c>
      <c r="I76" s="94">
        <f t="shared" si="6"/>
        <v>2.4997421711991583E-2</v>
      </c>
      <c r="J76" s="94">
        <f t="shared" si="6"/>
        <v>2.7419577518804489E-2</v>
      </c>
      <c r="K76" s="94">
        <f t="shared" si="6"/>
        <v>9.0149727838927524E-3</v>
      </c>
      <c r="L76" s="94">
        <f t="shared" si="6"/>
        <v>1.6422150132721344E-2</v>
      </c>
      <c r="M76" s="94">
        <f t="shared" si="6"/>
        <v>3.0415721342718811E-2</v>
      </c>
      <c r="N76" s="95" t="s">
        <v>128</v>
      </c>
      <c r="O76" s="95" t="s">
        <v>128</v>
      </c>
      <c r="P76" s="96"/>
      <c r="Q76" s="96">
        <f>AVERAGE(D76:O76)</f>
        <v>2.5018623545202533E-2</v>
      </c>
    </row>
    <row r="77" spans="2:17" ht="15.75" thickBot="1">
      <c r="B77" s="50"/>
      <c r="C77" s="26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79"/>
      <c r="Q77" s="88"/>
    </row>
    <row r="78" spans="2:17" ht="15.75" thickTop="1">
      <c r="B78" s="59" t="s">
        <v>36</v>
      </c>
      <c r="D78" s="89">
        <f t="shared" ref="D78:M78" si="7">(D70+D72)+D75</f>
        <v>22908328.000000007</v>
      </c>
      <c r="E78" s="89">
        <f t="shared" si="7"/>
        <v>22691760.899999995</v>
      </c>
      <c r="F78" s="89">
        <f t="shared" si="7"/>
        <v>23945670.999999996</v>
      </c>
      <c r="G78" s="89">
        <f t="shared" si="7"/>
        <v>22670868.800000001</v>
      </c>
      <c r="H78" s="89">
        <f t="shared" si="7"/>
        <v>22949719.899999999</v>
      </c>
      <c r="I78" s="89">
        <f t="shared" si="7"/>
        <v>23872430</v>
      </c>
      <c r="J78" s="89">
        <f t="shared" si="7"/>
        <v>24281180.100000001</v>
      </c>
      <c r="K78" s="89">
        <f t="shared" si="7"/>
        <v>24038375.399999995</v>
      </c>
      <c r="L78" s="89">
        <f t="shared" si="7"/>
        <v>22513958.099999998</v>
      </c>
      <c r="M78" s="89">
        <f t="shared" si="7"/>
        <v>24412927.5</v>
      </c>
      <c r="N78" s="89">
        <v>0</v>
      </c>
      <c r="O78" s="89">
        <v>0</v>
      </c>
      <c r="P78" s="79"/>
      <c r="Q78" s="79">
        <f>SUM(D78:O78)</f>
        <v>234285219.69999999</v>
      </c>
    </row>
    <row r="79" spans="2:17">
      <c r="B79" s="59"/>
      <c r="C79" s="15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1"/>
      <c r="Q79" s="91"/>
    </row>
    <row r="80" spans="2:17">
      <c r="B80" s="50"/>
      <c r="D80" s="90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Q80" s="91"/>
    </row>
    <row r="81" spans="2:17">
      <c r="B81" s="63" t="s">
        <v>116</v>
      </c>
      <c r="D81" s="90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Q81" s="90"/>
    </row>
    <row r="82" spans="2:17">
      <c r="B82" s="64" t="s">
        <v>117</v>
      </c>
    </row>
    <row r="83" spans="2:17">
      <c r="B83" t="s">
        <v>118</v>
      </c>
      <c r="D83" s="90"/>
      <c r="Q83" s="91"/>
    </row>
    <row r="84" spans="2:17">
      <c r="B84" s="23" t="s">
        <v>119</v>
      </c>
      <c r="C84" s="24"/>
      <c r="D84" s="9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Q84" s="99"/>
    </row>
    <row r="85" spans="2:17">
      <c r="B85" s="23"/>
      <c r="C85" s="24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2:17">
      <c r="D86" s="12"/>
      <c r="Q86" s="91"/>
    </row>
    <row r="87" spans="2:17" ht="15.75">
      <c r="B87" s="35"/>
      <c r="D87" s="12"/>
      <c r="Q87" s="91"/>
    </row>
    <row r="88" spans="2:17" ht="15.75">
      <c r="B88" s="35"/>
    </row>
    <row r="89" spans="2:17" ht="15.75">
      <c r="B89" s="35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Molika Theng</cp:lastModifiedBy>
  <cp:lastPrinted>2019-05-22T20:25:46Z</cp:lastPrinted>
  <dcterms:created xsi:type="dcterms:W3CDTF">2016-06-02T16:03:10Z</dcterms:created>
  <dcterms:modified xsi:type="dcterms:W3CDTF">2024-11-29T16:34:31Z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2024-02-27T15:34:20Z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6db9c950-c7cd-4310-9bc6-12e480fca4f6</vt:lpwstr>
  </property>
  <property fmtid="{D5CDD505-2E9C-101B-9397-08002B2CF9AE}" pid="8" name="MSIP_Label_fa6456a4-fd09-448a-abb7-32a44248e25a_ContentBits">
    <vt:lpwstr>2</vt:lpwstr>
  </property>
</Properties>
</file>