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C9A49D5B-C35E-4EF0-A567-2E071D44B5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8" i="18" l="1"/>
  <c r="E78" i="18"/>
  <c r="D78" i="18"/>
  <c r="Q78" i="18" s="1"/>
  <c r="F75" i="18"/>
  <c r="F76" i="18" s="1"/>
  <c r="E75" i="18"/>
  <c r="E76" i="18" s="1"/>
  <c r="D75" i="18"/>
  <c r="D76" i="18" s="1"/>
  <c r="Q55" i="18"/>
  <c r="Q52" i="18"/>
  <c r="Q51" i="18"/>
  <c r="Q50" i="18"/>
  <c r="Q45" i="18"/>
  <c r="Q44" i="18"/>
  <c r="F43" i="18"/>
  <c r="F46" i="18" s="1"/>
  <c r="F48" i="18" s="1"/>
  <c r="F57" i="18" s="1"/>
  <c r="E43" i="18"/>
  <c r="E46" i="18" s="1"/>
  <c r="E48" i="18" s="1"/>
  <c r="E57" i="18" s="1"/>
  <c r="D43" i="18"/>
  <c r="D46" i="18" s="1"/>
  <c r="Q42" i="18"/>
  <c r="Q76" i="18" l="1"/>
  <c r="Q75" i="18"/>
  <c r="Q46" i="18"/>
  <c r="D48" i="18"/>
  <c r="Q43" i="18"/>
  <c r="Q48" i="18" l="1"/>
  <c r="D57" i="18"/>
  <c r="Q57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<sst xmlns="http://schemas.openxmlformats.org/spreadsheetml/2006/main" count="241" uniqueCount="130">
  <si>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</si>
  <si>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</si>
  <si>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</si>
  <si>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</si>
  <si>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</si>
  <si>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</si>
  <si>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</si>
  <si>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</si>
  <si>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</si>
  <si>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</si>
  <si>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</si>
  <si>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</si>
  <si>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</si>
  <si>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</si>
  <si>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</si>
  <si>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</si>
  <si>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</si>
  <si>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</si>
  <si>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</si>
  <si>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</si>
  <si>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</si>
  <si>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</si>
  <si>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</si>
  <si>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</si>
  <si>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</si>
  <si>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</si>
  <si>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</si>
  <si>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</si>
  <si>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</si>
  <si>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</si>
  <si>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</si>
  <si>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</si>
  <si>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</si>
  <si>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</si>
  <si>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</si>
  <si>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</si>
  <si>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</si>
  <si>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</si>
  <si>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</si>
  <si>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</si>
  <si>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</si>
  <si>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</si>
  <si>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</si>
  <si>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</si>
  <si>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</si>
  <si>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</si>
  <si>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</si>
  <si>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</si>
  <si>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</si>
  <si>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</si>
  <si>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</si>
  <si>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</si>
  <si>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</si>
  <si>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</si>
  <si>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</si>
  <si>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</si>
  <si>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</si>
  <si>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</si>
  <si>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</si>
  <si>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</si>
  <si>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</si>
  <si>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</si>
  <si>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</si>
  <si>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</si>
  <si>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</si>
  <si>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</si>
  <si>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</si>
  <si>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</si>
  <si>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</si>
  <si>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</si>
  <si>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</si>
  <si>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</si>
  <si>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</si>
  <si>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</si>
  <si>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</si>
  <si>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</si>
  <si>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</si>
  <si>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</si>
  <si>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</si>
  <si>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</si>
  <si>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</si>
  <si>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</si>
  <si>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</si>
  <si>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</si>
  <si>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</si>
  <si>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</si>
  <si>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</si>
  <si>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</si>
  <si>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</si>
  <si>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</si>
  <si>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</si>
  <si>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</si>
  <si>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</si>
  <si>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</si>
  <si>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</si>
  <si>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</si>
  <si>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</si>
  <si>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</si>
  <si>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</si>
  <si>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</si>
  <si>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</si>
  <si>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</si>
  <si>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</si>
  <si>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</si>
  <si>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</si>
  <si>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</si>
  <si>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</si>
  <si>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</si>
  <si>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</si>
  <si>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</si>
  <si>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</si>
  <si>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</si>
  <si>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</si>
  <si>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</si>
  <si>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</si>
  <si>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</si>
  <si>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</si>
  <si>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</si>
  <si>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</si>
  <si>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</si>
  <si>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</si>
  <si>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</si>
  <si>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</si>
  <si>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</si>
  <si>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</si>
  <si>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</si>
  <si>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</si>
  <si>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2025</t>
  </si>
  <si>
    <t/>
  </si>
  <si>
    <t xml:space="preserve"> Run Date:  28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</si>
</sst>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  <numFmt numFmtId="168" formatCode="0.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  <xf numFmtId="9" fontId="2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165" fontId="1" fillId="0" borderId="0" xfId="0" applyNumberFormat="1" applyFont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Alignment="1">
      <alignment horizontal="left" indent="9"/>
    </xf>
    <xf numFmtId="0" fontId="4" fillId="0" borderId="0" xfId="0" quotePrefix="1" applyFont="1"/>
    <xf numFmtId="0" fontId="1" fillId="2" borderId="0" xfId="0" applyFont="1" applyFill="1" applyAlignment="1">
      <alignment horizontal="right" vertical="center"/>
    </xf>
    <xf numFmtId="0" fontId="20" fillId="0" borderId="4" xfId="0" applyFont="1" applyBorder="1"/>
    <xf numFmtId="0" fontId="20" fillId="0" borderId="3" xfId="0" applyFont="1" applyBorder="1"/>
    <xf numFmtId="0" fontId="20" fillId="0" borderId="5" xfId="0" applyFont="1" applyBorder="1"/>
    <xf numFmtId="0" fontId="20" fillId="0" borderId="6" xfId="0" applyFont="1" applyBorder="1"/>
    <xf numFmtId="0" fontId="20" fillId="0" borderId="7" xfId="0" applyFont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2" fillId="0" borderId="0" xfId="1" applyNumberFormat="1" applyFont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left"/>
    </xf>
    <xf numFmtId="165" fontId="0" fillId="0" borderId="0" xfId="1" applyNumberFormat="1" applyFont="1" applyAlignment="1">
      <alignment horizontal="right" vertical="center"/>
    </xf>
    <xf numFmtId="0" fontId="0" fillId="2" borderId="0" xfId="0" applyFill="1" applyAlignment="1">
      <alignment horizontal="right"/>
    </xf>
    <xf numFmtId="0" fontId="22" fillId="0" borderId="4" xfId="0" applyFont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/>
    <xf numFmtId="0" fontId="28" fillId="0" borderId="0" xfId="0" applyFont="1" applyAlignment="1">
      <alignment horizontal="left" indent="6"/>
    </xf>
    <xf numFmtId="0" fontId="24" fillId="0" borderId="0" xfId="0" applyFont="1" applyAlignment="1">
      <alignment horizontal="left" indent="2"/>
    </xf>
    <xf numFmtId="0" fontId="28" fillId="0" borderId="0" xfId="0" applyFont="1" applyAlignment="1">
      <alignment horizontal="left" indent="3"/>
    </xf>
    <xf numFmtId="0" fontId="29" fillId="0" borderId="0" xfId="0" applyFont="1" applyAlignment="1">
      <alignment horizontal="left" indent="4"/>
    </xf>
    <xf numFmtId="0" fontId="29" fillId="0" borderId="0" xfId="0" applyFont="1" applyAlignment="1">
      <alignment horizontal="left" indent="3"/>
    </xf>
    <xf numFmtId="0" fontId="29" fillId="0" borderId="0" xfId="0" applyFont="1" applyAlignment="1">
      <alignment horizontal="left" indent="2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Alignment="1">
      <alignment horizontal="left" vertical="top"/>
    </xf>
    <xf numFmtId="0" fontId="29" fillId="0" borderId="0" xfId="0" applyFont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2" fillId="0" borderId="0" xfId="1" applyNumberFormat="1" applyFont="1" applyBorder="1"/>
    <xf numFmtId="49" fontId="0" fillId="0" borderId="2" xfId="0" applyNumberFormat="1" applyBorder="1"/>
    <xf numFmtId="49" fontId="2" fillId="0" borderId="0" xfId="1" applyNumberFormat="1" applyFont="1" applyBorder="1" applyAlignment="1">
      <alignment horizontal="left"/>
    </xf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0" fontId="29" fillId="0" borderId="0" xfId="0" applyFont="1" applyAlignment="1">
      <alignment horizontal="left" indent="6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165" fontId="5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165" fontId="1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68" fontId="2" fillId="0" borderId="0" xfId="15" applyNumberFormat="1" applyFont="1" applyFill="1" applyBorder="1" applyAlignment="1">
      <alignment horizontal="right"/>
    </xf>
    <xf numFmtId="168" fontId="29" fillId="0" borderId="0" xfId="15" applyNumberFormat="1" applyFont="1" applyFill="1" applyBorder="1"/>
    <xf numFmtId="165" fontId="2" fillId="0" borderId="1" xfId="1" applyNumberFormat="1" applyFont="1" applyFill="1" applyBorder="1" applyAlignment="1">
      <alignment horizontal="center"/>
    </xf>
    <xf numFmtId="43" fontId="2" fillId="0" borderId="0" xfId="1" applyFont="1" applyFill="1" applyBorder="1"/>
    <xf numFmtId="10" fontId="2" fillId="0" borderId="0" xfId="15" applyNumberFormat="1" applyFont="1" applyFill="1" applyBorder="1" applyAlignment="1">
      <alignment horizontal="right"/>
    </xf>
    <xf numFmtId="165" fontId="2" fillId="0" borderId="1" xfId="1" applyNumberFormat="1" applyFont="1" applyFill="1" applyBorder="1"/>
    <xf numFmtId="0" fontId="1" fillId="0" borderId="0" xfId="1" applyNumberFormat="1" applyFont="1" applyFill="1" applyBorder="1"/>
    <xf numFmtId="165" fontId="1" fillId="0" borderId="0" xfId="1" applyNumberFormat="1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2" fillId="0" borderId="1" xfId="0" applyFont="1" applyBorder="1" applyAlignment="1">
      <alignment horizontal="center"/>
    </xf>
    <xf numFmtId="0" fontId="25" fillId="0" borderId="0" xfId="0" applyFont="1" applyFill="1"/>
    <xf numFmtId="0" fontId="25" fillId="0" borderId="0" xfId="0" applyFont="1" applyFill="1" applyAlignment="1">
      <alignment horizontal="right"/>
    </xf>
  </cellXfs>
  <cellStyles count="16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ercent" xfId="15" builtinId="5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1694180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40625" defaultRowHeight="15"/>
  <cols>
    <col min="1" max="1" width="4" customWidth="1"/>
    <col min="2" max="2" width="43" customWidth="1"/>
    <col min="3" max="3" width="3.85546875" customWidth="1"/>
    <col min="4" max="15" width="14.5703125" customWidth="1"/>
    <col min="16" max="16" width="1.5703125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1" spans="1:63" s="2" customFormat="1" ht="20.25" customHeight="1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s="2" customFormat="1" ht="20.25" customHeight="1">
      <c r="G2" s="31"/>
      <c r="H2" s="30"/>
      <c r="I2" s="46" t="s">
        <v>24</v>
      </c>
      <c r="J2" s="30"/>
      <c r="K2" s="32"/>
      <c r="M2" s="28" t="s">
        <v>37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1:63" s="2" customFormat="1" ht="19.5" customHeight="1">
      <c r="G3" s="33"/>
      <c r="H3" s="104" t="s">
        <v>120</v>
      </c>
      <c r="I3" s="104"/>
      <c r="J3" s="104"/>
      <c r="K3" s="34"/>
      <c r="M3" s="2" t="s">
        <v>38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1:63" ht="24" customHeight="1">
      <c r="B4" s="47" t="s">
        <v>23</v>
      </c>
      <c r="C4" s="22"/>
      <c r="D4" t="s">
        <v>109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13</v>
      </c>
    </row>
    <row r="5" spans="1:63" s="1" customFormat="1" ht="15" customHeight="1">
      <c r="B5" s="48"/>
      <c r="C5" s="4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/>
      <c r="Q5" s="3" t="s">
        <v>14</v>
      </c>
    </row>
    <row r="6" spans="1:63" s="1" customFormat="1">
      <c r="B6" s="49" t="s">
        <v>20</v>
      </c>
      <c r="C6" s="20"/>
    </row>
    <row r="7" spans="1:63">
      <c r="A7" s="1"/>
      <c r="B7" s="50" t="s">
        <v>41</v>
      </c>
      <c r="D7" s="43" t="s">
        <v>111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44" t="s">
        <v>15</v>
      </c>
      <c r="R7" s="13"/>
      <c r="S7" s="1"/>
    </row>
    <row r="8" spans="1:63">
      <c r="A8" s="1"/>
      <c r="B8" s="50"/>
      <c r="D8" s="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8"/>
      <c r="Q8" s="8"/>
    </row>
    <row r="9" spans="1:63">
      <c r="A9" s="1"/>
      <c r="B9" s="50" t="s">
        <v>55</v>
      </c>
      <c r="D9" s="38"/>
    </row>
    <row r="10" spans="1:63">
      <c r="B10" s="56" t="s">
        <v>113</v>
      </c>
      <c r="C10" s="17"/>
      <c r="D10" s="4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</row>
    <row r="11" spans="1:63">
      <c r="B11" s="51" t="s">
        <v>25</v>
      </c>
      <c r="C11" s="17"/>
      <c r="D11" s="43" t="s">
        <v>67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</row>
    <row r="12" spans="1:63">
      <c r="B12" s="51" t="s">
        <v>26</v>
      </c>
      <c r="C12" s="17"/>
      <c r="D12" s="43" t="s">
        <v>68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</row>
    <row r="13" spans="1:63">
      <c r="B13" s="51" t="s">
        <v>27</v>
      </c>
      <c r="C13" s="17"/>
      <c r="D13" s="43" t="s">
        <v>69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</row>
    <row r="14" spans="1:63">
      <c r="B14" s="51" t="s">
        <v>122</v>
      </c>
      <c r="C14" s="17"/>
      <c r="D14" s="39" t="s">
        <v>70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8"/>
      <c r="Q14" s="41"/>
    </row>
    <row r="15" spans="1:63">
      <c r="B15" s="52" t="s">
        <v>114</v>
      </c>
      <c r="C15" s="17"/>
      <c r="D15" s="37" t="s">
        <v>95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</row>
    <row r="16" spans="1:63">
      <c r="B16" s="53"/>
      <c r="C16" s="17"/>
      <c r="D16" s="38"/>
    </row>
    <row r="17" spans="1:22">
      <c r="B17" s="56" t="s">
        <v>30</v>
      </c>
      <c r="C17" s="18"/>
      <c r="D17" s="68" t="s">
        <v>72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22">
      <c r="B18" s="55"/>
      <c r="D18" s="38"/>
      <c r="U18" s="14"/>
      <c r="V18" s="12"/>
    </row>
    <row r="19" spans="1:22">
      <c r="B19" s="56" t="s">
        <v>47</v>
      </c>
      <c r="C19" s="17"/>
      <c r="D19" s="38"/>
      <c r="U19" s="14"/>
    </row>
    <row r="20" spans="1:22">
      <c r="B20" s="54" t="s">
        <v>126</v>
      </c>
      <c r="C20" s="17"/>
      <c r="D20" s="38"/>
      <c r="U20" s="14"/>
    </row>
    <row r="21" spans="1:22">
      <c r="B21" s="77" t="s">
        <v>59</v>
      </c>
      <c r="C21" s="17"/>
      <c r="D21" s="38" t="s">
        <v>110</v>
      </c>
    </row>
    <row r="22" spans="1:22">
      <c r="B22" s="77" t="s">
        <v>60</v>
      </c>
      <c r="C22" s="17"/>
      <c r="D22" s="38" t="s">
        <v>73</v>
      </c>
    </row>
    <row r="23" spans="1:22">
      <c r="B23" s="77" t="s">
        <v>61</v>
      </c>
      <c r="C23" s="17"/>
      <c r="D23" s="38" t="s">
        <v>74</v>
      </c>
    </row>
    <row r="24" spans="1:22">
      <c r="B24" s="54" t="s">
        <v>123</v>
      </c>
      <c r="C24" s="18"/>
      <c r="D24" s="37" t="s">
        <v>96</v>
      </c>
    </row>
    <row r="25" spans="1:22">
      <c r="B25" s="54" t="s">
        <v>28</v>
      </c>
      <c r="C25" s="18"/>
      <c r="D25" s="39" t="s">
        <v>75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Q25" s="36"/>
    </row>
    <row r="26" spans="1:22">
      <c r="B26" s="56" t="s">
        <v>46</v>
      </c>
      <c r="C26" s="18"/>
      <c r="D26" s="37" t="s">
        <v>76</v>
      </c>
    </row>
    <row r="27" spans="1:22" s="1" customFormat="1">
      <c r="A27"/>
      <c r="B27" s="53"/>
      <c r="C27" s="18"/>
      <c r="D27" s="39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T27"/>
      <c r="U27"/>
    </row>
    <row r="28" spans="1:22">
      <c r="B28" s="50" t="s">
        <v>56</v>
      </c>
      <c r="C28" s="18"/>
      <c r="D28" s="37" t="s">
        <v>77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8"/>
      <c r="Q28" s="8"/>
      <c r="T28" s="1"/>
      <c r="U28" s="1"/>
    </row>
    <row r="29" spans="1:22">
      <c r="B29" s="50"/>
      <c r="C29" s="17"/>
      <c r="D29" s="38"/>
    </row>
    <row r="30" spans="1:22">
      <c r="B30" s="57" t="s">
        <v>57</v>
      </c>
      <c r="C30" s="17"/>
      <c r="D30" s="38"/>
    </row>
    <row r="31" spans="1:22">
      <c r="B31" s="53" t="s">
        <v>49</v>
      </c>
      <c r="C31" s="17"/>
      <c r="D31" s="70" t="s">
        <v>78</v>
      </c>
    </row>
    <row r="32" spans="1:22">
      <c r="B32" s="53" t="s">
        <v>48</v>
      </c>
      <c r="C32" s="18"/>
      <c r="D32" s="70" t="s">
        <v>79</v>
      </c>
    </row>
    <row r="33" spans="2:18">
      <c r="B33" s="53"/>
      <c r="C33" s="18"/>
      <c r="D33" s="38"/>
    </row>
    <row r="34" spans="2:18">
      <c r="B34" s="53" t="s">
        <v>29</v>
      </c>
      <c r="D34" s="38" t="s">
        <v>99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R34" s="13"/>
    </row>
    <row r="35" spans="2:18">
      <c r="B35" s="53" t="s">
        <v>51</v>
      </c>
      <c r="D35" s="38" t="s">
        <v>80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8"/>
      <c r="Q35" s="40"/>
    </row>
    <row r="36" spans="2:18">
      <c r="B36" s="53" t="s">
        <v>52</v>
      </c>
      <c r="D36" s="70" t="s">
        <v>65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2:18">
      <c r="B37" s="53"/>
      <c r="D37" s="38"/>
    </row>
    <row r="38" spans="2:18">
      <c r="B38" s="53" t="s">
        <v>40</v>
      </c>
      <c r="D38" s="37" t="s">
        <v>81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8"/>
      <c r="Q38" s="8"/>
    </row>
    <row r="39" spans="2:18">
      <c r="B39" s="53" t="s">
        <v>35</v>
      </c>
      <c r="C39" s="21"/>
      <c r="D39" s="37" t="s">
        <v>82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</row>
    <row r="40" spans="2:18">
      <c r="B40" s="53"/>
      <c r="D40" s="38"/>
    </row>
    <row r="41" spans="2:18">
      <c r="B41" s="53" t="s">
        <v>42</v>
      </c>
      <c r="C41" s="17"/>
    </row>
    <row r="42" spans="2:18">
      <c r="B42" s="51" t="s">
        <v>102</v>
      </c>
      <c r="C42" s="17"/>
      <c r="D42" s="70" t="s">
        <v>105</v>
      </c>
    </row>
    <row r="43" spans="2:18">
      <c r="B43" s="51" t="s">
        <v>103</v>
      </c>
      <c r="C43" s="17"/>
      <c r="D43" s="70" t="s">
        <v>106</v>
      </c>
    </row>
    <row r="44" spans="2:18">
      <c r="B44" s="51" t="s">
        <v>124</v>
      </c>
      <c r="C44" s="17"/>
      <c r="D44" s="70" t="s">
        <v>107</v>
      </c>
    </row>
    <row r="45" spans="2:18">
      <c r="B45" s="51" t="s">
        <v>104</v>
      </c>
      <c r="C45" s="17"/>
      <c r="D45" s="70" t="s">
        <v>108</v>
      </c>
    </row>
    <row r="46" spans="2:18">
      <c r="B46" s="53" t="s">
        <v>101</v>
      </c>
      <c r="C46" s="17"/>
      <c r="D46" s="37" t="s">
        <v>112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8"/>
      <c r="Q46" s="8"/>
    </row>
    <row r="47" spans="2:18">
      <c r="B47" s="53"/>
      <c r="C47" s="17"/>
      <c r="D47" s="71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5"/>
    </row>
    <row r="48" spans="2:18">
      <c r="B48" s="58" t="s">
        <v>58</v>
      </c>
      <c r="C48" s="17"/>
      <c r="D48" s="67" t="s">
        <v>121</v>
      </c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</row>
    <row r="49" spans="1:19">
      <c r="B49" s="50"/>
      <c r="C49" s="17"/>
      <c r="D49" s="37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8"/>
      <c r="Q49" s="8"/>
    </row>
    <row r="50" spans="1:19">
      <c r="B50" s="57" t="s">
        <v>54</v>
      </c>
      <c r="C50" s="17"/>
      <c r="D50" s="70" t="s">
        <v>66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9">
      <c r="A51" s="1"/>
      <c r="B51" s="50" t="s">
        <v>22</v>
      </c>
      <c r="C51" s="17"/>
      <c r="D51" s="70" t="s">
        <v>83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8"/>
      <c r="R51" s="1"/>
      <c r="S51" s="1"/>
    </row>
    <row r="52" spans="1:19">
      <c r="B52" s="50" t="s">
        <v>17</v>
      </c>
      <c r="C52" s="17"/>
      <c r="D52" s="70" t="s">
        <v>84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8"/>
      <c r="Q52" s="8"/>
    </row>
    <row r="53" spans="1:19">
      <c r="B53" s="50"/>
      <c r="C53" s="17"/>
      <c r="D53" s="7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8"/>
      <c r="Q53" s="8"/>
    </row>
    <row r="54" spans="1:19">
      <c r="B54" s="50" t="s">
        <v>43</v>
      </c>
      <c r="C54" s="17"/>
      <c r="D54" s="72" t="s">
        <v>85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8"/>
      <c r="Q54" s="44" t="s">
        <v>16</v>
      </c>
    </row>
    <row r="55" spans="1:19">
      <c r="B55" s="50" t="s">
        <v>50</v>
      </c>
      <c r="C55" s="17"/>
      <c r="D55" s="72" t="s">
        <v>86</v>
      </c>
    </row>
    <row r="56" spans="1:19" ht="15.75" thickBot="1">
      <c r="B56" s="50"/>
      <c r="C56" s="17"/>
      <c r="D56" s="69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Q56" s="25"/>
    </row>
    <row r="57" spans="1:19" ht="15.75" thickTop="1">
      <c r="B57" s="59" t="s">
        <v>31</v>
      </c>
      <c r="C57" s="17"/>
      <c r="D57" s="37" t="s">
        <v>97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  <c r="Q57" s="11"/>
    </row>
    <row r="58" spans="1:19">
      <c r="B58" s="59"/>
      <c r="C58" s="17"/>
      <c r="D58" s="38"/>
    </row>
    <row r="59" spans="1:19" ht="26.25" customHeight="1">
      <c r="B59" s="47" t="s">
        <v>23</v>
      </c>
      <c r="C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 t="s">
        <v>13</v>
      </c>
    </row>
    <row r="60" spans="1:19" s="1" customFormat="1" ht="18" customHeight="1">
      <c r="B60" s="48"/>
      <c r="C60" s="4"/>
      <c r="D60" s="45" t="s">
        <v>1</v>
      </c>
      <c r="E60" s="3" t="s">
        <v>2</v>
      </c>
      <c r="F60" s="3" t="s">
        <v>3</v>
      </c>
      <c r="G60" s="3" t="s">
        <v>4</v>
      </c>
      <c r="H60" s="3" t="s">
        <v>5</v>
      </c>
      <c r="I60" s="3" t="s">
        <v>6</v>
      </c>
      <c r="J60" s="3" t="s">
        <v>7</v>
      </c>
      <c r="K60" s="3" t="s">
        <v>8</v>
      </c>
      <c r="L60" s="3" t="s">
        <v>9</v>
      </c>
      <c r="M60" s="3" t="s">
        <v>10</v>
      </c>
      <c r="N60" s="3" t="s">
        <v>11</v>
      </c>
      <c r="O60" s="3" t="s">
        <v>12</v>
      </c>
      <c r="P60" s="3"/>
      <c r="Q60" s="29"/>
    </row>
    <row r="61" spans="1:19">
      <c r="B61" s="49" t="s">
        <v>21</v>
      </c>
      <c r="C61" s="19"/>
      <c r="D61" s="38"/>
    </row>
    <row r="62" spans="1:19">
      <c r="B62" s="60" t="s">
        <v>18</v>
      </c>
      <c r="C62" s="19"/>
      <c r="D62" s="38"/>
    </row>
    <row r="63" spans="1:19">
      <c r="B63" s="53" t="s">
        <v>125</v>
      </c>
      <c r="C63" s="19"/>
      <c r="D63" s="70" t="s">
        <v>87</v>
      </c>
    </row>
    <row r="64" spans="1:19">
      <c r="B64" s="53" t="s">
        <v>32</v>
      </c>
      <c r="C64" s="19"/>
      <c r="D64" s="70" t="s">
        <v>88</v>
      </c>
    </row>
    <row r="65" spans="2:17">
      <c r="B65" s="53" t="s">
        <v>53</v>
      </c>
      <c r="C65" s="19"/>
      <c r="D65" s="70" t="s">
        <v>89</v>
      </c>
    </row>
    <row r="66" spans="2:17">
      <c r="B66" s="53" t="s">
        <v>39</v>
      </c>
      <c r="C66" s="19"/>
      <c r="D66" s="70" t="s">
        <v>90</v>
      </c>
    </row>
    <row r="67" spans="2:17">
      <c r="B67" s="53" t="s">
        <v>44</v>
      </c>
      <c r="C67" s="17"/>
      <c r="D67" s="70" t="s">
        <v>91</v>
      </c>
    </row>
    <row r="68" spans="2:17">
      <c r="B68" s="53" t="s">
        <v>34</v>
      </c>
      <c r="C68" s="17"/>
      <c r="D68" s="70" t="s">
        <v>92</v>
      </c>
    </row>
    <row r="69" spans="2:17">
      <c r="B69" s="61" t="s">
        <v>33</v>
      </c>
      <c r="C69" s="19"/>
      <c r="D69" s="70" t="s">
        <v>93</v>
      </c>
    </row>
    <row r="70" spans="2:17">
      <c r="B70" s="50" t="s">
        <v>19</v>
      </c>
      <c r="C70" s="19"/>
      <c r="D70" s="37" t="s">
        <v>71</v>
      </c>
    </row>
    <row r="71" spans="2:17">
      <c r="B71" s="60"/>
      <c r="C71" s="19"/>
      <c r="D71" s="38"/>
    </row>
    <row r="72" spans="2:17">
      <c r="B72" s="50" t="s">
        <v>98</v>
      </c>
      <c r="C72" s="19"/>
      <c r="D72" s="72" t="s">
        <v>100</v>
      </c>
    </row>
    <row r="73" spans="2:17">
      <c r="B73" s="55" t="s">
        <v>115</v>
      </c>
      <c r="C73" s="17"/>
      <c r="D73" s="72" t="s">
        <v>94</v>
      </c>
    </row>
    <row r="74" spans="2:17">
      <c r="B74" s="50"/>
      <c r="C74" s="17"/>
      <c r="D74" s="38"/>
    </row>
    <row r="75" spans="2:17">
      <c r="B75" s="60" t="s">
        <v>0</v>
      </c>
      <c r="C75" s="19"/>
      <c r="D75" s="37" t="s">
        <v>63</v>
      </c>
    </row>
    <row r="76" spans="2:17">
      <c r="B76" s="62" t="s">
        <v>45</v>
      </c>
      <c r="C76" s="19"/>
      <c r="D76" s="37" t="s">
        <v>62</v>
      </c>
    </row>
    <row r="77" spans="2:17" ht="15.75" thickBot="1">
      <c r="B77" s="50"/>
      <c r="C77" s="19"/>
      <c r="D77" s="69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Q77" s="25"/>
    </row>
    <row r="78" spans="2:17" ht="15.75" thickTop="1">
      <c r="B78" s="59" t="s">
        <v>36</v>
      </c>
      <c r="C78" s="19"/>
      <c r="D78" s="37" t="s">
        <v>64</v>
      </c>
    </row>
    <row r="79" spans="2:17">
      <c r="B79" s="50"/>
    </row>
    <row r="80" spans="2:17">
      <c r="B80" s="50"/>
    </row>
    <row r="81" spans="2:2">
      <c r="B81" s="63" t="s">
        <v>116</v>
      </c>
    </row>
    <row r="82" spans="2:2">
      <c r="B82" s="64" t="s">
        <v>117</v>
      </c>
    </row>
    <row r="83" spans="2:2">
      <c r="B83" s="60" t="s">
        <v>118</v>
      </c>
    </row>
    <row r="84" spans="2:2">
      <c r="B84" s="60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headerFooter>
    <oddFooter>&amp;L_x000D_&amp;1#&amp;"Calibri"&amp;10&amp;K000000 Security Classification: Protected 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V89"/>
  <sheetViews>
    <sheetView tabSelected="1" topLeftCell="A44" zoomScale="80" zoomScaleNormal="80" workbookViewId="0">
      <selection activeCell="D75" sqref="D75:Q78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customWidth="1"/>
    <col min="17" max="17" width="19.42578125" customWidth="1"/>
  </cols>
  <sheetData>
    <row r="1" spans="2:22" s="2" customFormat="1" ht="20.25" customHeight="1">
      <c r="Q1"/>
    </row>
    <row r="2" spans="2:22" s="2" customFormat="1" ht="20.25" customHeight="1">
      <c r="G2" s="31"/>
      <c r="H2" s="30"/>
      <c r="I2" s="46" t="s">
        <v>24</v>
      </c>
      <c r="J2" s="30"/>
      <c r="K2" s="32"/>
      <c r="Q2"/>
    </row>
    <row r="3" spans="2:22" s="2" customFormat="1" ht="19.5" customHeight="1">
      <c r="G3" s="33"/>
      <c r="H3" s="104" t="s">
        <v>120</v>
      </c>
      <c r="I3" s="104"/>
      <c r="J3" s="104"/>
      <c r="K3" s="34"/>
      <c r="Q3"/>
    </row>
    <row r="4" spans="2:22" ht="22.5" customHeight="1">
      <c r="B4" s="47" t="s">
        <v>129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13</v>
      </c>
    </row>
    <row r="5" spans="2:22" s="1" customFormat="1" ht="18" customHeight="1">
      <c r="B5" s="48"/>
      <c r="C5" s="4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/>
      <c r="Q5" s="29" t="s">
        <v>127</v>
      </c>
    </row>
    <row r="6" spans="2:22" s="1" customFormat="1">
      <c r="B6" s="49" t="s">
        <v>20</v>
      </c>
      <c r="C6" s="20"/>
    </row>
    <row r="7" spans="2:22" s="1" customFormat="1">
      <c r="B7" s="50" t="s">
        <v>41</v>
      </c>
      <c r="C7"/>
      <c r="D7" s="90">
        <v>9506655</v>
      </c>
      <c r="E7" s="16">
        <v>9473819.8000000007</v>
      </c>
      <c r="F7" s="16">
        <v>8542752.5999999996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8"/>
      <c r="Q7" s="91">
        <v>9506655</v>
      </c>
      <c r="V7" s="16"/>
    </row>
    <row r="8" spans="2:22" s="1" customFormat="1">
      <c r="B8" s="50"/>
      <c r="D8" s="90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8"/>
      <c r="Q8" s="91"/>
    </row>
    <row r="9" spans="2:22" s="1" customFormat="1">
      <c r="B9" s="50" t="s">
        <v>55</v>
      </c>
      <c r="D9" s="9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91"/>
    </row>
    <row r="10" spans="2:22">
      <c r="B10" s="56" t="s">
        <v>113</v>
      </c>
      <c r="D10" s="96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8"/>
      <c r="Q10" s="99"/>
    </row>
    <row r="11" spans="2:22">
      <c r="B11" s="77" t="s">
        <v>25</v>
      </c>
      <c r="D11" s="90">
        <v>1582847.5</v>
      </c>
      <c r="E11" s="16">
        <v>1448289.5</v>
      </c>
      <c r="F11" s="16">
        <v>1694687.9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8"/>
      <c r="Q11" s="91">
        <v>4725824.9000000004</v>
      </c>
    </row>
    <row r="12" spans="2:22" s="1" customFormat="1">
      <c r="B12" s="77" t="s">
        <v>26</v>
      </c>
      <c r="C12"/>
      <c r="D12" s="90">
        <v>347900.5</v>
      </c>
      <c r="E12" s="16">
        <v>307732.8</v>
      </c>
      <c r="F12" s="16">
        <v>347514.2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8"/>
      <c r="Q12" s="91">
        <v>1003147.5</v>
      </c>
    </row>
    <row r="13" spans="2:22">
      <c r="B13" s="77" t="s">
        <v>27</v>
      </c>
      <c r="D13" s="90">
        <v>165494.9</v>
      </c>
      <c r="E13" s="16">
        <v>148119.29999999999</v>
      </c>
      <c r="F13" s="16">
        <v>168204.7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8"/>
      <c r="Q13" s="91">
        <v>481818.89999999997</v>
      </c>
    </row>
    <row r="14" spans="2:22">
      <c r="B14" s="77" t="s">
        <v>122</v>
      </c>
      <c r="D14" s="97">
        <v>613885.6</v>
      </c>
      <c r="E14" s="76">
        <v>545817</v>
      </c>
      <c r="F14" s="76">
        <v>598747.30000000005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6"/>
      <c r="Q14" s="97">
        <v>1758449.9000000001</v>
      </c>
    </row>
    <row r="15" spans="2:22" s="1" customFormat="1">
      <c r="B15" s="56" t="s">
        <v>114</v>
      </c>
      <c r="D15" s="90">
        <v>2710128.5</v>
      </c>
      <c r="E15" s="16">
        <v>2449958.6</v>
      </c>
      <c r="F15" s="16">
        <v>2809154.0999999996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8"/>
      <c r="Q15" s="91">
        <v>7969241.2000000011</v>
      </c>
    </row>
    <row r="16" spans="2:22" s="1" customFormat="1">
      <c r="B16" s="55"/>
      <c r="D16" s="90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8"/>
      <c r="Q16" s="91"/>
    </row>
    <row r="17" spans="2:17">
      <c r="B17" s="56" t="s">
        <v>30</v>
      </c>
      <c r="D17" s="90">
        <v>413914.5</v>
      </c>
      <c r="E17" s="16">
        <v>357432.9</v>
      </c>
      <c r="F17" s="16">
        <v>392124.4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8"/>
      <c r="Q17" s="91">
        <v>1163471.8</v>
      </c>
    </row>
    <row r="18" spans="2:17">
      <c r="B18" s="55"/>
      <c r="D18" s="90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8"/>
      <c r="Q18" s="91"/>
    </row>
    <row r="19" spans="2:17">
      <c r="B19" s="56" t="s">
        <v>47</v>
      </c>
      <c r="D19" s="90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8"/>
      <c r="Q19" s="90"/>
    </row>
    <row r="20" spans="2:17">
      <c r="B20" s="54" t="s">
        <v>126</v>
      </c>
      <c r="D20" s="90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8"/>
      <c r="Q20" s="91"/>
    </row>
    <row r="21" spans="2:17">
      <c r="B21" s="77" t="s">
        <v>59</v>
      </c>
      <c r="C21" s="18"/>
      <c r="D21" s="90">
        <v>9632904.5999999996</v>
      </c>
      <c r="E21" s="16">
        <v>8586573.8000000007</v>
      </c>
      <c r="F21" s="16">
        <v>9674889.3000000007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8"/>
      <c r="Q21" s="91">
        <v>27894367.699999999</v>
      </c>
    </row>
    <row r="22" spans="2:17">
      <c r="B22" s="77" t="s">
        <v>60</v>
      </c>
      <c r="C22" s="18"/>
      <c r="D22" s="90">
        <v>8942975.4000000004</v>
      </c>
      <c r="E22" s="16">
        <v>7374643.2999999998</v>
      </c>
      <c r="F22" s="16">
        <v>8814790.6999999993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8"/>
      <c r="Q22" s="91">
        <v>25132409.399999999</v>
      </c>
    </row>
    <row r="23" spans="2:17">
      <c r="B23" s="77" t="s">
        <v>61</v>
      </c>
      <c r="C23" s="17"/>
      <c r="D23" s="90">
        <v>-8085028.2999999998</v>
      </c>
      <c r="E23" s="16">
        <v>-6874941.5999999996</v>
      </c>
      <c r="F23" s="16">
        <v>-6073582.4000000004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8"/>
      <c r="Q23" s="91">
        <v>-21033552.299999997</v>
      </c>
    </row>
    <row r="24" spans="2:17">
      <c r="B24" s="54" t="s">
        <v>123</v>
      </c>
      <c r="C24" s="17"/>
      <c r="D24" s="90">
        <v>10490851.699999999</v>
      </c>
      <c r="E24" s="16">
        <v>9086275.5000000019</v>
      </c>
      <c r="F24" s="16">
        <v>12416097.6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8"/>
      <c r="Q24" s="91">
        <v>31993224.799999997</v>
      </c>
    </row>
    <row r="25" spans="2:17">
      <c r="B25" s="54" t="s">
        <v>28</v>
      </c>
      <c r="D25" s="96">
        <v>7041567.2000000002</v>
      </c>
      <c r="E25" s="42">
        <v>5987292.2000000002</v>
      </c>
      <c r="F25" s="42">
        <v>5013348.3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8"/>
      <c r="Q25" s="99">
        <v>18042207.699999999</v>
      </c>
    </row>
    <row r="26" spans="2:17">
      <c r="B26" s="56" t="s">
        <v>46</v>
      </c>
      <c r="D26" s="90">
        <v>17532418.899999999</v>
      </c>
      <c r="E26" s="16">
        <v>15073567.700000003</v>
      </c>
      <c r="F26" s="16">
        <v>17429445.899999999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8"/>
      <c r="Q26" s="91">
        <v>50035432.5</v>
      </c>
    </row>
    <row r="27" spans="2:17">
      <c r="B27" s="53"/>
      <c r="D27" s="96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8"/>
      <c r="Q27" s="99"/>
    </row>
    <row r="28" spans="2:17">
      <c r="B28" s="50" t="s">
        <v>56</v>
      </c>
      <c r="C28" s="17"/>
      <c r="D28" s="90">
        <v>20656461.899999999</v>
      </c>
      <c r="E28" s="16">
        <v>17880959.200000003</v>
      </c>
      <c r="F28" s="16">
        <v>20630724.399999999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8"/>
      <c r="Q28" s="90">
        <v>59168145.5</v>
      </c>
    </row>
    <row r="29" spans="2:17">
      <c r="B29" s="50"/>
      <c r="D29" s="90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8"/>
      <c r="Q29" s="91"/>
    </row>
    <row r="30" spans="2:17">
      <c r="B30" s="74" t="s">
        <v>57</v>
      </c>
      <c r="D30" s="90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8"/>
      <c r="Q30" s="90"/>
    </row>
    <row r="31" spans="2:17">
      <c r="B31" s="55" t="s">
        <v>49</v>
      </c>
      <c r="D31" s="90">
        <v>1243092.6000000001</v>
      </c>
      <c r="E31" s="16">
        <v>1071506.3999999999</v>
      </c>
      <c r="F31" s="16">
        <v>1276025.2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8"/>
      <c r="Q31" s="91">
        <v>3590624.2</v>
      </c>
    </row>
    <row r="32" spans="2:17">
      <c r="B32" s="55" t="s">
        <v>48</v>
      </c>
      <c r="D32" s="90">
        <v>392640.5</v>
      </c>
      <c r="E32" s="16">
        <v>341167.9</v>
      </c>
      <c r="F32" s="16">
        <v>384891.6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8"/>
      <c r="Q32" s="90">
        <v>1118700</v>
      </c>
    </row>
    <row r="33" spans="2:17">
      <c r="B33" s="53"/>
      <c r="D33" s="9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8"/>
      <c r="Q33" s="91"/>
    </row>
    <row r="34" spans="2:17">
      <c r="B34" s="53" t="s">
        <v>29</v>
      </c>
      <c r="C34" s="17"/>
      <c r="D34" s="90">
        <v>11063.1</v>
      </c>
      <c r="E34" s="16">
        <v>9839.6</v>
      </c>
      <c r="F34" s="16">
        <v>11378.9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8"/>
      <c r="Q34" s="91">
        <v>32281.599999999999</v>
      </c>
    </row>
    <row r="35" spans="2:17">
      <c r="B35" s="53" t="s">
        <v>51</v>
      </c>
      <c r="C35" s="18"/>
      <c r="D35" s="90">
        <v>7685.1</v>
      </c>
      <c r="E35" s="16">
        <v>6828.7</v>
      </c>
      <c r="F35" s="16">
        <v>11412.3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8"/>
      <c r="Q35" s="91">
        <v>25926.1</v>
      </c>
    </row>
    <row r="36" spans="2:17">
      <c r="B36" s="53" t="s">
        <v>52</v>
      </c>
      <c r="C36" s="17"/>
      <c r="D36" s="90">
        <v>563893.19999999995</v>
      </c>
      <c r="E36" s="16">
        <v>466223.5</v>
      </c>
      <c r="F36" s="16">
        <v>574558.4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8"/>
      <c r="Q36" s="91">
        <v>1604675.1</v>
      </c>
    </row>
    <row r="37" spans="2:17">
      <c r="B37" s="53"/>
      <c r="C37" s="17"/>
      <c r="D37" s="9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8"/>
      <c r="Q37" s="91"/>
    </row>
    <row r="38" spans="2:17">
      <c r="B38" s="53" t="s">
        <v>40</v>
      </c>
      <c r="C38" s="17"/>
      <c r="D38" s="90">
        <v>280568.8</v>
      </c>
      <c r="E38" s="16">
        <v>244717.5</v>
      </c>
      <c r="F38" s="16">
        <v>290996.2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8"/>
      <c r="Q38" s="91">
        <v>816282.5</v>
      </c>
    </row>
    <row r="39" spans="2:17">
      <c r="B39" s="53" t="s">
        <v>35</v>
      </c>
      <c r="C39" s="17"/>
      <c r="D39" s="90">
        <v>23.9</v>
      </c>
      <c r="E39" s="16">
        <v>72.8</v>
      </c>
      <c r="F39" s="16">
        <v>51.9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8"/>
      <c r="Q39" s="91">
        <v>148.6</v>
      </c>
    </row>
    <row r="40" spans="2:17">
      <c r="B40" s="53"/>
      <c r="C40" s="17"/>
      <c r="D40" s="90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8"/>
      <c r="Q40" s="91"/>
    </row>
    <row r="41" spans="2:17">
      <c r="B41" s="53" t="s">
        <v>42</v>
      </c>
      <c r="C41" s="17"/>
      <c r="D41" s="9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8"/>
      <c r="Q41" s="91"/>
    </row>
    <row r="42" spans="2:17">
      <c r="B42" s="51" t="s">
        <v>102</v>
      </c>
      <c r="C42" s="18"/>
      <c r="D42" s="78">
        <v>486366.8</v>
      </c>
      <c r="E42" s="78">
        <v>404814.4</v>
      </c>
      <c r="F42" s="78">
        <v>424953.5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9"/>
      <c r="Q42" s="79">
        <f t="shared" ref="Q42:Q46" si="0">SUM(D42:O42)</f>
        <v>1316134.7</v>
      </c>
    </row>
    <row r="43" spans="2:17">
      <c r="B43" s="51" t="s">
        <v>103</v>
      </c>
      <c r="C43" s="18"/>
      <c r="D43" s="78">
        <f>545525.1+612469.9</f>
        <v>1157995</v>
      </c>
      <c r="E43" s="78">
        <f>550137+548662.1</f>
        <v>1098799.1000000001</v>
      </c>
      <c r="F43" s="78">
        <f>566495.6+582720</f>
        <v>1149215.6000000001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9"/>
      <c r="Q43" s="79">
        <f t="shared" si="0"/>
        <v>3406009.7</v>
      </c>
    </row>
    <row r="44" spans="2:17">
      <c r="B44" s="51" t="s">
        <v>124</v>
      </c>
      <c r="C44" s="18"/>
      <c r="D44" s="78">
        <v>911490.1</v>
      </c>
      <c r="E44" s="78">
        <v>799614.7</v>
      </c>
      <c r="F44" s="78">
        <v>910303.4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9"/>
      <c r="Q44" s="79">
        <f t="shared" si="0"/>
        <v>2621408.1999999997</v>
      </c>
    </row>
    <row r="45" spans="2:17">
      <c r="B45" s="51" t="s">
        <v>104</v>
      </c>
      <c r="C45" s="17"/>
      <c r="D45" s="80">
        <v>295695.40000000002</v>
      </c>
      <c r="E45" s="80">
        <v>244069</v>
      </c>
      <c r="F45" s="80">
        <v>335457.90000000002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/>
      <c r="Q45" s="80">
        <f t="shared" si="0"/>
        <v>875222.3</v>
      </c>
    </row>
    <row r="46" spans="2:17">
      <c r="B46" s="53" t="s">
        <v>101</v>
      </c>
      <c r="C46" s="17"/>
      <c r="D46" s="89">
        <f t="shared" ref="D46:F46" si="1">SUM(D42:D45)</f>
        <v>2851547.3</v>
      </c>
      <c r="E46" s="89">
        <f t="shared" si="1"/>
        <v>2547297.2000000002</v>
      </c>
      <c r="F46" s="89">
        <f t="shared" si="1"/>
        <v>2819930.4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79"/>
      <c r="Q46" s="79">
        <f t="shared" si="0"/>
        <v>8218774.9000000004</v>
      </c>
    </row>
    <row r="47" spans="2:17">
      <c r="B47" s="50"/>
      <c r="C47" s="17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79"/>
    </row>
    <row r="48" spans="2:17">
      <c r="B48" s="50" t="s">
        <v>58</v>
      </c>
      <c r="D48" s="89">
        <f t="shared" ref="D48:F48" si="2">D31+D32+D34+D35+D36+D38+D39+D46</f>
        <v>5350514.5</v>
      </c>
      <c r="E48" s="89">
        <f t="shared" si="2"/>
        <v>4687653.5999999996</v>
      </c>
      <c r="F48" s="89">
        <f t="shared" si="2"/>
        <v>5369244.9000000004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89">
        <v>0</v>
      </c>
      <c r="M48" s="89">
        <v>0</v>
      </c>
      <c r="N48" s="89">
        <v>0</v>
      </c>
      <c r="O48" s="89">
        <v>0</v>
      </c>
      <c r="P48" s="79"/>
      <c r="Q48" s="79">
        <f>SUM(D48:O48)</f>
        <v>15407413</v>
      </c>
    </row>
    <row r="49" spans="2:17">
      <c r="B49" s="50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79"/>
      <c r="Q49" s="82"/>
    </row>
    <row r="50" spans="2:17">
      <c r="B50" s="57" t="s">
        <v>54</v>
      </c>
      <c r="D50" s="78">
        <v>222824.7</v>
      </c>
      <c r="E50" s="78">
        <v>174768.1</v>
      </c>
      <c r="F50" s="78">
        <v>215046.8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9"/>
      <c r="Q50" s="79">
        <f t="shared" ref="Q50:Q52" si="3">SUM(D50:O50)</f>
        <v>612639.60000000009</v>
      </c>
    </row>
    <row r="51" spans="2:17">
      <c r="B51" s="50" t="s">
        <v>22</v>
      </c>
      <c r="D51" s="78">
        <v>124236.8</v>
      </c>
      <c r="E51" s="78">
        <v>115913.1</v>
      </c>
      <c r="F51" s="78">
        <v>121794.8</v>
      </c>
      <c r="G51" s="78">
        <v>0</v>
      </c>
      <c r="H51" s="78">
        <v>0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  <c r="P51" s="79"/>
      <c r="Q51" s="79">
        <f t="shared" si="3"/>
        <v>361944.7</v>
      </c>
    </row>
    <row r="52" spans="2:17">
      <c r="B52" s="50" t="s">
        <v>17</v>
      </c>
      <c r="D52" s="78">
        <v>356789.8</v>
      </c>
      <c r="E52" s="78">
        <v>315688.3</v>
      </c>
      <c r="F52" s="78">
        <v>370741.4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/>
      <c r="Q52" s="78">
        <f t="shared" si="3"/>
        <v>1043219.5</v>
      </c>
    </row>
    <row r="53" spans="2:17" ht="14.25" customHeight="1">
      <c r="B53" s="50"/>
      <c r="C53" s="22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6"/>
    </row>
    <row r="54" spans="2:17" s="1" customFormat="1" ht="15" customHeight="1">
      <c r="B54" s="50" t="s">
        <v>43</v>
      </c>
      <c r="C54" s="4"/>
      <c r="D54" s="83">
        <v>9473919.5</v>
      </c>
      <c r="E54" s="83">
        <v>8863692.4000000004</v>
      </c>
      <c r="F54" s="83">
        <v>8788273.5</v>
      </c>
      <c r="G54" s="83">
        <v>0</v>
      </c>
      <c r="H54" s="83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N54" s="83">
        <v>0</v>
      </c>
      <c r="O54" s="83">
        <v>0</v>
      </c>
      <c r="P54" s="83"/>
      <c r="Q54" s="84">
        <v>8788273.5</v>
      </c>
    </row>
    <row r="55" spans="2:17">
      <c r="B55" s="50" t="s">
        <v>50</v>
      </c>
      <c r="D55" s="78">
        <v>-242912.3</v>
      </c>
      <c r="E55" s="78">
        <v>-139681.70000000001</v>
      </c>
      <c r="F55" s="78">
        <v>403492.4</v>
      </c>
      <c r="G55" s="78">
        <v>0</v>
      </c>
      <c r="H55" s="78">
        <v>0</v>
      </c>
      <c r="I55" s="78">
        <v>0</v>
      </c>
      <c r="J55" s="78">
        <v>0</v>
      </c>
      <c r="K55" s="78">
        <v>0</v>
      </c>
      <c r="L55" s="78">
        <v>0</v>
      </c>
      <c r="M55" s="78">
        <v>0</v>
      </c>
      <c r="N55" s="78">
        <v>0</v>
      </c>
      <c r="O55" s="78">
        <v>0</v>
      </c>
      <c r="P55" s="79"/>
      <c r="Q55" s="79">
        <f>SUM(D55:O55)</f>
        <v>20898.400000000023</v>
      </c>
    </row>
    <row r="56" spans="2:17" ht="15.75" thickBot="1">
      <c r="B56" s="50"/>
      <c r="C56" s="18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6"/>
      <c r="Q56" s="86"/>
    </row>
    <row r="57" spans="2:17" ht="15.75" thickTop="1">
      <c r="B57" s="59" t="s">
        <v>31</v>
      </c>
      <c r="D57" s="89">
        <f t="shared" ref="D57:F57" si="4">D7-D54+(D28+D48)-(D50+D51+D52)+D55</f>
        <v>25092948.299999997</v>
      </c>
      <c r="E57" s="89">
        <f t="shared" si="4"/>
        <v>22432689.000000004</v>
      </c>
      <c r="F57" s="89">
        <f t="shared" si="4"/>
        <v>25450357.799999997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79"/>
      <c r="Q57" s="79">
        <f>SUM(D57:O57)</f>
        <v>72975995.099999994</v>
      </c>
    </row>
    <row r="58" spans="2:17">
      <c r="B58" s="59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1"/>
      <c r="Q58" s="91"/>
    </row>
    <row r="59" spans="2:17" s="1" customFormat="1" ht="18" customHeight="1">
      <c r="B59" s="47" t="s">
        <v>129</v>
      </c>
      <c r="C59" s="4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3" t="s">
        <v>13</v>
      </c>
    </row>
    <row r="60" spans="2:17" ht="15.75">
      <c r="B60" s="48"/>
      <c r="D60" s="92" t="s">
        <v>1</v>
      </c>
      <c r="E60" s="92" t="s">
        <v>2</v>
      </c>
      <c r="F60" s="92" t="s">
        <v>3</v>
      </c>
      <c r="G60" s="92" t="s">
        <v>4</v>
      </c>
      <c r="H60" s="92" t="s">
        <v>5</v>
      </c>
      <c r="I60" s="92" t="s">
        <v>6</v>
      </c>
      <c r="J60" s="92" t="s">
        <v>7</v>
      </c>
      <c r="K60" s="92" t="s">
        <v>8</v>
      </c>
      <c r="L60" s="92" t="s">
        <v>9</v>
      </c>
      <c r="M60" s="92" t="s">
        <v>10</v>
      </c>
      <c r="N60" s="92" t="s">
        <v>11</v>
      </c>
      <c r="O60" s="92" t="s">
        <v>12</v>
      </c>
      <c r="P60" s="101"/>
      <c r="Q60" s="100" t="s">
        <v>127</v>
      </c>
    </row>
    <row r="61" spans="2:17" s="1" customFormat="1">
      <c r="B61" s="49" t="s">
        <v>21</v>
      </c>
      <c r="C61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1"/>
      <c r="Q61" s="91"/>
    </row>
    <row r="62" spans="2:17" s="1" customFormat="1">
      <c r="B62" s="60" t="s">
        <v>18</v>
      </c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1"/>
      <c r="Q62" s="91"/>
    </row>
    <row r="63" spans="2:17" s="1" customFormat="1">
      <c r="B63" s="53" t="s">
        <v>125</v>
      </c>
      <c r="D63" s="90">
        <v>68129.5</v>
      </c>
      <c r="E63" s="90">
        <v>31851.1</v>
      </c>
      <c r="F63" s="90">
        <v>69757.399999999994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1"/>
      <c r="Q63" s="91">
        <v>169738</v>
      </c>
    </row>
    <row r="64" spans="2:17">
      <c r="B64" s="53" t="s">
        <v>32</v>
      </c>
      <c r="D64" s="90">
        <v>2519528.2000000002</v>
      </c>
      <c r="E64" s="90">
        <v>2335461.5</v>
      </c>
      <c r="F64" s="90">
        <v>2517299.4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1"/>
      <c r="Q64" s="91">
        <v>7372289.0999999996</v>
      </c>
    </row>
    <row r="65" spans="2:17">
      <c r="B65" s="53" t="s">
        <v>53</v>
      </c>
      <c r="D65" s="90">
        <v>11271.4</v>
      </c>
      <c r="E65" s="90">
        <v>8492.6</v>
      </c>
      <c r="F65" s="90">
        <v>14430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1"/>
      <c r="Q65" s="91">
        <v>34194</v>
      </c>
    </row>
    <row r="66" spans="2:17">
      <c r="B66" s="53" t="s">
        <v>39</v>
      </c>
      <c r="D66" s="90">
        <v>15763.6</v>
      </c>
      <c r="E66" s="90">
        <v>16730.7</v>
      </c>
      <c r="F66" s="90">
        <v>15053.5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1"/>
      <c r="Q66" s="91">
        <v>47547.8</v>
      </c>
    </row>
    <row r="67" spans="2:17" s="1" customFormat="1">
      <c r="B67" s="53" t="s">
        <v>44</v>
      </c>
      <c r="C67" s="24"/>
      <c r="D67" s="90">
        <v>0</v>
      </c>
      <c r="E67" s="90">
        <v>0</v>
      </c>
      <c r="F67" s="90">
        <v>110.3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1"/>
      <c r="Q67" s="93">
        <v>110.3</v>
      </c>
    </row>
    <row r="68" spans="2:17" s="1" customFormat="1">
      <c r="B68" s="53" t="s">
        <v>34</v>
      </c>
      <c r="C68" s="24"/>
      <c r="D68" s="90">
        <v>-10575.2</v>
      </c>
      <c r="E68" s="90">
        <v>20681.400000000001</v>
      </c>
      <c r="F68" s="90">
        <v>-1097.2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1"/>
      <c r="Q68" s="90">
        <v>9009</v>
      </c>
    </row>
    <row r="69" spans="2:17">
      <c r="B69" s="61" t="s">
        <v>33</v>
      </c>
      <c r="C69" s="19"/>
      <c r="D69" s="90">
        <v>347243.9</v>
      </c>
      <c r="E69" s="90">
        <v>276205.40000000002</v>
      </c>
      <c r="F69" s="90">
        <v>343276.4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1"/>
      <c r="Q69" s="91">
        <v>966725.70000000007</v>
      </c>
    </row>
    <row r="70" spans="2:17">
      <c r="B70" s="50" t="s">
        <v>19</v>
      </c>
      <c r="C70" s="19"/>
      <c r="D70" s="90">
        <v>2951361.4</v>
      </c>
      <c r="E70" s="90">
        <v>2689422.7</v>
      </c>
      <c r="F70" s="90">
        <v>2958829.7999999993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1"/>
      <c r="Q70" s="91">
        <v>8599613.8999999985</v>
      </c>
    </row>
    <row r="71" spans="2:17">
      <c r="B71" s="60"/>
      <c r="C71" s="27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1"/>
      <c r="Q71" s="91"/>
    </row>
    <row r="72" spans="2:17">
      <c r="B72" s="50" t="s">
        <v>98</v>
      </c>
      <c r="C72" s="19"/>
      <c r="D72" s="78">
        <v>21763599.5</v>
      </c>
      <c r="E72" s="78">
        <v>19591067.100000001</v>
      </c>
      <c r="F72" s="78">
        <v>21577914.399999999</v>
      </c>
      <c r="G72" s="78">
        <v>0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  <c r="P72" s="79"/>
      <c r="Q72" s="79">
        <v>62932581</v>
      </c>
    </row>
    <row r="73" spans="2:17">
      <c r="B73" s="55" t="s">
        <v>115</v>
      </c>
      <c r="C73" s="19"/>
      <c r="D73" s="78">
        <v>702051.59677419357</v>
      </c>
      <c r="E73" s="78">
        <v>699680.96785714291</v>
      </c>
      <c r="F73" s="78">
        <v>696061.7548387096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9"/>
      <c r="Q73" s="79">
        <v>699264.77315668203</v>
      </c>
    </row>
    <row r="74" spans="2:17">
      <c r="B74" s="50"/>
      <c r="C74" s="17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9"/>
      <c r="Q74" s="79"/>
    </row>
    <row r="75" spans="2:17">
      <c r="B75" s="60" t="s">
        <v>0</v>
      </c>
      <c r="C75" s="17"/>
      <c r="D75" s="89">
        <f t="shared" ref="D75:F75" si="5">D57-(D70+D72)</f>
        <v>377987.39999999851</v>
      </c>
      <c r="E75" s="89">
        <f t="shared" si="5"/>
        <v>152199.20000000298</v>
      </c>
      <c r="F75" s="89">
        <f t="shared" si="5"/>
        <v>913613.59999999776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79"/>
      <c r="Q75" s="79">
        <f>SUM(D75:O75)</f>
        <v>1443800.1999999993</v>
      </c>
    </row>
    <row r="76" spans="2:17">
      <c r="B76" s="62" t="s">
        <v>45</v>
      </c>
      <c r="C76" s="18"/>
      <c r="D76" s="94">
        <f t="shared" ref="D76:F76" si="6">IF(D57&gt;0,D75/D57,"")</f>
        <v>1.5063490964909793E-2</v>
      </c>
      <c r="E76" s="94">
        <f t="shared" si="6"/>
        <v>6.784706015404705E-3</v>
      </c>
      <c r="F76" s="94">
        <f t="shared" si="6"/>
        <v>3.5897868594994678E-2</v>
      </c>
      <c r="G76" s="94" t="s">
        <v>128</v>
      </c>
      <c r="H76" s="94" t="s">
        <v>128</v>
      </c>
      <c r="I76" s="94" t="s">
        <v>128</v>
      </c>
      <c r="J76" s="94" t="s">
        <v>128</v>
      </c>
      <c r="K76" s="94" t="s">
        <v>128</v>
      </c>
      <c r="L76" s="94" t="s">
        <v>128</v>
      </c>
      <c r="M76" s="94" t="s">
        <v>128</v>
      </c>
      <c r="N76" s="94" t="s">
        <v>128</v>
      </c>
      <c r="O76" s="94" t="s">
        <v>128</v>
      </c>
      <c r="P76" s="94"/>
      <c r="Q76" s="95">
        <f>AVERAGE(D76:O76)</f>
        <v>1.9248688525103058E-2</v>
      </c>
    </row>
    <row r="77" spans="2:17" ht="15.75" thickBot="1">
      <c r="B77" s="50"/>
      <c r="C77" s="26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79"/>
      <c r="Q77" s="88"/>
    </row>
    <row r="78" spans="2:17" ht="15.75" thickTop="1">
      <c r="B78" s="59" t="s">
        <v>36</v>
      </c>
      <c r="D78" s="89">
        <f t="shared" ref="D78:F78" si="7">(D70+D72)+D75</f>
        <v>25092948.299999997</v>
      </c>
      <c r="E78" s="89">
        <f t="shared" si="7"/>
        <v>22432689.000000004</v>
      </c>
      <c r="F78" s="89">
        <f t="shared" si="7"/>
        <v>25450357.799999997</v>
      </c>
      <c r="G78" s="89">
        <v>0</v>
      </c>
      <c r="H78" s="89">
        <v>0</v>
      </c>
      <c r="I78" s="89">
        <v>0</v>
      </c>
      <c r="J78" s="89">
        <v>0</v>
      </c>
      <c r="K78" s="89">
        <v>0</v>
      </c>
      <c r="L78" s="89">
        <v>0</v>
      </c>
      <c r="M78" s="89">
        <v>0</v>
      </c>
      <c r="N78" s="89">
        <v>0</v>
      </c>
      <c r="O78" s="89">
        <v>0</v>
      </c>
      <c r="P78" s="79"/>
      <c r="Q78" s="79">
        <f>SUM(D78:O78)</f>
        <v>72975995.099999994</v>
      </c>
    </row>
    <row r="79" spans="2:17">
      <c r="B79" s="59"/>
      <c r="C79" s="15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1"/>
      <c r="Q79" s="91"/>
    </row>
    <row r="80" spans="2:17">
      <c r="B80" s="50"/>
      <c r="D80" s="90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Q80" s="91"/>
    </row>
    <row r="81" spans="2:17">
      <c r="B81" s="63" t="s">
        <v>116</v>
      </c>
      <c r="D81" s="90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Q81" s="90"/>
    </row>
    <row r="82" spans="2:17">
      <c r="B82" s="64" t="s">
        <v>117</v>
      </c>
    </row>
    <row r="83" spans="2:17">
      <c r="B83" t="s">
        <v>118</v>
      </c>
      <c r="D83" s="90"/>
      <c r="Q83" s="91"/>
    </row>
    <row r="84" spans="2:17">
      <c r="B84" s="23" t="s">
        <v>119</v>
      </c>
      <c r="C84" s="24"/>
      <c r="D84" s="9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Q84" s="98"/>
    </row>
    <row r="85" spans="2:17">
      <c r="B85" s="23"/>
      <c r="C85" s="24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2:17">
      <c r="D86" s="12"/>
      <c r="Q86" s="91"/>
    </row>
    <row r="87" spans="2:17" ht="15.75">
      <c r="B87" s="35"/>
      <c r="D87" s="12"/>
      <c r="Q87" s="91"/>
    </row>
    <row r="88" spans="2:17" ht="15.75">
      <c r="B88" s="35"/>
    </row>
    <row r="89" spans="2:17" ht="15.75">
      <c r="B89" s="35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headerFooter>
    <oddFooter>&amp;L_x000D_&amp;1#&amp;"Calibri"&amp;10&amp;K000000 Security Classification: Protected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Jessica Bassett</cp:lastModifiedBy>
  <cp:lastPrinted>2019-05-22T20:25:46Z</cp:lastPrinted>
  <dcterms:created xsi:type="dcterms:W3CDTF">2016-06-02T16:03:10Z</dcterms:created>
  <dcterms:modified xsi:type="dcterms:W3CDTF">2025-04-29T23:13:38Z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456a4-fd09-448a-abb7-32a44248e25a_Enabled">
    <vt:lpwstr>true</vt:lpwstr>
  </property>
  <property fmtid="{D5CDD505-2E9C-101B-9397-08002B2CF9AE}" pid="3" name="MSIP_Label_fa6456a4-fd09-448a-abb7-32a44248e25a_SetDate">
    <vt:lpwstr>2024-02-27T15:34:20Z</vt:lpwstr>
  </property>
  <property fmtid="{D5CDD505-2E9C-101B-9397-08002B2CF9AE}" pid="4" name="MSIP_Label_fa6456a4-fd09-448a-abb7-32a44248e25a_Method">
    <vt:lpwstr>Standard</vt:lpwstr>
  </property>
  <property fmtid="{D5CDD505-2E9C-101B-9397-08002B2CF9AE}" pid="5" name="MSIP_Label_fa6456a4-fd09-448a-abb7-32a44248e25a_Name">
    <vt:lpwstr>Protected A</vt:lpwstr>
  </property>
  <property fmtid="{D5CDD505-2E9C-101B-9397-08002B2CF9AE}" pid="6" name="MSIP_Label_fa6456a4-fd09-448a-abb7-32a44248e25a_SiteId">
    <vt:lpwstr>5a661919-a609-4857-a7a7-eea01d3ecdfa</vt:lpwstr>
  </property>
  <property fmtid="{D5CDD505-2E9C-101B-9397-08002B2CF9AE}" pid="7" name="MSIP_Label_fa6456a4-fd09-448a-abb7-32a44248e25a_ActionId">
    <vt:lpwstr>6db9c950-c7cd-4310-9bc6-12e480fca4f6</vt:lpwstr>
  </property>
  <property fmtid="{D5CDD505-2E9C-101B-9397-08002B2CF9AE}" pid="8" name="MSIP_Label_fa6456a4-fd09-448a-abb7-32a44248e25a_ContentBits">
    <vt:lpwstr>2</vt:lpwstr>
  </property>
</Properties>
</file>