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FA3F7299-C50D-4FE2-BAA6-7F355083FC31}" xr6:coauthVersionLast="47" xr6:coauthVersionMax="47" xr10:uidLastSave="{00000000-0000-0000-0000-000000000000}"/>
  <bookViews>
    <workbookView xWindow="19215" yWindow="405" windowWidth="19200" windowHeight="20595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8" i="18" l="1"/>
  <c r="J78" i="18"/>
  <c r="O76" i="18"/>
  <c r="N76" i="18"/>
  <c r="M76" i="18"/>
  <c r="L76" i="18"/>
  <c r="G76" i="18"/>
  <c r="O75" i="18"/>
  <c r="N75" i="18"/>
  <c r="N78" i="18" s="1"/>
  <c r="M75" i="18"/>
  <c r="M78" i="18" s="1"/>
  <c r="L75" i="18"/>
  <c r="L78" i="18" s="1"/>
  <c r="K75" i="18"/>
  <c r="K76" i="18" s="1"/>
  <c r="J75" i="18"/>
  <c r="J76" i="18" s="1"/>
  <c r="I75" i="18"/>
  <c r="I76" i="18" s="1"/>
  <c r="H75" i="18"/>
  <c r="H76" i="18" s="1"/>
  <c r="G75" i="18"/>
  <c r="G78" i="18" s="1"/>
  <c r="F75" i="18"/>
  <c r="F76" i="18" s="1"/>
  <c r="E75" i="18"/>
  <c r="E76" i="18" s="1"/>
  <c r="D75" i="18"/>
  <c r="D76" i="18" s="1"/>
  <c r="O57" i="18"/>
  <c r="N57" i="18"/>
  <c r="M57" i="18"/>
  <c r="L57" i="18"/>
  <c r="K57" i="18"/>
  <c r="J57" i="18"/>
  <c r="I57" i="18"/>
  <c r="H57" i="18"/>
  <c r="G57" i="18"/>
  <c r="F57" i="18"/>
  <c r="E57" i="18"/>
  <c r="D57" i="18"/>
  <c r="Q57" i="18" s="1"/>
  <c r="M46" i="18"/>
  <c r="M48" i="18" s="1"/>
  <c r="L46" i="18"/>
  <c r="L48" i="18" s="1"/>
  <c r="I46" i="18"/>
  <c r="I48" i="18" s="1"/>
  <c r="G46" i="18"/>
  <c r="G48" i="18" s="1"/>
  <c r="Q45" i="18"/>
  <c r="Q44" i="18"/>
  <c r="O43" i="18"/>
  <c r="O46" i="18" s="1"/>
  <c r="O48" i="18" s="1"/>
  <c r="N43" i="18"/>
  <c r="N46" i="18" s="1"/>
  <c r="N48" i="18" s="1"/>
  <c r="M43" i="18"/>
  <c r="L43" i="18"/>
  <c r="K43" i="18"/>
  <c r="K46" i="18" s="1"/>
  <c r="K48" i="18" s="1"/>
  <c r="J43" i="18"/>
  <c r="J46" i="18" s="1"/>
  <c r="J48" i="18" s="1"/>
  <c r="I43" i="18"/>
  <c r="H43" i="18"/>
  <c r="H46" i="18" s="1"/>
  <c r="H48" i="18" s="1"/>
  <c r="G43" i="18"/>
  <c r="F43" i="18"/>
  <c r="F46" i="18" s="1"/>
  <c r="F48" i="18" s="1"/>
  <c r="E43" i="18"/>
  <c r="E46" i="18" s="1"/>
  <c r="E48" i="18" s="1"/>
  <c r="D43" i="18"/>
  <c r="D46" i="18" s="1"/>
  <c r="Q76" i="18" l="1"/>
  <c r="D78" i="18"/>
  <c r="Q78" i="18" s="1"/>
  <c r="E78" i="18"/>
  <c r="F78" i="18"/>
  <c r="H78" i="18"/>
  <c r="I78" i="18"/>
  <c r="K78" i="18"/>
  <c r="D48" i="18"/>
  <c r="Q48" i="18" s="1"/>
  <c r="Q46" i="18"/>
  <c r="Q4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<sst xmlns="http://schemas.openxmlformats.org/spreadsheetml/2006/main" count="232" uniqueCount="129">
  <si>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</si>
  <si>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</si>
  <si>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</si>
  <si>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</si>
  <si>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</si>
  <si>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</si>
  <si>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</si>
  <si>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</si>
  <si>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</si>
  <si>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</si>
  <si>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</si>
  <si>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</si>
  <si>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</si>
  <si>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</si>
  <si>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</si>
  <si>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</si>
  <si>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</si>
  <si>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</si>
  <si>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</si>
  <si>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</si>
  <si>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</si>
  <si>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</si>
  <si>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</si>
  <si>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</si>
  <si>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</si>
  <si>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</si>
  <si>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</si>
  <si>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</si>
  <si>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</si>
  <si>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</si>
  <si>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</si>
  <si>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</si>
  <si>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</si>
  <si>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</si>
  <si>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</si>
  <si>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</si>
  <si>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</si>
  <si>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</si>
  <si>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</si>
  <si>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</si>
  <si>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</si>
  <si>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</si>
  <si>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</si>
  <si>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</si>
  <si>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</si>
  <si>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</si>
  <si>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</si>
  <si>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</si>
  <si>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</si>
  <si>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</si>
  <si>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</si>
  <si>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</si>
  <si>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</si>
  <si>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</si>
  <si>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</si>
  <si>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</si>
  <si>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</si>
  <si>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</si>
  <si>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</si>
  <si>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</si>
  <si>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</si>
  <si>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</si>
  <si>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</si>
  <si>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</si>
  <si>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</si>
  <si>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</si>
  <si>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</si>
  <si>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</si>
  <si>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</si>
  <si>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</si>
  <si>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</si>
  <si>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</si>
  <si>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</si>
  <si>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</si>
  <si>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</si>
  <si>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</si>
  <si>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</si>
  <si>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</si>
  <si>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</si>
  <si>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</si>
  <si>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</si>
  <si>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</si>
  <si>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</si>
  <si>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</si>
  <si>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</si>
  <si>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</si>
  <si>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</si>
  <si>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</si>
  <si>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</si>
  <si>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</si>
  <si>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</si>
  <si>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</si>
  <si>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</si>
  <si>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</si>
  <si>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</si>
  <si>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</si>
  <si>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</si>
  <si>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</si>
  <si>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</si>
  <si>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</si>
  <si>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</si>
  <si>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</si>
  <si>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</si>
  <si>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</si>
  <si>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</si>
  <si>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</si>
  <si>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</si>
  <si>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</si>
  <si>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</si>
  <si>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</si>
  <si>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</si>
  <si>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</si>
  <si>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</si>
  <si>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</si>
  <si>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</si>
  <si>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</si>
  <si>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</si>
  <si>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</si>
  <si>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</si>
  <si>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</si>
  <si>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</si>
  <si>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</si>
  <si>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</si>
  <si>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</si>
  <si>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</si>
  <si>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</si>
  <si>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</si>
  <si>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2023</t>
  </si>
  <si>
    <t xml:space="preserve"> Run Date:  29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</si>
</sst>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0_)"/>
    <numFmt numFmtId="168" formatCode="0____"/>
    <numFmt numFmtId="169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6" fontId="1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1" fillId="0" borderId="0" xfId="1" applyNumberFormat="1" applyFont="1"/>
    <xf numFmtId="166" fontId="1" fillId="0" borderId="0" xfId="1" applyNumberFormat="1" applyFont="1" applyBorder="1"/>
    <xf numFmtId="166" fontId="0" fillId="0" borderId="0" xfId="0" applyNumberFormat="1"/>
    <xf numFmtId="0" fontId="8" fillId="0" borderId="0" xfId="0" applyFont="1" applyAlignment="1">
      <alignment horizontal="right"/>
    </xf>
    <xf numFmtId="164" fontId="0" fillId="0" borderId="0" xfId="0" applyNumberFormat="1"/>
    <xf numFmtId="165" fontId="5" fillId="0" borderId="0" xfId="1" applyNumberFormat="1" applyFont="1" applyFill="1" applyAlignment="1">
      <alignment horizontal="left" vertical="top"/>
    </xf>
    <xf numFmtId="166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5" fontId="9" fillId="0" borderId="0" xfId="1" applyNumberFormat="1" applyFont="1" applyAlignment="1">
      <alignment horizontal="left" vertical="top"/>
    </xf>
    <xf numFmtId="165" fontId="9" fillId="0" borderId="0" xfId="1" applyNumberFormat="1" applyFont="1" applyFill="1" applyAlignment="1">
      <alignment horizontal="left" vertical="top"/>
    </xf>
    <xf numFmtId="165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5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5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5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5" fontId="29" fillId="0" borderId="0" xfId="1" applyNumberFormat="1" applyFont="1" applyFill="1" applyBorder="1" applyAlignment="1">
      <alignment horizontal="left" vertical="top"/>
    </xf>
    <xf numFmtId="165" fontId="29" fillId="0" borderId="0" xfId="1" applyNumberFormat="1" applyFont="1" applyFill="1" applyBorder="1" applyAlignment="1">
      <alignment horizontal="left" indent="3"/>
    </xf>
    <xf numFmtId="165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6" fontId="24" fillId="0" borderId="1" xfId="1" applyNumberFormat="1" applyFont="1" applyFill="1" applyBorder="1"/>
    <xf numFmtId="166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164" fontId="2" fillId="0" borderId="0" xfId="1" applyFont="1" applyBorder="1" applyAlignment="1">
      <alignment horizontal="center"/>
    </xf>
    <xf numFmtId="164" fontId="0" fillId="0" borderId="0" xfId="1" applyFont="1" applyBorder="1"/>
    <xf numFmtId="0" fontId="29" fillId="0" borderId="0" xfId="0" applyFont="1" applyAlignment="1">
      <alignment horizontal="left" indent="6"/>
    </xf>
    <xf numFmtId="166" fontId="29" fillId="0" borderId="0" xfId="1" applyNumberFormat="1" applyFont="1" applyFill="1" applyBorder="1" applyAlignment="1">
      <alignment horizontal="center"/>
    </xf>
    <xf numFmtId="166" fontId="29" fillId="0" borderId="0" xfId="1" applyNumberFormat="1" applyFont="1" applyFill="1" applyBorder="1"/>
    <xf numFmtId="164" fontId="29" fillId="0" borderId="0" xfId="1" applyFont="1" applyFill="1" applyBorder="1"/>
    <xf numFmtId="166" fontId="29" fillId="0" borderId="1" xfId="1" applyNumberFormat="1" applyFont="1" applyFill="1" applyBorder="1" applyAlignment="1">
      <alignment horizontal="center"/>
    </xf>
    <xf numFmtId="166" fontId="29" fillId="0" borderId="1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8" xfId="1" applyNumberFormat="1" applyFont="1" applyFill="1" applyBorder="1" applyAlignment="1">
      <alignment horizontal="center"/>
    </xf>
    <xf numFmtId="166" fontId="29" fillId="0" borderId="8" xfId="1" applyNumberFormat="1" applyFont="1" applyFill="1" applyBorder="1"/>
    <xf numFmtId="166" fontId="29" fillId="0" borderId="2" xfId="1" applyNumberFormat="1" applyFont="1" applyFill="1" applyBorder="1" applyAlignment="1">
      <alignment horizontal="center"/>
    </xf>
    <xf numFmtId="166" fontId="29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9" fontId="2" fillId="0" borderId="0" xfId="15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right"/>
    </xf>
    <xf numFmtId="169" fontId="29" fillId="0" borderId="0" xfId="15" applyNumberFormat="1" applyFont="1" applyFill="1" applyBorder="1" applyAlignment="1">
      <alignment horizontal="center"/>
    </xf>
    <xf numFmtId="169" fontId="29" fillId="0" borderId="0" xfId="15" applyNumberFormat="1" applyFont="1" applyFill="1" applyBorder="1"/>
    <xf numFmtId="0" fontId="22" fillId="0" borderId="1" xfId="0" applyFont="1" applyBorder="1" applyAlignment="1">
      <alignment horizontal="center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1" t="s">
        <v>120</v>
      </c>
      <c r="I3" s="101"/>
      <c r="J3" s="101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zoomScale="80" zoomScaleNormal="80" workbookViewId="0"/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1" t="s">
        <v>120</v>
      </c>
      <c r="I3" s="101"/>
      <c r="J3" s="101"/>
      <c r="K3" s="34"/>
      <c r="Q3"/>
    </row>
    <row r="4" spans="2:22" ht="22.5" customHeight="1">
      <c r="B4" s="47" t="s">
        <v>128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16">
        <v>12051734.5</v>
      </c>
      <c r="E7" s="16">
        <v>10608656.9</v>
      </c>
      <c r="F7" s="16">
        <v>10238356.4</v>
      </c>
      <c r="G7" s="16">
        <v>10412179.1</v>
      </c>
      <c r="H7" s="16">
        <v>10645666.6</v>
      </c>
      <c r="I7" s="16">
        <v>9842986.9000000004</v>
      </c>
      <c r="J7" s="16">
        <v>9120119.1999999993</v>
      </c>
      <c r="K7" s="16">
        <v>9335286.9000000004</v>
      </c>
      <c r="L7" s="16">
        <v>9604100.0999999996</v>
      </c>
      <c r="M7" s="16">
        <v>9536587.9000000004</v>
      </c>
      <c r="N7" s="16">
        <v>9821430</v>
      </c>
      <c r="O7" s="16">
        <v>10441559.5</v>
      </c>
      <c r="P7" s="8"/>
      <c r="Q7" s="8">
        <v>12051734.5</v>
      </c>
      <c r="V7" s="16"/>
    </row>
    <row r="8" spans="2:22" s="1" customFormat="1">
      <c r="B8" s="50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8"/>
    </row>
    <row r="9" spans="2:22" s="1" customFormat="1">
      <c r="B9" s="50" t="s">
        <v>55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8"/>
    </row>
    <row r="10" spans="2:22">
      <c r="B10" s="56" t="s">
        <v>113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41"/>
    </row>
    <row r="11" spans="2:22">
      <c r="B11" s="77" t="s">
        <v>25</v>
      </c>
      <c r="D11" s="16">
        <v>1423566.7</v>
      </c>
      <c r="E11" s="16">
        <v>1293353.3</v>
      </c>
      <c r="F11" s="16">
        <v>1448709.4</v>
      </c>
      <c r="G11" s="16">
        <v>1421031.5</v>
      </c>
      <c r="H11" s="16">
        <v>1237228.1000000001</v>
      </c>
      <c r="I11" s="16">
        <v>1274889.7</v>
      </c>
      <c r="J11" s="16">
        <v>1432463.3</v>
      </c>
      <c r="K11" s="16">
        <v>1472688</v>
      </c>
      <c r="L11" s="16">
        <v>1412544.9</v>
      </c>
      <c r="M11" s="16">
        <v>1484130</v>
      </c>
      <c r="N11" s="16">
        <v>1477442.8</v>
      </c>
      <c r="O11" s="16">
        <v>1569652.9</v>
      </c>
      <c r="P11" s="8"/>
      <c r="Q11" s="8">
        <v>16947700.600000001</v>
      </c>
    </row>
    <row r="12" spans="2:22" s="1" customFormat="1">
      <c r="B12" s="77" t="s">
        <v>26</v>
      </c>
      <c r="C12"/>
      <c r="D12" s="16">
        <v>404878.1</v>
      </c>
      <c r="E12" s="16">
        <v>369551</v>
      </c>
      <c r="F12" s="16">
        <v>428472.8</v>
      </c>
      <c r="G12" s="16">
        <v>411459.5</v>
      </c>
      <c r="H12" s="16">
        <v>407205.8</v>
      </c>
      <c r="I12" s="16">
        <v>379304.2</v>
      </c>
      <c r="J12" s="16">
        <v>402820.7</v>
      </c>
      <c r="K12" s="16">
        <v>414243.4</v>
      </c>
      <c r="L12" s="16">
        <v>389529.59999999998</v>
      </c>
      <c r="M12" s="16">
        <v>393257.5</v>
      </c>
      <c r="N12" s="16">
        <v>372077.7</v>
      </c>
      <c r="O12" s="16">
        <v>373481.6</v>
      </c>
      <c r="P12" s="8"/>
      <c r="Q12" s="8">
        <v>4746281.8999999994</v>
      </c>
    </row>
    <row r="13" spans="2:22">
      <c r="B13" s="77" t="s">
        <v>27</v>
      </c>
      <c r="D13" s="16">
        <v>186049.8</v>
      </c>
      <c r="E13" s="16">
        <v>173539.7</v>
      </c>
      <c r="F13" s="16">
        <v>196655</v>
      </c>
      <c r="G13" s="16">
        <v>183662.4</v>
      </c>
      <c r="H13" s="16">
        <v>180690.5</v>
      </c>
      <c r="I13" s="16">
        <v>167364</v>
      </c>
      <c r="J13" s="16">
        <v>182128.4</v>
      </c>
      <c r="K13" s="16">
        <v>179207.4</v>
      </c>
      <c r="L13" s="16">
        <v>168980.9</v>
      </c>
      <c r="M13" s="16">
        <v>170940.7</v>
      </c>
      <c r="N13" s="16">
        <v>164230.5</v>
      </c>
      <c r="O13" s="16">
        <v>167166.29999999999</v>
      </c>
      <c r="P13" s="8"/>
      <c r="Q13" s="8">
        <v>2120615.5999999996</v>
      </c>
    </row>
    <row r="14" spans="2:22">
      <c r="B14" s="77" t="s">
        <v>122</v>
      </c>
      <c r="D14" s="76">
        <v>528794.6</v>
      </c>
      <c r="E14" s="76">
        <v>489928.9</v>
      </c>
      <c r="F14" s="76">
        <v>533540.30000000005</v>
      </c>
      <c r="G14" s="75">
        <v>519398.40000000002</v>
      </c>
      <c r="H14" s="75">
        <v>527771.80000000005</v>
      </c>
      <c r="I14" s="75">
        <v>497351.3</v>
      </c>
      <c r="J14" s="75">
        <v>522782.6</v>
      </c>
      <c r="K14" s="75">
        <v>521629.2</v>
      </c>
      <c r="L14" s="75">
        <v>516912.4</v>
      </c>
      <c r="M14" s="75">
        <v>552316.80000000005</v>
      </c>
      <c r="N14" s="75">
        <v>540177.69999999995</v>
      </c>
      <c r="O14" s="75">
        <v>562546</v>
      </c>
      <c r="P14" s="76"/>
      <c r="Q14" s="76">
        <v>6313150</v>
      </c>
    </row>
    <row r="15" spans="2:22" s="1" customFormat="1">
      <c r="B15" s="56" t="s">
        <v>114</v>
      </c>
      <c r="D15" s="16">
        <v>2543289.1999999997</v>
      </c>
      <c r="E15" s="16">
        <v>2326372.9</v>
      </c>
      <c r="F15" s="16">
        <v>2607377.5</v>
      </c>
      <c r="G15" s="16">
        <v>2535551.7999999998</v>
      </c>
      <c r="H15" s="16">
        <v>2352896.2000000002</v>
      </c>
      <c r="I15" s="16">
        <v>2318909.1999999997</v>
      </c>
      <c r="J15" s="16">
        <v>2540195</v>
      </c>
      <c r="K15" s="16">
        <v>2587768</v>
      </c>
      <c r="L15" s="16">
        <v>2487967.7999999998</v>
      </c>
      <c r="M15" s="16">
        <v>2600645</v>
      </c>
      <c r="N15" s="16">
        <v>2553928.7000000002</v>
      </c>
      <c r="O15" s="16">
        <v>2672846.7999999998</v>
      </c>
      <c r="P15" s="8"/>
      <c r="Q15" s="8">
        <v>30127748.100000001</v>
      </c>
    </row>
    <row r="16" spans="2:22" s="1" customFormat="1">
      <c r="B16" s="5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8"/>
    </row>
    <row r="17" spans="2:17">
      <c r="B17" s="56" t="s">
        <v>30</v>
      </c>
      <c r="D17" s="16">
        <v>344370.3</v>
      </c>
      <c r="E17" s="16">
        <v>313595.7</v>
      </c>
      <c r="F17" s="16">
        <v>345841.1</v>
      </c>
      <c r="G17" s="16">
        <v>324524.3</v>
      </c>
      <c r="H17" s="16">
        <v>345172.8</v>
      </c>
      <c r="I17" s="16">
        <v>346371</v>
      </c>
      <c r="J17" s="16">
        <v>356397.7</v>
      </c>
      <c r="K17" s="16">
        <v>369531.1</v>
      </c>
      <c r="L17" s="16">
        <v>325222.7</v>
      </c>
      <c r="M17" s="16">
        <v>354102.5</v>
      </c>
      <c r="N17" s="16">
        <v>326511.3</v>
      </c>
      <c r="O17" s="16">
        <v>359904.9</v>
      </c>
      <c r="P17" s="8"/>
      <c r="Q17" s="8">
        <v>4111545.4</v>
      </c>
    </row>
    <row r="18" spans="2:17">
      <c r="B18" s="5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8"/>
    </row>
    <row r="19" spans="2:17">
      <c r="B19" s="56" t="s">
        <v>47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16"/>
    </row>
    <row r="20" spans="2:17">
      <c r="B20" s="54" t="s">
        <v>126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8"/>
    </row>
    <row r="21" spans="2:17">
      <c r="B21" s="77" t="s">
        <v>59</v>
      </c>
      <c r="C21" s="18"/>
      <c r="D21" s="16">
        <v>8750623.1999999993</v>
      </c>
      <c r="E21" s="16">
        <v>7921053.4000000004</v>
      </c>
      <c r="F21" s="16">
        <v>8754261.1999999993</v>
      </c>
      <c r="G21" s="16">
        <v>8000311.5</v>
      </c>
      <c r="H21" s="16">
        <v>8309973.5</v>
      </c>
      <c r="I21" s="16">
        <v>8347277</v>
      </c>
      <c r="J21" s="16">
        <v>8761486.0999999996</v>
      </c>
      <c r="K21" s="16">
        <v>8915063.1999999993</v>
      </c>
      <c r="L21" s="16">
        <v>8457306.1999999993</v>
      </c>
      <c r="M21" s="16">
        <v>8859718.0999999996</v>
      </c>
      <c r="N21" s="16">
        <v>8743403.8000000007</v>
      </c>
      <c r="O21" s="16">
        <v>9261149.4000000004</v>
      </c>
      <c r="P21" s="8"/>
      <c r="Q21" s="8">
        <v>103081626.59999999</v>
      </c>
    </row>
    <row r="22" spans="2:17">
      <c r="B22" s="77" t="s">
        <v>60</v>
      </c>
      <c r="C22" s="18"/>
      <c r="D22" s="16">
        <v>7625703.7999999998</v>
      </c>
      <c r="E22" s="16">
        <v>7386819</v>
      </c>
      <c r="F22" s="16">
        <v>8282575.0999999996</v>
      </c>
      <c r="G22" s="16">
        <v>6969510.5</v>
      </c>
      <c r="H22" s="16">
        <v>6778601</v>
      </c>
      <c r="I22" s="16">
        <v>7183500.4000000004</v>
      </c>
      <c r="J22" s="16">
        <v>8647322</v>
      </c>
      <c r="K22" s="16">
        <v>8359987.7999999998</v>
      </c>
      <c r="L22" s="16">
        <v>7936822</v>
      </c>
      <c r="M22" s="16">
        <v>7740608.7999999998</v>
      </c>
      <c r="N22" s="16">
        <v>9273824.9000000004</v>
      </c>
      <c r="O22" s="16">
        <v>9417692.5</v>
      </c>
      <c r="P22" s="8"/>
      <c r="Q22" s="8">
        <v>95602967.799999997</v>
      </c>
    </row>
    <row r="23" spans="2:17">
      <c r="B23" s="77" t="s">
        <v>61</v>
      </c>
      <c r="C23" s="17"/>
      <c r="D23" s="16">
        <v>-6537809.9000000004</v>
      </c>
      <c r="E23" s="16">
        <v>-6588769.0999999996</v>
      </c>
      <c r="F23" s="16">
        <v>-7344621.5</v>
      </c>
      <c r="G23" s="16">
        <v>-6365876.5</v>
      </c>
      <c r="H23" s="16">
        <v>-6196710.9000000004</v>
      </c>
      <c r="I23" s="16">
        <v>-6390680.9000000004</v>
      </c>
      <c r="J23" s="16">
        <v>-7815239.7000000002</v>
      </c>
      <c r="K23" s="16">
        <v>-7583414.9000000004</v>
      </c>
      <c r="L23" s="16">
        <v>-5886775.7000000002</v>
      </c>
      <c r="M23" s="16">
        <v>-5963581.7999999998</v>
      </c>
      <c r="N23" s="16">
        <v>-7583438.5999999996</v>
      </c>
      <c r="O23" s="16">
        <v>-7993566.0999999996</v>
      </c>
      <c r="P23" s="8"/>
      <c r="Q23" s="8">
        <v>-82250485.599999994</v>
      </c>
    </row>
    <row r="24" spans="2:17">
      <c r="B24" s="54" t="s">
        <v>123</v>
      </c>
      <c r="C24" s="17"/>
      <c r="D24" s="16">
        <v>9838517.0999999996</v>
      </c>
      <c r="E24" s="16">
        <v>8719103.3000000007</v>
      </c>
      <c r="F24" s="16">
        <v>9692214.799999997</v>
      </c>
      <c r="G24" s="16">
        <v>8603945.5</v>
      </c>
      <c r="H24" s="16">
        <v>8891863.5999999996</v>
      </c>
      <c r="I24" s="16">
        <v>9140096.5</v>
      </c>
      <c r="J24" s="16">
        <v>9593568.4000000022</v>
      </c>
      <c r="K24" s="16">
        <v>9691636.0999999996</v>
      </c>
      <c r="L24" s="16">
        <v>10507352.5</v>
      </c>
      <c r="M24" s="16">
        <v>10636745.099999998</v>
      </c>
      <c r="N24" s="16">
        <v>10433790.100000003</v>
      </c>
      <c r="O24" s="16">
        <v>10685275.799999999</v>
      </c>
      <c r="P24" s="8"/>
      <c r="Q24" s="8">
        <v>116434108.79999998</v>
      </c>
    </row>
    <row r="25" spans="2:17">
      <c r="B25" s="54" t="s">
        <v>28</v>
      </c>
      <c r="D25" s="42">
        <v>5688913.4000000004</v>
      </c>
      <c r="E25" s="42">
        <v>5748379.7000000002</v>
      </c>
      <c r="F25" s="42">
        <v>6356097.2000000002</v>
      </c>
      <c r="G25" s="42">
        <v>5352757.5999999996</v>
      </c>
      <c r="H25" s="42">
        <v>5305848.2</v>
      </c>
      <c r="I25" s="42">
        <v>5468245.5999999996</v>
      </c>
      <c r="J25" s="42">
        <v>6727077.9000000004</v>
      </c>
      <c r="K25" s="42">
        <v>6486570.5</v>
      </c>
      <c r="L25" s="42">
        <v>5146369.8</v>
      </c>
      <c r="M25" s="42">
        <v>5223621.3</v>
      </c>
      <c r="N25" s="42">
        <v>6491330.0999999996</v>
      </c>
      <c r="O25" s="42">
        <v>6918536.4000000004</v>
      </c>
      <c r="P25" s="8"/>
      <c r="Q25" s="41">
        <v>70913747.699999988</v>
      </c>
    </row>
    <row r="26" spans="2:17">
      <c r="B26" s="56" t="s">
        <v>46</v>
      </c>
      <c r="D26" s="16">
        <v>15527430.5</v>
      </c>
      <c r="E26" s="16">
        <v>14467483</v>
      </c>
      <c r="F26" s="16">
        <v>16048311.999999996</v>
      </c>
      <c r="G26" s="16">
        <v>13956703.1</v>
      </c>
      <c r="H26" s="16">
        <v>14197711.800000001</v>
      </c>
      <c r="I26" s="16">
        <v>14608342.1</v>
      </c>
      <c r="J26" s="16">
        <v>16320646.300000003</v>
      </c>
      <c r="K26" s="16">
        <v>16178206.6</v>
      </c>
      <c r="L26" s="16">
        <v>15653722.300000001</v>
      </c>
      <c r="M26" s="16">
        <v>15860366.399999999</v>
      </c>
      <c r="N26" s="16">
        <v>16925120.200000003</v>
      </c>
      <c r="O26" s="16">
        <v>17603812.199999999</v>
      </c>
      <c r="P26" s="8"/>
      <c r="Q26" s="8">
        <v>187347856.49999997</v>
      </c>
    </row>
    <row r="27" spans="2:17">
      <c r="B27" s="5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41"/>
    </row>
    <row r="28" spans="2:17">
      <c r="B28" s="50" t="s">
        <v>56</v>
      </c>
      <c r="C28" s="17"/>
      <c r="D28" s="16">
        <v>18415090</v>
      </c>
      <c r="E28" s="16">
        <v>17107451.599999998</v>
      </c>
      <c r="F28" s="16">
        <v>19001530.599999998</v>
      </c>
      <c r="G28" s="16">
        <v>16816779.199999999</v>
      </c>
      <c r="H28" s="16">
        <v>16895780.800000001</v>
      </c>
      <c r="I28" s="16">
        <v>17273622.300000001</v>
      </c>
      <c r="J28" s="16">
        <v>19217239.000000004</v>
      </c>
      <c r="K28" s="16">
        <v>19135505.700000003</v>
      </c>
      <c r="L28" s="16">
        <v>18466912.800000001</v>
      </c>
      <c r="M28" s="16">
        <v>18815113.899999999</v>
      </c>
      <c r="N28" s="16">
        <v>19805560.200000003</v>
      </c>
      <c r="O28" s="16">
        <v>20636563.899999999</v>
      </c>
      <c r="P28" s="8"/>
      <c r="Q28" s="16">
        <v>221587149.99999997</v>
      </c>
    </row>
    <row r="29" spans="2:17">
      <c r="B29" s="5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8"/>
    </row>
    <row r="30" spans="2:17">
      <c r="B30" s="74" t="s">
        <v>57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16"/>
    </row>
    <row r="31" spans="2:17">
      <c r="B31" s="55" t="s">
        <v>49</v>
      </c>
      <c r="D31" s="16">
        <v>1105017.8</v>
      </c>
      <c r="E31" s="16">
        <v>1008284.8</v>
      </c>
      <c r="F31" s="16">
        <v>1112139.1000000001</v>
      </c>
      <c r="G31" s="16">
        <v>1085222.5</v>
      </c>
      <c r="H31" s="16">
        <v>906762.6</v>
      </c>
      <c r="I31" s="16">
        <v>980636.7</v>
      </c>
      <c r="J31" s="16">
        <v>1089920.6000000001</v>
      </c>
      <c r="K31" s="16">
        <v>1134947</v>
      </c>
      <c r="L31" s="16">
        <v>1081481.5</v>
      </c>
      <c r="M31" s="16">
        <v>1210433.8999999999</v>
      </c>
      <c r="N31" s="16">
        <v>1205724.8999999999</v>
      </c>
      <c r="O31" s="16">
        <v>1310995.6000000001</v>
      </c>
      <c r="P31" s="8"/>
      <c r="Q31" s="8">
        <v>13231567</v>
      </c>
    </row>
    <row r="32" spans="2:17">
      <c r="B32" s="55" t="s">
        <v>48</v>
      </c>
      <c r="D32" s="16">
        <v>339290.4</v>
      </c>
      <c r="E32" s="16">
        <v>279995.2</v>
      </c>
      <c r="F32" s="16">
        <v>334806.40000000002</v>
      </c>
      <c r="G32" s="16">
        <v>308109.2</v>
      </c>
      <c r="H32" s="16">
        <v>270798.40000000002</v>
      </c>
      <c r="I32" s="16">
        <v>322839</v>
      </c>
      <c r="J32" s="16">
        <v>367462</v>
      </c>
      <c r="K32" s="16">
        <v>366359.7</v>
      </c>
      <c r="L32" s="16">
        <v>311858</v>
      </c>
      <c r="M32" s="16">
        <v>399114.4</v>
      </c>
      <c r="N32" s="16">
        <v>388058.1</v>
      </c>
      <c r="O32" s="16">
        <v>383532.9</v>
      </c>
      <c r="P32" s="8"/>
      <c r="Q32" s="16">
        <v>4072223.7</v>
      </c>
    </row>
    <row r="33" spans="2:17">
      <c r="B33" s="53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8"/>
    </row>
    <row r="34" spans="2:17">
      <c r="B34" s="53" t="s">
        <v>29</v>
      </c>
      <c r="C34" s="17"/>
      <c r="D34" s="16">
        <v>12983.6</v>
      </c>
      <c r="E34" s="16">
        <v>10516</v>
      </c>
      <c r="F34" s="16">
        <v>13221.2</v>
      </c>
      <c r="G34" s="16">
        <v>11167.7</v>
      </c>
      <c r="H34" s="16">
        <v>8180.6</v>
      </c>
      <c r="I34" s="16">
        <v>9313.5</v>
      </c>
      <c r="J34" s="16">
        <v>9926.7000000000007</v>
      </c>
      <c r="K34" s="16">
        <v>9542.1</v>
      </c>
      <c r="L34" s="16">
        <v>8071.7</v>
      </c>
      <c r="M34" s="16">
        <v>9301.6</v>
      </c>
      <c r="N34" s="16">
        <v>9211.6</v>
      </c>
      <c r="O34" s="16">
        <v>10541</v>
      </c>
      <c r="P34" s="8"/>
      <c r="Q34" s="8">
        <v>121977.30000000002</v>
      </c>
    </row>
    <row r="35" spans="2:17">
      <c r="B35" s="53" t="s">
        <v>51</v>
      </c>
      <c r="C35" s="18"/>
      <c r="D35" s="16">
        <v>7519.7</v>
      </c>
      <c r="E35" s="16">
        <v>8365</v>
      </c>
      <c r="F35" s="16">
        <v>8932.6</v>
      </c>
      <c r="G35" s="16">
        <v>8701.1</v>
      </c>
      <c r="H35" s="16">
        <v>6650</v>
      </c>
      <c r="I35" s="16">
        <v>5828.9</v>
      </c>
      <c r="J35" s="16">
        <v>6956.4</v>
      </c>
      <c r="K35" s="16">
        <v>7014.6</v>
      </c>
      <c r="L35" s="16">
        <v>7517.6</v>
      </c>
      <c r="M35" s="16">
        <v>7639.8</v>
      </c>
      <c r="N35" s="16">
        <v>8288.7000000000007</v>
      </c>
      <c r="O35" s="16">
        <v>8131.4</v>
      </c>
      <c r="P35" s="8"/>
      <c r="Q35" s="8">
        <v>91545.8</v>
      </c>
    </row>
    <row r="36" spans="2:17">
      <c r="B36" s="53" t="s">
        <v>52</v>
      </c>
      <c r="C36" s="17"/>
      <c r="D36" s="16">
        <v>549117.30000000005</v>
      </c>
      <c r="E36" s="16">
        <v>509498.1</v>
      </c>
      <c r="F36" s="16">
        <v>470234.6</v>
      </c>
      <c r="G36" s="16">
        <v>315930.09999999998</v>
      </c>
      <c r="H36" s="16">
        <v>291686</v>
      </c>
      <c r="I36" s="16">
        <v>285224.90000000002</v>
      </c>
      <c r="J36" s="16">
        <v>347971.3</v>
      </c>
      <c r="K36" s="16">
        <v>416137.8</v>
      </c>
      <c r="L36" s="16">
        <v>387488.4</v>
      </c>
      <c r="M36" s="16">
        <v>463755.9</v>
      </c>
      <c r="N36" s="16">
        <v>553584.80000000005</v>
      </c>
      <c r="O36" s="16">
        <v>609811.5</v>
      </c>
      <c r="P36" s="8"/>
      <c r="Q36" s="8">
        <v>5200440.6999999993</v>
      </c>
    </row>
    <row r="37" spans="2:17">
      <c r="B37" s="53"/>
      <c r="C37" s="17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8"/>
    </row>
    <row r="38" spans="2:17">
      <c r="B38" s="53" t="s">
        <v>40</v>
      </c>
      <c r="C38" s="17"/>
      <c r="D38" s="16">
        <v>278017.59999999998</v>
      </c>
      <c r="E38" s="16">
        <v>249832.7</v>
      </c>
      <c r="F38" s="16">
        <v>272884.2</v>
      </c>
      <c r="G38" s="16">
        <v>264242.90000000002</v>
      </c>
      <c r="H38" s="16">
        <v>236808.9</v>
      </c>
      <c r="I38" s="16">
        <v>239270</v>
      </c>
      <c r="J38" s="16">
        <v>267204.7</v>
      </c>
      <c r="K38" s="16">
        <v>270481.2</v>
      </c>
      <c r="L38" s="16">
        <v>269548.09999999998</v>
      </c>
      <c r="M38" s="16">
        <v>262189.59999999998</v>
      </c>
      <c r="N38" s="16">
        <v>270593.59999999998</v>
      </c>
      <c r="O38" s="16">
        <v>295582.7</v>
      </c>
      <c r="P38" s="8"/>
      <c r="Q38" s="8">
        <v>3176656.2</v>
      </c>
    </row>
    <row r="39" spans="2:17">
      <c r="B39" s="53" t="s">
        <v>35</v>
      </c>
      <c r="C39" s="17"/>
      <c r="D39" s="16">
        <v>22.1</v>
      </c>
      <c r="E39" s="16">
        <v>46.8</v>
      </c>
      <c r="F39" s="16">
        <v>21.5</v>
      </c>
      <c r="G39" s="16">
        <v>19.8</v>
      </c>
      <c r="H39" s="16">
        <v>20.399999999999999</v>
      </c>
      <c r="I39" s="16">
        <v>17.5</v>
      </c>
      <c r="J39" s="16">
        <v>34.799999999999997</v>
      </c>
      <c r="K39" s="16">
        <v>10.6</v>
      </c>
      <c r="L39" s="16">
        <v>21.3</v>
      </c>
      <c r="M39" s="16">
        <v>14.9</v>
      </c>
      <c r="N39" s="16">
        <v>0</v>
      </c>
      <c r="O39" s="16">
        <v>29.9</v>
      </c>
      <c r="P39" s="8"/>
      <c r="Q39" s="8">
        <v>259.59999999999997</v>
      </c>
    </row>
    <row r="40" spans="2:17">
      <c r="B40" s="53"/>
      <c r="C40" s="17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8"/>
    </row>
    <row r="41" spans="2:17">
      <c r="B41" s="53" t="s">
        <v>42</v>
      </c>
      <c r="C41" s="17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8"/>
    </row>
    <row r="42" spans="2:17">
      <c r="B42" s="51" t="s">
        <v>102</v>
      </c>
      <c r="C42" s="18"/>
      <c r="D42" s="78">
        <v>443342.2</v>
      </c>
      <c r="E42" s="78">
        <v>426042.2</v>
      </c>
      <c r="F42" s="78">
        <v>456279.6</v>
      </c>
      <c r="G42" s="78">
        <v>473383.4</v>
      </c>
      <c r="H42" s="78">
        <v>465105.4</v>
      </c>
      <c r="I42" s="78">
        <v>409075.8</v>
      </c>
      <c r="J42" s="78">
        <v>424893.9</v>
      </c>
      <c r="K42" s="78">
        <v>496015.4</v>
      </c>
      <c r="L42" s="78">
        <v>471149.5</v>
      </c>
      <c r="M42" s="78">
        <v>506633.8</v>
      </c>
      <c r="N42" s="78">
        <v>493831.2</v>
      </c>
      <c r="O42" s="78">
        <v>547591.1</v>
      </c>
      <c r="P42" s="79"/>
      <c r="Q42" s="79">
        <v>5613343.4999999991</v>
      </c>
    </row>
    <row r="43" spans="2:17">
      <c r="B43" s="51" t="s">
        <v>103</v>
      </c>
      <c r="C43" s="18"/>
      <c r="D43" s="78">
        <f>426238+750237.1</f>
        <v>1176475.1000000001</v>
      </c>
      <c r="E43" s="78">
        <f>401024+676020.2</f>
        <v>1077044.2</v>
      </c>
      <c r="F43" s="78">
        <f>462176.1+737362</f>
        <v>1199538.1000000001</v>
      </c>
      <c r="G43" s="78">
        <f>457553.1+712303.8</f>
        <v>1169856.8999999999</v>
      </c>
      <c r="H43" s="78">
        <f>416776.5+708874.9</f>
        <v>1125651.3999999999</v>
      </c>
      <c r="I43" s="78">
        <f>398306+664128.6</f>
        <v>1062434.6000000001</v>
      </c>
      <c r="J43" s="78">
        <f>392067.2+600644.4</f>
        <v>992711.60000000009</v>
      </c>
      <c r="K43" s="78">
        <f>448523.2+502084.9</f>
        <v>950608.10000000009</v>
      </c>
      <c r="L43" s="78">
        <f>418864.6+531176.7</f>
        <v>950041.29999999993</v>
      </c>
      <c r="M43" s="78">
        <f>474323.8+696834</f>
        <v>1171157.8</v>
      </c>
      <c r="N43" s="78">
        <f>491988.3+675539.1</f>
        <v>1167527.3999999999</v>
      </c>
      <c r="O43" s="78">
        <f>539494.1+609254.1</f>
        <v>1148748.2</v>
      </c>
      <c r="P43" s="79"/>
      <c r="Q43" s="79">
        <f t="shared" ref="Q43:Q47" si="0">SUM(D43:O43)</f>
        <v>13191794.699999999</v>
      </c>
    </row>
    <row r="44" spans="2:17">
      <c r="B44" s="51" t="s">
        <v>124</v>
      </c>
      <c r="C44" s="18"/>
      <c r="D44" s="78">
        <v>819751.5</v>
      </c>
      <c r="E44" s="78">
        <v>751511.2</v>
      </c>
      <c r="F44" s="78">
        <v>834580.1</v>
      </c>
      <c r="G44" s="78">
        <v>828365.9</v>
      </c>
      <c r="H44" s="78">
        <v>872414.8</v>
      </c>
      <c r="I44" s="78">
        <v>797641.8</v>
      </c>
      <c r="J44" s="78">
        <v>832981.1</v>
      </c>
      <c r="K44" s="78">
        <v>818342.2</v>
      </c>
      <c r="L44" s="78">
        <v>779197.4</v>
      </c>
      <c r="M44" s="78">
        <v>813135.1</v>
      </c>
      <c r="N44" s="78">
        <v>830344.8</v>
      </c>
      <c r="O44" s="78">
        <v>933173.1</v>
      </c>
      <c r="P44" s="79"/>
      <c r="Q44" s="79">
        <f t="shared" si="0"/>
        <v>9911439</v>
      </c>
    </row>
    <row r="45" spans="2:17">
      <c r="B45" s="51" t="s">
        <v>104</v>
      </c>
      <c r="C45" s="17"/>
      <c r="D45" s="80">
        <v>252200.6</v>
      </c>
      <c r="E45" s="80">
        <v>203076.6</v>
      </c>
      <c r="F45" s="80">
        <v>260589.4</v>
      </c>
      <c r="G45" s="80">
        <v>183779.4</v>
      </c>
      <c r="H45" s="80">
        <v>222139.2</v>
      </c>
      <c r="I45" s="80">
        <v>277212.3</v>
      </c>
      <c r="J45" s="80">
        <v>290731.09999999998</v>
      </c>
      <c r="K45" s="80">
        <v>304011.40000000002</v>
      </c>
      <c r="L45" s="80">
        <v>273352.09999999998</v>
      </c>
      <c r="M45" s="80">
        <v>264080.8</v>
      </c>
      <c r="N45" s="80">
        <v>253587.20000000001</v>
      </c>
      <c r="O45" s="80">
        <v>228439.8</v>
      </c>
      <c r="P45" s="80"/>
      <c r="Q45" s="80">
        <f t="shared" si="0"/>
        <v>3013199.9</v>
      </c>
    </row>
    <row r="46" spans="2:17">
      <c r="B46" s="53" t="s">
        <v>101</v>
      </c>
      <c r="C46" s="17"/>
      <c r="D46" s="89">
        <f t="shared" ref="D46:O46" si="1">SUM(D42:D45)</f>
        <v>2691769.4</v>
      </c>
      <c r="E46" s="89">
        <f t="shared" si="1"/>
        <v>2457674.1999999997</v>
      </c>
      <c r="F46" s="89">
        <f t="shared" si="1"/>
        <v>2750987.2</v>
      </c>
      <c r="G46" s="89">
        <f t="shared" si="1"/>
        <v>2655385.5999999996</v>
      </c>
      <c r="H46" s="89">
        <f t="shared" si="1"/>
        <v>2685310.8</v>
      </c>
      <c r="I46" s="89">
        <f t="shared" si="1"/>
        <v>2546364.5</v>
      </c>
      <c r="J46" s="89">
        <f t="shared" si="1"/>
        <v>2541317.7000000002</v>
      </c>
      <c r="K46" s="89">
        <f t="shared" si="1"/>
        <v>2568977.1</v>
      </c>
      <c r="L46" s="89">
        <f t="shared" si="1"/>
        <v>2473740.2999999998</v>
      </c>
      <c r="M46" s="89">
        <f t="shared" si="1"/>
        <v>2755007.5</v>
      </c>
      <c r="N46" s="89">
        <f t="shared" si="1"/>
        <v>2745290.6</v>
      </c>
      <c r="O46" s="89">
        <f t="shared" si="1"/>
        <v>2857952.1999999997</v>
      </c>
      <c r="P46" s="79"/>
      <c r="Q46" s="79">
        <f t="shared" si="0"/>
        <v>31729777.100000001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O48" si="2">D31+D32+D34+D35+D36+D38+D39+D46</f>
        <v>4983737.9000000004</v>
      </c>
      <c r="E48" s="89">
        <f t="shared" si="2"/>
        <v>4524212.8</v>
      </c>
      <c r="F48" s="89">
        <f t="shared" si="2"/>
        <v>4963226.8000000007</v>
      </c>
      <c r="G48" s="89">
        <f t="shared" si="2"/>
        <v>4648778.8999999994</v>
      </c>
      <c r="H48" s="89">
        <f t="shared" si="2"/>
        <v>4406217.6999999993</v>
      </c>
      <c r="I48" s="89">
        <f t="shared" si="2"/>
        <v>4389495</v>
      </c>
      <c r="J48" s="89">
        <f t="shared" si="2"/>
        <v>4630794.2</v>
      </c>
      <c r="K48" s="89">
        <f t="shared" si="2"/>
        <v>4773470.1000000006</v>
      </c>
      <c r="L48" s="89">
        <f t="shared" si="2"/>
        <v>4539726.9000000004</v>
      </c>
      <c r="M48" s="89">
        <f t="shared" si="2"/>
        <v>5107457.5999999996</v>
      </c>
      <c r="N48" s="89">
        <f t="shared" si="2"/>
        <v>5180752.3000000007</v>
      </c>
      <c r="O48" s="89">
        <f t="shared" si="2"/>
        <v>5476577.1999999993</v>
      </c>
      <c r="P48" s="79"/>
      <c r="Q48" s="79">
        <f>SUM(D48:O48)</f>
        <v>57624447.400000006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205664.1</v>
      </c>
      <c r="E50" s="78">
        <v>189617.1</v>
      </c>
      <c r="F50" s="78">
        <v>210785</v>
      </c>
      <c r="G50" s="78">
        <v>183443.5</v>
      </c>
      <c r="H50" s="78">
        <v>187042.2</v>
      </c>
      <c r="I50" s="78">
        <v>196884.8</v>
      </c>
      <c r="J50" s="78">
        <v>209567.8</v>
      </c>
      <c r="K50" s="78">
        <v>201473.2</v>
      </c>
      <c r="L50" s="78">
        <v>228569.9</v>
      </c>
      <c r="M50" s="78">
        <v>241379.3</v>
      </c>
      <c r="N50" s="78">
        <v>245436.2</v>
      </c>
      <c r="O50" s="78">
        <v>249577.9</v>
      </c>
      <c r="P50" s="79"/>
      <c r="Q50" s="79">
        <v>2549441</v>
      </c>
    </row>
    <row r="51" spans="2:17">
      <c r="B51" s="50" t="s">
        <v>22</v>
      </c>
      <c r="D51" s="78">
        <v>81141.399999999994</v>
      </c>
      <c r="E51" s="78">
        <v>91434.4</v>
      </c>
      <c r="F51" s="78">
        <v>111325.1</v>
      </c>
      <c r="G51" s="78">
        <v>98943.6</v>
      </c>
      <c r="H51" s="78">
        <v>103284.6</v>
      </c>
      <c r="I51" s="78">
        <v>90034</v>
      </c>
      <c r="J51" s="78">
        <v>99001.4</v>
      </c>
      <c r="K51" s="78">
        <v>104547.5</v>
      </c>
      <c r="L51" s="78">
        <v>96851.7</v>
      </c>
      <c r="M51" s="78">
        <v>88711.3</v>
      </c>
      <c r="N51" s="78">
        <v>94108.5</v>
      </c>
      <c r="O51" s="78">
        <v>103248.6</v>
      </c>
      <c r="P51" s="79"/>
      <c r="Q51" s="79">
        <v>1162632.1000000001</v>
      </c>
    </row>
    <row r="52" spans="2:17">
      <c r="B52" s="50" t="s">
        <v>17</v>
      </c>
      <c r="D52" s="78">
        <v>323828.09999999998</v>
      </c>
      <c r="E52" s="78">
        <v>292994</v>
      </c>
      <c r="F52" s="78">
        <v>323337.3</v>
      </c>
      <c r="G52" s="78">
        <v>310960.40000000002</v>
      </c>
      <c r="H52" s="78">
        <v>276698.8</v>
      </c>
      <c r="I52" s="78">
        <v>287390.40000000002</v>
      </c>
      <c r="J52" s="78">
        <v>312752.8</v>
      </c>
      <c r="K52" s="78">
        <v>320048</v>
      </c>
      <c r="L52" s="78">
        <v>305339.2</v>
      </c>
      <c r="M52" s="78">
        <v>344263.8</v>
      </c>
      <c r="N52" s="78">
        <v>337677.8</v>
      </c>
      <c r="O52" s="78">
        <v>369683.7</v>
      </c>
      <c r="P52" s="78"/>
      <c r="Q52" s="78">
        <v>3804974.3</v>
      </c>
    </row>
    <row r="53" spans="2:17" ht="14.25" customHeight="1">
      <c r="B53" s="50"/>
      <c r="C53" s="22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8"/>
    </row>
    <row r="54" spans="2:17" s="1" customFormat="1" ht="15" customHeight="1">
      <c r="B54" s="50" t="s">
        <v>43</v>
      </c>
      <c r="C54" s="4"/>
      <c r="D54" s="83">
        <v>10608656.9</v>
      </c>
      <c r="E54" s="83">
        <v>10238356.4</v>
      </c>
      <c r="F54" s="83">
        <v>10412179.1</v>
      </c>
      <c r="G54" s="83">
        <v>10645827.5</v>
      </c>
      <c r="H54" s="83">
        <v>9824246.9000000004</v>
      </c>
      <c r="I54" s="83">
        <v>9120428.1999999993</v>
      </c>
      <c r="J54" s="83">
        <v>9335286.9000000004</v>
      </c>
      <c r="K54" s="83">
        <v>9604100.0999999996</v>
      </c>
      <c r="L54" s="83">
        <v>9536953.9000000004</v>
      </c>
      <c r="M54" s="83">
        <v>9821446.5</v>
      </c>
      <c r="N54" s="83">
        <v>10555697.699999999</v>
      </c>
      <c r="O54" s="83">
        <v>10858475.5</v>
      </c>
      <c r="P54" s="83"/>
      <c r="Q54" s="84">
        <v>10858475.5</v>
      </c>
    </row>
    <row r="55" spans="2:17">
      <c r="B55" s="50" t="s">
        <v>50</v>
      </c>
      <c r="D55" s="78">
        <v>-1178697.3</v>
      </c>
      <c r="E55" s="78">
        <v>-47550.9</v>
      </c>
      <c r="F55" s="78">
        <v>-44608.7</v>
      </c>
      <c r="G55" s="78">
        <v>-74222.3</v>
      </c>
      <c r="H55" s="78">
        <v>6377.2</v>
      </c>
      <c r="I55" s="78">
        <v>-140686.70000000001</v>
      </c>
      <c r="J55" s="78">
        <v>-39543.4</v>
      </c>
      <c r="K55" s="78">
        <v>-10721.7</v>
      </c>
      <c r="L55" s="78">
        <v>-110754.2</v>
      </c>
      <c r="M55" s="78">
        <v>-120787.4</v>
      </c>
      <c r="N55" s="78">
        <v>-55594.3</v>
      </c>
      <c r="O55" s="78">
        <v>-94494</v>
      </c>
      <c r="P55" s="79"/>
      <c r="Q55" s="79">
        <v>-1911283.6999999997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O57" si="3">D7-D54+(D28+D48)-(D50+D51+D52)+D55</f>
        <v>23052574.599999998</v>
      </c>
      <c r="E57" s="89">
        <f t="shared" si="3"/>
        <v>21380368.5</v>
      </c>
      <c r="F57" s="89">
        <f t="shared" si="3"/>
        <v>23100878.600000001</v>
      </c>
      <c r="G57" s="89">
        <f t="shared" si="3"/>
        <v>20564339.899999995</v>
      </c>
      <c r="H57" s="89">
        <f t="shared" si="3"/>
        <v>21562769.799999997</v>
      </c>
      <c r="I57" s="89">
        <f t="shared" si="3"/>
        <v>21670680.100000001</v>
      </c>
      <c r="J57" s="89">
        <f t="shared" si="3"/>
        <v>22972000.100000001</v>
      </c>
      <c r="K57" s="89">
        <f t="shared" si="3"/>
        <v>23003372.200000007</v>
      </c>
      <c r="L57" s="89">
        <f t="shared" si="3"/>
        <v>22332270.900000002</v>
      </c>
      <c r="M57" s="89">
        <f t="shared" si="3"/>
        <v>22842571.100000001</v>
      </c>
      <c r="N57" s="89">
        <f t="shared" si="3"/>
        <v>23519228.000000004</v>
      </c>
      <c r="O57" s="89">
        <f t="shared" si="3"/>
        <v>24879220.899999999</v>
      </c>
      <c r="P57" s="79"/>
      <c r="Q57" s="79">
        <f>SUM(D57:O57)</f>
        <v>270880274.69999999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128</v>
      </c>
      <c r="C59" s="4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6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91"/>
      <c r="Q60" s="96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17016.600000000002</v>
      </c>
      <c r="E63" s="90">
        <v>39577</v>
      </c>
      <c r="F63" s="90">
        <v>20585</v>
      </c>
      <c r="G63" s="90">
        <v>949.80000000000007</v>
      </c>
      <c r="H63" s="90">
        <v>493.9</v>
      </c>
      <c r="I63" s="90">
        <v>1281.5999999999999</v>
      </c>
      <c r="J63" s="90">
        <v>1053.9000000000001</v>
      </c>
      <c r="K63" s="90">
        <v>1215.4000000000001</v>
      </c>
      <c r="L63" s="90">
        <v>1555.5</v>
      </c>
      <c r="M63" s="90">
        <v>1775.8</v>
      </c>
      <c r="N63" s="90">
        <v>1566.4</v>
      </c>
      <c r="O63" s="90">
        <v>843.69999999999993</v>
      </c>
      <c r="P63" s="91"/>
      <c r="Q63" s="91">
        <v>87914.599999999991</v>
      </c>
    </row>
    <row r="64" spans="2:17">
      <c r="B64" s="53" t="s">
        <v>32</v>
      </c>
      <c r="D64" s="90">
        <v>2411935.1</v>
      </c>
      <c r="E64" s="90">
        <v>2187420.7999999998</v>
      </c>
      <c r="F64" s="90">
        <v>2415398.2000000002</v>
      </c>
      <c r="G64" s="90">
        <v>1992844.4</v>
      </c>
      <c r="H64" s="90">
        <v>2047753.8</v>
      </c>
      <c r="I64" s="90">
        <v>2308502.2999999998</v>
      </c>
      <c r="J64" s="90">
        <v>2490874.7000000002</v>
      </c>
      <c r="K64" s="90">
        <v>2467419.7000000002</v>
      </c>
      <c r="L64" s="90">
        <v>2206891.7000000002</v>
      </c>
      <c r="M64" s="90">
        <v>2112585</v>
      </c>
      <c r="N64" s="90">
        <v>2291610.5</v>
      </c>
      <c r="O64" s="90">
        <v>2462549.6</v>
      </c>
      <c r="P64" s="91"/>
      <c r="Q64" s="91">
        <v>27395785.800000001</v>
      </c>
    </row>
    <row r="65" spans="2:17">
      <c r="B65" s="53" t="s">
        <v>53</v>
      </c>
      <c r="D65" s="90">
        <v>9684.6</v>
      </c>
      <c r="E65" s="90">
        <v>11162</v>
      </c>
      <c r="F65" s="90">
        <v>11588.7</v>
      </c>
      <c r="G65" s="90">
        <v>10620.1</v>
      </c>
      <c r="H65" s="90">
        <v>8753.6</v>
      </c>
      <c r="I65" s="90">
        <v>8387.7000000000007</v>
      </c>
      <c r="J65" s="90">
        <v>9484.4</v>
      </c>
      <c r="K65" s="90">
        <v>9788</v>
      </c>
      <c r="L65" s="90">
        <v>13368.2</v>
      </c>
      <c r="M65" s="90">
        <v>9476.9</v>
      </c>
      <c r="N65" s="90">
        <v>12875.3</v>
      </c>
      <c r="O65" s="90">
        <v>11472.7</v>
      </c>
      <c r="P65" s="91"/>
      <c r="Q65" s="91">
        <v>126662.19999999998</v>
      </c>
    </row>
    <row r="66" spans="2:17">
      <c r="B66" s="53" t="s">
        <v>39</v>
      </c>
      <c r="D66" s="90">
        <v>7600.5</v>
      </c>
      <c r="E66" s="90">
        <v>25897.5</v>
      </c>
      <c r="F66" s="90">
        <v>22641.599999999999</v>
      </c>
      <c r="G66" s="90">
        <v>24431</v>
      </c>
      <c r="H66" s="90">
        <v>32438.5</v>
      </c>
      <c r="I66" s="90">
        <v>12644.2</v>
      </c>
      <c r="J66" s="90">
        <v>24201.200000000001</v>
      </c>
      <c r="K66" s="90">
        <v>28391.4</v>
      </c>
      <c r="L66" s="90">
        <v>6724.8</v>
      </c>
      <c r="M66" s="90">
        <v>11903.9</v>
      </c>
      <c r="N66" s="90">
        <v>33867.9</v>
      </c>
      <c r="O66" s="90">
        <v>37950.699999999997</v>
      </c>
      <c r="P66" s="91"/>
      <c r="Q66" s="91">
        <v>268693.19999999995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3.2</v>
      </c>
      <c r="N67" s="90">
        <v>83.5</v>
      </c>
      <c r="O67" s="90">
        <v>0</v>
      </c>
      <c r="P67" s="91"/>
      <c r="Q67" s="93">
        <v>86.7</v>
      </c>
    </row>
    <row r="68" spans="2:17" s="1" customFormat="1">
      <c r="B68" s="53" t="s">
        <v>34</v>
      </c>
      <c r="C68" s="24"/>
      <c r="D68" s="90">
        <v>3865</v>
      </c>
      <c r="E68" s="90">
        <v>-10608.4</v>
      </c>
      <c r="F68" s="90">
        <v>-29376.799999999999</v>
      </c>
      <c r="G68" s="90">
        <v>-20376.400000000001</v>
      </c>
      <c r="H68" s="90">
        <v>-34365.599999999999</v>
      </c>
      <c r="I68" s="90">
        <v>-32436.2</v>
      </c>
      <c r="J68" s="90">
        <v>-34757.599999999999</v>
      </c>
      <c r="K68" s="90">
        <v>-27871.200000000001</v>
      </c>
      <c r="L68" s="90">
        <v>-29857.599999999999</v>
      </c>
      <c r="M68" s="90">
        <v>-25699.4</v>
      </c>
      <c r="N68" s="90">
        <v>-9683</v>
      </c>
      <c r="O68" s="90">
        <v>-14003.2</v>
      </c>
      <c r="P68" s="91"/>
      <c r="Q68" s="90">
        <v>-265170.40000000002</v>
      </c>
    </row>
    <row r="69" spans="2:17">
      <c r="B69" s="61" t="s">
        <v>33</v>
      </c>
      <c r="C69" s="19"/>
      <c r="D69" s="90">
        <v>292663.5</v>
      </c>
      <c r="E69" s="90">
        <v>320654.2</v>
      </c>
      <c r="F69" s="90">
        <v>354683.2</v>
      </c>
      <c r="G69" s="90">
        <v>370323.1</v>
      </c>
      <c r="H69" s="90">
        <v>371791.1</v>
      </c>
      <c r="I69" s="90">
        <v>246328</v>
      </c>
      <c r="J69" s="90">
        <v>354147.1</v>
      </c>
      <c r="K69" s="90">
        <v>388794</v>
      </c>
      <c r="L69" s="90">
        <v>265784.8</v>
      </c>
      <c r="M69" s="90">
        <v>377260.3</v>
      </c>
      <c r="N69" s="90">
        <v>286183.5</v>
      </c>
      <c r="O69" s="90">
        <v>453279.1</v>
      </c>
      <c r="P69" s="91"/>
      <c r="Q69" s="91">
        <v>4081891.9</v>
      </c>
    </row>
    <row r="70" spans="2:17">
      <c r="B70" s="50" t="s">
        <v>19</v>
      </c>
      <c r="C70" s="19"/>
      <c r="D70" s="90">
        <v>2742765.3000000003</v>
      </c>
      <c r="E70" s="90">
        <v>2574103.1</v>
      </c>
      <c r="F70" s="90">
        <v>2795519.9000000008</v>
      </c>
      <c r="G70" s="90">
        <v>2378792</v>
      </c>
      <c r="H70" s="90">
        <v>2426865.2999999998</v>
      </c>
      <c r="I70" s="90">
        <v>2544707.6</v>
      </c>
      <c r="J70" s="90">
        <v>2845003.7</v>
      </c>
      <c r="K70" s="90">
        <v>2867737.3</v>
      </c>
      <c r="L70" s="90">
        <v>2464467.4</v>
      </c>
      <c r="M70" s="90">
        <v>2487305.6999999997</v>
      </c>
      <c r="N70" s="90">
        <v>2616504.0999999996</v>
      </c>
      <c r="O70" s="90">
        <v>2952092.6000000006</v>
      </c>
      <c r="P70" s="91"/>
      <c r="Q70" s="91">
        <v>31695864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19556595.600000001</v>
      </c>
      <c r="E72" s="78">
        <v>17781198</v>
      </c>
      <c r="F72" s="78">
        <v>19393084.300000001</v>
      </c>
      <c r="G72" s="78">
        <v>17565594.699999999</v>
      </c>
      <c r="H72" s="78">
        <v>18365699.199999999</v>
      </c>
      <c r="I72" s="78">
        <v>18557954.800000001</v>
      </c>
      <c r="J72" s="78">
        <v>19645522.899999999</v>
      </c>
      <c r="K72" s="78">
        <v>19639663.300000001</v>
      </c>
      <c r="L72" s="78">
        <v>19443299.699999999</v>
      </c>
      <c r="M72" s="78">
        <v>19932657.399999999</v>
      </c>
      <c r="N72" s="78">
        <v>20176649.800000001</v>
      </c>
      <c r="O72" s="78">
        <v>21336127.800000001</v>
      </c>
      <c r="P72" s="79"/>
      <c r="Q72" s="79">
        <v>231394047.50000003</v>
      </c>
    </row>
    <row r="73" spans="2:17">
      <c r="B73" s="55" t="s">
        <v>115</v>
      </c>
      <c r="C73" s="19"/>
      <c r="D73" s="78">
        <v>630857.92258064519</v>
      </c>
      <c r="E73" s="78">
        <v>635042.78571428568</v>
      </c>
      <c r="F73" s="78">
        <v>625583.36451612902</v>
      </c>
      <c r="G73" s="78">
        <v>585519.82333333336</v>
      </c>
      <c r="H73" s="78">
        <v>592441.90967741935</v>
      </c>
      <c r="I73" s="78">
        <v>618598.4933333334</v>
      </c>
      <c r="J73" s="78">
        <v>633726.54516129033</v>
      </c>
      <c r="K73" s="78">
        <v>633537.52580645168</v>
      </c>
      <c r="L73" s="78">
        <v>648109.99</v>
      </c>
      <c r="M73" s="78">
        <v>642988.94838709675</v>
      </c>
      <c r="N73" s="78">
        <v>672554.9933333334</v>
      </c>
      <c r="O73" s="78">
        <v>688262.18709677423</v>
      </c>
      <c r="P73" s="79"/>
      <c r="Q73" s="79">
        <v>633935.37407834094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O75" si="4">D57-(D70+D72)</f>
        <v>753213.69999999553</v>
      </c>
      <c r="E75" s="89">
        <f t="shared" si="4"/>
        <v>1025067.3999999985</v>
      </c>
      <c r="F75" s="89">
        <f t="shared" si="4"/>
        <v>912274.39999999851</v>
      </c>
      <c r="G75" s="89">
        <f t="shared" si="4"/>
        <v>619953.19999999553</v>
      </c>
      <c r="H75" s="89">
        <f t="shared" si="4"/>
        <v>770205.29999999702</v>
      </c>
      <c r="I75" s="89">
        <f t="shared" si="4"/>
        <v>568017.69999999925</v>
      </c>
      <c r="J75" s="89">
        <f t="shared" si="4"/>
        <v>481473.50000000373</v>
      </c>
      <c r="K75" s="89">
        <f t="shared" si="4"/>
        <v>495971.60000000522</v>
      </c>
      <c r="L75" s="89">
        <f t="shared" si="4"/>
        <v>424503.80000000447</v>
      </c>
      <c r="M75" s="89">
        <f t="shared" si="4"/>
        <v>422608.00000000373</v>
      </c>
      <c r="N75" s="89">
        <f t="shared" si="4"/>
        <v>726074.10000000522</v>
      </c>
      <c r="O75" s="89">
        <f t="shared" si="4"/>
        <v>591000.49999999627</v>
      </c>
      <c r="P75" s="79"/>
      <c r="Q75" s="79">
        <v>-74785.200000006706</v>
      </c>
    </row>
    <row r="76" spans="2:17">
      <c r="B76" s="62" t="s">
        <v>45</v>
      </c>
      <c r="C76" s="18"/>
      <c r="D76" s="94">
        <f t="shared" ref="D76:O76" si="5">IF(D57&gt;0,D75/D57,"")</f>
        <v>3.2673734412294042E-2</v>
      </c>
      <c r="E76" s="99">
        <f t="shared" si="5"/>
        <v>4.7944327994159618E-2</v>
      </c>
      <c r="F76" s="99">
        <f t="shared" si="5"/>
        <v>3.9490896246690742E-2</v>
      </c>
      <c r="G76" s="99">
        <f t="shared" si="5"/>
        <v>3.0147002189941225E-2</v>
      </c>
      <c r="H76" s="99">
        <f t="shared" si="5"/>
        <v>3.5719219151520931E-2</v>
      </c>
      <c r="I76" s="99">
        <f t="shared" si="5"/>
        <v>2.6211346269653955E-2</v>
      </c>
      <c r="J76" s="99">
        <f t="shared" si="5"/>
        <v>2.0959145825530608E-2</v>
      </c>
      <c r="K76" s="99">
        <f t="shared" si="5"/>
        <v>2.1560821417305288E-2</v>
      </c>
      <c r="L76" s="99">
        <f t="shared" si="5"/>
        <v>1.9008537103139135E-2</v>
      </c>
      <c r="M76" s="99">
        <f t="shared" si="5"/>
        <v>1.8500894586249254E-2</v>
      </c>
      <c r="N76" s="99">
        <f t="shared" si="5"/>
        <v>3.0871510748567303E-2</v>
      </c>
      <c r="O76" s="99">
        <f t="shared" si="5"/>
        <v>2.3754783253682847E-2</v>
      </c>
      <c r="P76" s="100"/>
      <c r="Q76" s="100">
        <f>AVERAGE(D76:O76)</f>
        <v>2.8903518266561252E-2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O78" si="6">(D70+D72)+D75</f>
        <v>23052574.599999998</v>
      </c>
      <c r="E78" s="89">
        <f t="shared" si="6"/>
        <v>21380368.5</v>
      </c>
      <c r="F78" s="89">
        <f t="shared" si="6"/>
        <v>23100878.600000001</v>
      </c>
      <c r="G78" s="89">
        <f t="shared" si="6"/>
        <v>20564339.899999995</v>
      </c>
      <c r="H78" s="89">
        <f t="shared" si="6"/>
        <v>21562769.799999997</v>
      </c>
      <c r="I78" s="89">
        <f t="shared" si="6"/>
        <v>21670680.100000001</v>
      </c>
      <c r="J78" s="89">
        <f t="shared" si="6"/>
        <v>22972000.100000001</v>
      </c>
      <c r="K78" s="89">
        <f t="shared" si="6"/>
        <v>23003372.200000007</v>
      </c>
      <c r="L78" s="89">
        <f t="shared" si="6"/>
        <v>22332270.900000002</v>
      </c>
      <c r="M78" s="89">
        <f t="shared" si="6"/>
        <v>22842571.100000001</v>
      </c>
      <c r="N78" s="89">
        <f t="shared" si="6"/>
        <v>23519228.000000004</v>
      </c>
      <c r="O78" s="89">
        <f t="shared" si="6"/>
        <v>24879220.899999999</v>
      </c>
      <c r="P78" s="79"/>
      <c r="Q78" s="79">
        <f>SUM(D78:O78)</f>
        <v>270880274.69999999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8"/>
    </row>
    <row r="81" spans="2:17">
      <c r="B81" s="63" t="s">
        <v>116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16"/>
    </row>
    <row r="82" spans="2:17">
      <c r="B82" s="64" t="s">
        <v>117</v>
      </c>
    </row>
    <row r="83" spans="2:17">
      <c r="B83" t="s">
        <v>118</v>
      </c>
    </row>
    <row r="84" spans="2:17">
      <c r="B84" s="23" t="s">
        <v>119</v>
      </c>
      <c r="C84" s="2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8"/>
    </row>
    <row r="85" spans="2:17">
      <c r="B85" s="23"/>
      <c r="C85" s="2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Q85" s="8"/>
    </row>
    <row r="87" spans="2:17" ht="15.75">
      <c r="B87" s="35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Molika Theng</cp:lastModifiedBy>
  <cp:lastPrinted>2019-05-22T20:25:46Z</cp:lastPrinted>
  <dcterms:created xsi:type="dcterms:W3CDTF">2016-06-02T16:03:10Z</dcterms:created>
  <dcterms:modified xsi:type="dcterms:W3CDTF">2024-01-31T18:27:01Z</dcterms:modified>
</cp:coreProperties>
</file>