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inoza\Documents\1 My Files\Inventories\Scrap Coding\"/>
    </mc:Choice>
  </mc:AlternateContent>
  <bookViews>
    <workbookView xWindow="0" yWindow="0" windowWidth="21570" windowHeight="7680"/>
  </bookViews>
  <sheets>
    <sheet name="Pivot Combined JDE and AS400" sheetId="11" r:id="rId1"/>
    <sheet name="combined JDE and AS400" sheetId="10" r:id="rId2"/>
    <sheet name="4-1 to 4-22 JDE Cardex" sheetId="5" r:id="rId3"/>
    <sheet name="4-1 to 4-22 AS400 1341" sheetId="9" r:id="rId4"/>
    <sheet name="Coding Matrix" sheetId="2" r:id="rId5"/>
    <sheet name="GL Types" sheetId="8" r:id="rId6"/>
  </sheets>
  <definedNames>
    <definedName name="_xlnm._FilterDatabase" localSheetId="3" hidden="1">'4-1 to 4-22 AS400 1341'!$A$9:$X$858</definedName>
    <definedName name="_xlnm._FilterDatabase" localSheetId="2" hidden="1">'4-1 to 4-22 JDE Cardex'!$A$11:$AK$623</definedName>
    <definedName name="_xlnm._FilterDatabase" localSheetId="1" hidden="1">'combined JDE and AS400'!$A$2:$I$1282</definedName>
    <definedName name="_xlnm.Print_Titles" localSheetId="3">'4-1 to 4-22 AS400 1341'!$1:$9</definedName>
    <definedName name="_xlnm.Print_Titles" localSheetId="2">'4-1 to 4-22 JDE Cardex'!$1:$11</definedName>
    <definedName name="_xlnm.Print_Titles" localSheetId="1">'combined JDE and AS400'!$1:$2</definedName>
  </definedNames>
  <calcPr calcId="152511"/>
  <pivotCaches>
    <pivotCache cacheId="1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0" l="1"/>
  <c r="F1" i="10"/>
  <c r="Y623" i="5"/>
  <c r="Y622" i="5"/>
  <c r="Y621" i="5"/>
  <c r="Y620" i="5"/>
  <c r="Y619" i="5"/>
  <c r="Y618" i="5"/>
  <c r="Y617" i="5"/>
  <c r="Y616" i="5"/>
  <c r="Y615" i="5"/>
  <c r="Y614" i="5"/>
  <c r="Y613" i="5"/>
  <c r="Y612" i="5"/>
  <c r="Y611" i="5"/>
  <c r="Y610" i="5"/>
  <c r="Y609" i="5"/>
  <c r="Y608" i="5"/>
  <c r="Y607" i="5"/>
  <c r="Y606" i="5"/>
  <c r="Y605" i="5"/>
  <c r="Y604" i="5"/>
  <c r="Y603" i="5"/>
  <c r="Y602" i="5"/>
  <c r="Y601" i="5"/>
  <c r="Y600" i="5"/>
  <c r="Y599" i="5"/>
  <c r="Y598" i="5"/>
  <c r="Y597" i="5"/>
  <c r="Y596" i="5"/>
  <c r="Y595" i="5"/>
  <c r="Y594" i="5"/>
  <c r="Y593" i="5"/>
  <c r="Y592" i="5"/>
  <c r="Y591" i="5"/>
  <c r="Y590" i="5"/>
  <c r="Y589" i="5"/>
  <c r="Y588" i="5"/>
  <c r="Y587" i="5"/>
  <c r="Y586" i="5"/>
  <c r="Y585" i="5"/>
  <c r="Y584" i="5"/>
  <c r="Y583" i="5"/>
  <c r="Y582" i="5"/>
  <c r="Y581" i="5"/>
  <c r="Y580" i="5"/>
  <c r="Y579" i="5"/>
  <c r="Y578" i="5"/>
  <c r="Y577" i="5"/>
  <c r="Y576" i="5"/>
  <c r="Y575" i="5"/>
  <c r="Y574" i="5"/>
  <c r="Y573" i="5"/>
  <c r="Y572" i="5"/>
  <c r="Y571" i="5"/>
  <c r="Y570" i="5"/>
  <c r="Y569" i="5"/>
  <c r="Y568" i="5"/>
  <c r="Y567" i="5"/>
  <c r="Y566" i="5"/>
  <c r="Y565" i="5"/>
  <c r="Y564" i="5"/>
  <c r="Y563" i="5"/>
  <c r="Y562" i="5"/>
  <c r="Y561" i="5"/>
  <c r="Y560" i="5"/>
  <c r="Y559" i="5"/>
  <c r="Y558" i="5"/>
  <c r="Y557" i="5"/>
  <c r="Y556" i="5"/>
  <c r="Y555" i="5"/>
  <c r="Y554" i="5"/>
  <c r="Y553" i="5"/>
  <c r="Y552" i="5"/>
  <c r="Y551" i="5"/>
  <c r="Y550" i="5"/>
  <c r="Y549" i="5"/>
  <c r="Y548" i="5"/>
  <c r="Y547" i="5"/>
  <c r="Y546" i="5"/>
  <c r="Y545" i="5"/>
  <c r="Y544" i="5"/>
  <c r="Y543" i="5"/>
  <c r="Y542" i="5"/>
  <c r="Y541" i="5"/>
  <c r="Y540" i="5"/>
  <c r="Y539" i="5"/>
  <c r="Y538" i="5"/>
  <c r="Y537" i="5"/>
  <c r="Y536" i="5"/>
  <c r="Y535" i="5"/>
  <c r="Y534" i="5"/>
  <c r="Y533" i="5"/>
  <c r="Y532" i="5"/>
  <c r="Y531" i="5"/>
  <c r="Y530" i="5"/>
  <c r="Y529" i="5"/>
  <c r="Y528" i="5"/>
  <c r="Y527" i="5"/>
  <c r="Y526" i="5"/>
  <c r="Y525" i="5"/>
  <c r="Y524" i="5"/>
  <c r="Y523" i="5"/>
  <c r="Y522" i="5"/>
  <c r="Y521" i="5"/>
  <c r="Y520" i="5"/>
  <c r="Y519" i="5"/>
  <c r="Y518" i="5"/>
  <c r="Y517" i="5"/>
  <c r="Y516" i="5"/>
  <c r="Y515" i="5"/>
  <c r="Y514" i="5"/>
  <c r="Y513" i="5"/>
  <c r="Y512" i="5"/>
  <c r="Y511" i="5"/>
  <c r="Y510" i="5"/>
  <c r="Y509" i="5"/>
  <c r="Y508" i="5"/>
  <c r="Y507" i="5"/>
  <c r="Y506" i="5"/>
  <c r="Y505" i="5"/>
  <c r="Y504" i="5"/>
  <c r="Y503" i="5"/>
  <c r="Y502" i="5"/>
  <c r="Y501" i="5"/>
  <c r="Y500" i="5"/>
  <c r="Y499" i="5"/>
  <c r="Y498" i="5"/>
  <c r="Y497" i="5"/>
  <c r="Y496" i="5"/>
  <c r="Y495" i="5"/>
  <c r="Y494" i="5"/>
  <c r="Y493" i="5"/>
  <c r="Y492" i="5"/>
  <c r="Y491" i="5"/>
  <c r="Y490" i="5"/>
  <c r="Y489" i="5"/>
  <c r="Y488" i="5"/>
  <c r="Y487" i="5"/>
  <c r="Y486" i="5"/>
  <c r="Y485" i="5"/>
  <c r="Y484" i="5"/>
  <c r="Y483" i="5"/>
  <c r="Y482" i="5"/>
  <c r="Y481" i="5"/>
  <c r="Y480" i="5"/>
  <c r="Y479" i="5"/>
  <c r="Y478" i="5"/>
  <c r="Y477" i="5"/>
  <c r="Y476" i="5"/>
  <c r="Y475" i="5"/>
  <c r="Y474" i="5"/>
  <c r="Y473" i="5"/>
  <c r="Y472" i="5"/>
  <c r="Y471" i="5"/>
  <c r="Y470" i="5"/>
  <c r="Y469" i="5"/>
  <c r="Y468" i="5"/>
  <c r="Y467" i="5"/>
  <c r="Y466" i="5"/>
  <c r="Y465" i="5"/>
  <c r="Y464" i="5"/>
  <c r="Y463" i="5"/>
  <c r="Y462" i="5"/>
  <c r="Y461" i="5"/>
  <c r="Y460" i="5"/>
  <c r="Y459" i="5"/>
  <c r="Y458" i="5"/>
  <c r="Y457" i="5"/>
  <c r="Y456" i="5"/>
  <c r="Y455" i="5"/>
  <c r="Y454" i="5"/>
  <c r="Y453" i="5"/>
  <c r="Y452" i="5"/>
  <c r="Y451" i="5"/>
  <c r="Y450" i="5"/>
  <c r="Y449" i="5"/>
  <c r="Y448" i="5"/>
  <c r="Y447" i="5"/>
  <c r="Y446" i="5"/>
  <c r="Y445" i="5"/>
  <c r="Y444" i="5"/>
  <c r="Y443" i="5"/>
  <c r="Y442" i="5"/>
  <c r="Y441" i="5"/>
  <c r="Y440" i="5"/>
  <c r="Y439" i="5"/>
  <c r="Y438" i="5"/>
  <c r="Y437" i="5"/>
  <c r="Y436" i="5"/>
  <c r="Y435" i="5"/>
  <c r="Y434" i="5"/>
  <c r="Y433" i="5"/>
  <c r="Y432" i="5"/>
  <c r="Y431" i="5"/>
  <c r="Y430" i="5"/>
  <c r="Y429" i="5"/>
  <c r="Y428" i="5"/>
  <c r="Y427" i="5"/>
  <c r="Y426" i="5"/>
  <c r="Y425" i="5"/>
  <c r="Y424" i="5"/>
  <c r="Y423" i="5"/>
  <c r="Y422" i="5"/>
  <c r="Y421" i="5"/>
  <c r="Y420" i="5"/>
  <c r="Y419" i="5"/>
  <c r="Y418" i="5"/>
  <c r="Y417" i="5"/>
  <c r="Y416" i="5"/>
  <c r="Y415" i="5"/>
  <c r="Y414" i="5"/>
  <c r="Y413" i="5"/>
  <c r="Y412" i="5"/>
  <c r="Y411" i="5"/>
  <c r="Y410" i="5"/>
  <c r="Y409" i="5"/>
  <c r="Y408" i="5"/>
  <c r="Y407" i="5"/>
  <c r="Y406" i="5"/>
  <c r="Y405" i="5"/>
  <c r="Y404" i="5"/>
  <c r="Y403" i="5"/>
  <c r="Y402" i="5"/>
  <c r="Y401" i="5"/>
  <c r="Y400" i="5"/>
  <c r="Y399" i="5"/>
  <c r="Y398" i="5"/>
  <c r="Y397" i="5"/>
  <c r="Y396" i="5"/>
  <c r="Y395" i="5"/>
  <c r="Y394" i="5"/>
  <c r="Y393" i="5"/>
  <c r="Y392" i="5"/>
  <c r="Y391" i="5"/>
  <c r="Y390" i="5"/>
  <c r="Y389" i="5"/>
  <c r="Y388" i="5"/>
  <c r="Y387" i="5"/>
  <c r="Y386" i="5"/>
  <c r="Y385" i="5"/>
  <c r="Y384" i="5"/>
  <c r="Y383" i="5"/>
  <c r="Y382" i="5"/>
  <c r="Y381" i="5"/>
  <c r="Y380" i="5"/>
  <c r="Y379" i="5"/>
  <c r="Y378" i="5"/>
  <c r="Y377" i="5"/>
  <c r="Y376" i="5"/>
  <c r="Y375" i="5"/>
  <c r="Y374" i="5"/>
  <c r="Y373" i="5"/>
  <c r="Y372" i="5"/>
  <c r="Y371" i="5"/>
  <c r="Y370" i="5"/>
  <c r="Y369" i="5"/>
  <c r="Y368" i="5"/>
  <c r="Y367" i="5"/>
  <c r="Y366" i="5"/>
  <c r="Y365" i="5"/>
  <c r="Y364" i="5"/>
  <c r="Y363" i="5"/>
  <c r="Y362" i="5"/>
  <c r="Y361" i="5"/>
  <c r="Y360" i="5"/>
  <c r="Y359" i="5"/>
  <c r="Y358" i="5"/>
  <c r="Y357" i="5"/>
  <c r="Y356" i="5"/>
  <c r="Y355" i="5"/>
  <c r="Y354" i="5"/>
  <c r="Y353" i="5"/>
  <c r="Y352" i="5"/>
  <c r="Y351" i="5"/>
  <c r="Y350" i="5"/>
  <c r="Y349" i="5"/>
  <c r="Y348" i="5"/>
  <c r="Y347" i="5"/>
  <c r="Y346" i="5"/>
  <c r="Y345" i="5"/>
  <c r="Y344" i="5"/>
  <c r="Y343" i="5"/>
  <c r="Y342" i="5"/>
  <c r="Y341" i="5"/>
  <c r="Y340" i="5"/>
  <c r="Y339" i="5"/>
  <c r="Y338" i="5"/>
  <c r="Y337" i="5"/>
  <c r="Y336" i="5"/>
  <c r="Y335" i="5"/>
  <c r="Y334" i="5"/>
  <c r="Y333" i="5"/>
  <c r="Y332" i="5"/>
  <c r="Y331" i="5"/>
  <c r="Y330" i="5"/>
  <c r="Y329" i="5"/>
  <c r="Y328" i="5"/>
  <c r="Y327" i="5"/>
  <c r="Y326" i="5"/>
  <c r="Y325" i="5"/>
  <c r="Y324" i="5"/>
  <c r="Y323" i="5"/>
  <c r="Y322" i="5"/>
  <c r="Y321" i="5"/>
  <c r="Y320" i="5"/>
  <c r="Y319" i="5"/>
  <c r="Y318" i="5"/>
  <c r="Y317" i="5"/>
  <c r="Y316" i="5"/>
  <c r="Y315" i="5"/>
  <c r="Y314" i="5"/>
  <c r="Y313" i="5"/>
  <c r="Y312" i="5"/>
  <c r="Y311" i="5"/>
  <c r="Y310" i="5"/>
  <c r="Y309" i="5"/>
  <c r="Y308" i="5"/>
  <c r="Y307" i="5"/>
  <c r="Y306" i="5"/>
  <c r="Y305" i="5"/>
  <c r="Y304" i="5"/>
  <c r="Y303" i="5"/>
  <c r="Y302" i="5"/>
  <c r="Y301" i="5"/>
  <c r="Y300" i="5"/>
  <c r="Y299" i="5"/>
  <c r="Y298" i="5"/>
  <c r="Y297" i="5"/>
  <c r="Y296" i="5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Y252" i="5"/>
  <c r="Y251" i="5"/>
  <c r="Y250" i="5"/>
  <c r="Y245" i="5"/>
  <c r="Y244" i="5"/>
  <c r="Y243" i="5"/>
  <c r="Y242" i="5"/>
  <c r="Y241" i="5"/>
  <c r="Y240" i="5"/>
  <c r="Y239" i="5"/>
  <c r="Y238" i="5"/>
  <c r="Y237" i="5"/>
  <c r="Y236" i="5"/>
  <c r="Y235" i="5"/>
  <c r="Y234" i="5"/>
  <c r="Y233" i="5"/>
  <c r="Y232" i="5"/>
  <c r="Y231" i="5"/>
  <c r="Y230" i="5"/>
  <c r="Y229" i="5"/>
  <c r="Y228" i="5"/>
  <c r="Y227" i="5"/>
  <c r="Y226" i="5"/>
  <c r="Y225" i="5"/>
  <c r="Y224" i="5"/>
  <c r="Y223" i="5"/>
  <c r="Y222" i="5"/>
  <c r="Y221" i="5"/>
  <c r="Y220" i="5"/>
  <c r="Y219" i="5"/>
  <c r="Y218" i="5"/>
  <c r="Y217" i="5"/>
  <c r="Y216" i="5"/>
  <c r="Y215" i="5"/>
  <c r="Y214" i="5"/>
  <c r="Y213" i="5"/>
  <c r="Y212" i="5"/>
  <c r="Y211" i="5"/>
  <c r="Y210" i="5"/>
  <c r="Y209" i="5"/>
  <c r="Y208" i="5"/>
  <c r="Y207" i="5"/>
  <c r="Y206" i="5"/>
  <c r="Y205" i="5"/>
  <c r="Y204" i="5"/>
  <c r="Y203" i="5"/>
  <c r="Y202" i="5"/>
  <c r="Y201" i="5"/>
  <c r="Y200" i="5"/>
  <c r="Y199" i="5"/>
  <c r="Y198" i="5"/>
  <c r="Y197" i="5"/>
  <c r="Y196" i="5"/>
  <c r="Y195" i="5"/>
  <c r="Y194" i="5"/>
  <c r="Y193" i="5"/>
  <c r="Y192" i="5"/>
  <c r="Y191" i="5"/>
  <c r="Y190" i="5"/>
  <c r="Y189" i="5"/>
  <c r="Y188" i="5"/>
  <c r="Y187" i="5"/>
  <c r="Y186" i="5"/>
  <c r="Y185" i="5"/>
  <c r="Y184" i="5"/>
  <c r="Y183" i="5"/>
  <c r="Y182" i="5"/>
  <c r="Y181" i="5"/>
  <c r="Y180" i="5"/>
  <c r="Y179" i="5"/>
  <c r="Y178" i="5"/>
  <c r="Y177" i="5"/>
  <c r="Y176" i="5"/>
  <c r="Y175" i="5"/>
  <c r="Y174" i="5"/>
  <c r="Y173" i="5"/>
  <c r="Y172" i="5"/>
  <c r="Y171" i="5"/>
  <c r="Y170" i="5"/>
  <c r="Y169" i="5"/>
  <c r="Y168" i="5"/>
  <c r="Y167" i="5"/>
  <c r="Y166" i="5"/>
  <c r="Y165" i="5"/>
  <c r="Y164" i="5"/>
  <c r="Y163" i="5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12" i="5"/>
  <c r="Q95" i="9"/>
  <c r="T291" i="9"/>
  <c r="T290" i="9"/>
  <c r="T289" i="9"/>
  <c r="T288" i="9"/>
  <c r="T287" i="9"/>
  <c r="T286" i="9"/>
  <c r="T285" i="9"/>
  <c r="T284" i="9"/>
  <c r="T283" i="9"/>
  <c r="T282" i="9"/>
  <c r="T281" i="9"/>
  <c r="T280" i="9"/>
  <c r="T279" i="9"/>
  <c r="T278" i="9"/>
  <c r="T277" i="9"/>
  <c r="T276" i="9"/>
  <c r="T275" i="9"/>
  <c r="T274" i="9"/>
  <c r="T273" i="9"/>
  <c r="S291" i="9"/>
  <c r="S290" i="9"/>
  <c r="S289" i="9"/>
  <c r="S288" i="9"/>
  <c r="S287" i="9"/>
  <c r="S286" i="9"/>
  <c r="S285" i="9"/>
  <c r="S284" i="9"/>
  <c r="S283" i="9"/>
  <c r="S282" i="9"/>
  <c r="S281" i="9"/>
  <c r="S280" i="9"/>
  <c r="S279" i="9"/>
  <c r="S278" i="9"/>
  <c r="S277" i="9"/>
  <c r="S276" i="9"/>
  <c r="S275" i="9"/>
  <c r="S274" i="9"/>
  <c r="S273" i="9"/>
  <c r="T272" i="9"/>
  <c r="S272" i="9"/>
  <c r="W7" i="9" l="1"/>
  <c r="X6" i="9"/>
  <c r="X5" i="9"/>
  <c r="X4" i="9"/>
  <c r="X3" i="9"/>
  <c r="X2" i="9"/>
  <c r="Q3" i="9" a="1"/>
  <c r="Q3" i="9" s="1"/>
  <c r="S3" i="9" s="1"/>
  <c r="Q4" i="9" a="1"/>
  <c r="Q4" i="9" s="1"/>
  <c r="S4" i="9" s="1"/>
  <c r="Q5" i="9" a="1"/>
  <c r="Q5" i="9" s="1"/>
  <c r="S5" i="9" s="1"/>
  <c r="Q6" i="9" a="1"/>
  <c r="Q6" i="9" s="1"/>
  <c r="S6" i="9" s="1"/>
  <c r="Q2" i="9" a="1"/>
  <c r="Q2" i="9" s="1"/>
  <c r="R7" i="9"/>
  <c r="P35" i="9"/>
  <c r="Q35" i="9"/>
  <c r="P488" i="9"/>
  <c r="Q488" i="9"/>
  <c r="P128" i="9"/>
  <c r="Q128" i="9"/>
  <c r="P163" i="9"/>
  <c r="Q163" i="9"/>
  <c r="P164" i="9"/>
  <c r="Q164" i="9"/>
  <c r="P534" i="9"/>
  <c r="Q534" i="9"/>
  <c r="P165" i="9"/>
  <c r="Q165" i="9"/>
  <c r="P166" i="9"/>
  <c r="Q166" i="9"/>
  <c r="P330" i="9"/>
  <c r="Q330" i="9"/>
  <c r="P331" i="9"/>
  <c r="Q331" i="9"/>
  <c r="P332" i="9"/>
  <c r="Q332" i="9"/>
  <c r="P333" i="9"/>
  <c r="Q333" i="9"/>
  <c r="P334" i="9"/>
  <c r="Q334" i="9"/>
  <c r="P129" i="9"/>
  <c r="Q129" i="9"/>
  <c r="P335" i="9"/>
  <c r="Q335" i="9"/>
  <c r="P336" i="9"/>
  <c r="Q336" i="9"/>
  <c r="P337" i="9"/>
  <c r="Q337" i="9"/>
  <c r="P338" i="9"/>
  <c r="Q338" i="9"/>
  <c r="P339" i="9"/>
  <c r="Q339" i="9"/>
  <c r="P130" i="9"/>
  <c r="Q130" i="9"/>
  <c r="P340" i="9"/>
  <c r="Q340" i="9"/>
  <c r="P131" i="9"/>
  <c r="Q131" i="9"/>
  <c r="P132" i="9"/>
  <c r="Q132" i="9"/>
  <c r="P576" i="9"/>
  <c r="Q576" i="9"/>
  <c r="P341" i="9"/>
  <c r="Q341" i="9"/>
  <c r="P167" i="9"/>
  <c r="Q167" i="9"/>
  <c r="P227" i="9"/>
  <c r="Q227" i="9"/>
  <c r="P168" i="9"/>
  <c r="Q168" i="9"/>
  <c r="P133" i="9"/>
  <c r="Q133" i="9"/>
  <c r="P419" i="9"/>
  <c r="Q419" i="9"/>
  <c r="P489" i="9"/>
  <c r="Q489" i="9"/>
  <c r="P342" i="9"/>
  <c r="Q342" i="9"/>
  <c r="P378" i="9"/>
  <c r="Q378" i="9"/>
  <c r="P60" i="9"/>
  <c r="Q60" i="9"/>
  <c r="P61" i="9"/>
  <c r="Q61" i="9"/>
  <c r="P169" i="9"/>
  <c r="Q169" i="9"/>
  <c r="P535" i="9"/>
  <c r="Q535" i="9"/>
  <c r="P134" i="9"/>
  <c r="Q134" i="9"/>
  <c r="P235" i="9"/>
  <c r="Q235" i="9"/>
  <c r="P425" i="9"/>
  <c r="Q425" i="9"/>
  <c r="P426" i="9"/>
  <c r="Q426" i="9"/>
  <c r="P344" i="9"/>
  <c r="Q344" i="9"/>
  <c r="P345" i="9"/>
  <c r="Q345" i="9"/>
  <c r="P346" i="9"/>
  <c r="Q346" i="9"/>
  <c r="P347" i="9"/>
  <c r="Q347" i="9"/>
  <c r="P348" i="9"/>
  <c r="Q348" i="9"/>
  <c r="P349" i="9"/>
  <c r="Q349" i="9"/>
  <c r="P350" i="9"/>
  <c r="Q350" i="9"/>
  <c r="P539" i="9"/>
  <c r="Q539" i="9"/>
  <c r="P540" i="9"/>
  <c r="Q540" i="9"/>
  <c r="P541" i="9"/>
  <c r="Q541" i="9"/>
  <c r="P580" i="9"/>
  <c r="Q580" i="9"/>
  <c r="P427" i="9"/>
  <c r="Q427" i="9"/>
  <c r="P428" i="9"/>
  <c r="Q428" i="9"/>
  <c r="P495" i="9"/>
  <c r="Q495" i="9"/>
  <c r="P496" i="9"/>
  <c r="Q496" i="9"/>
  <c r="P497" i="9"/>
  <c r="Q497" i="9"/>
  <c r="P437" i="9"/>
  <c r="Q437" i="9"/>
  <c r="P142" i="9"/>
  <c r="Q142" i="9"/>
  <c r="P408" i="9"/>
  <c r="Q408" i="9"/>
  <c r="P547" i="9"/>
  <c r="Q547" i="9"/>
  <c r="P511" i="9"/>
  <c r="Q511" i="9"/>
  <c r="P512" i="9"/>
  <c r="Q512" i="9"/>
  <c r="P513" i="9"/>
  <c r="Q513" i="9"/>
  <c r="P514" i="9"/>
  <c r="Q514" i="9"/>
  <c r="P515" i="9"/>
  <c r="Q515" i="9"/>
  <c r="P516" i="9"/>
  <c r="Q516" i="9"/>
  <c r="P517" i="9"/>
  <c r="Q517" i="9"/>
  <c r="P518" i="9"/>
  <c r="Q518" i="9"/>
  <c r="P519" i="9"/>
  <c r="Q519" i="9"/>
  <c r="P520" i="9"/>
  <c r="Q520" i="9"/>
  <c r="P521" i="9"/>
  <c r="Q521" i="9"/>
  <c r="P522" i="9"/>
  <c r="Q522" i="9"/>
  <c r="P523" i="9"/>
  <c r="Q523" i="9"/>
  <c r="P524" i="9"/>
  <c r="Q524" i="9"/>
  <c r="P525" i="9"/>
  <c r="Q525" i="9"/>
  <c r="P526" i="9"/>
  <c r="Q526" i="9"/>
  <c r="P527" i="9"/>
  <c r="Q527" i="9"/>
  <c r="P528" i="9"/>
  <c r="Q528" i="9"/>
  <c r="P113" i="9"/>
  <c r="Q113" i="9"/>
  <c r="P609" i="9"/>
  <c r="Q609" i="9"/>
  <c r="P367" i="9"/>
  <c r="Q367" i="9"/>
  <c r="P549" i="9"/>
  <c r="Q549" i="9"/>
  <c r="P550" i="9"/>
  <c r="Q550" i="9"/>
  <c r="P600" i="9"/>
  <c r="Q600" i="9"/>
  <c r="P601" i="9"/>
  <c r="Q601" i="9"/>
  <c r="P114" i="9"/>
  <c r="Q114" i="9"/>
  <c r="P115" i="9"/>
  <c r="Q115" i="9"/>
  <c r="P449" i="9"/>
  <c r="Q449" i="9"/>
  <c r="P450" i="9"/>
  <c r="Q450" i="9"/>
  <c r="P451" i="9"/>
  <c r="Q451" i="9"/>
  <c r="P452" i="9"/>
  <c r="Q452" i="9"/>
  <c r="P453" i="9"/>
  <c r="Q453" i="9"/>
  <c r="P454" i="9"/>
  <c r="Q454" i="9"/>
  <c r="P294" i="9"/>
  <c r="Q294" i="9"/>
  <c r="P368" i="9"/>
  <c r="Q368" i="9"/>
  <c r="P409" i="9"/>
  <c r="Q409" i="9"/>
  <c r="P410" i="9"/>
  <c r="Q410" i="9"/>
  <c r="P411" i="9"/>
  <c r="Q411" i="9"/>
  <c r="P412" i="9"/>
  <c r="Q412" i="9"/>
  <c r="P413" i="9"/>
  <c r="Q413" i="9"/>
  <c r="P414" i="9"/>
  <c r="Q414" i="9"/>
  <c r="P558" i="9"/>
  <c r="Q558" i="9"/>
  <c r="P559" i="9"/>
  <c r="Q559" i="9"/>
  <c r="P560" i="9"/>
  <c r="Q560" i="9"/>
  <c r="P561" i="9"/>
  <c r="Q561" i="9"/>
  <c r="P562" i="9"/>
  <c r="Q562" i="9"/>
  <c r="P456" i="9"/>
  <c r="Q456" i="9"/>
  <c r="P457" i="9"/>
  <c r="Q457" i="9"/>
  <c r="P458" i="9"/>
  <c r="Q458" i="9"/>
  <c r="P459" i="9"/>
  <c r="Q459" i="9"/>
  <c r="P460" i="9"/>
  <c r="Q460" i="9"/>
  <c r="P461" i="9"/>
  <c r="Q461" i="9"/>
  <c r="P462" i="9"/>
  <c r="Q462" i="9"/>
  <c r="P463" i="9"/>
  <c r="Q463" i="9"/>
  <c r="P464" i="9"/>
  <c r="Q464" i="9"/>
  <c r="P465" i="9"/>
  <c r="Q465" i="9"/>
  <c r="P466" i="9"/>
  <c r="Q466" i="9"/>
  <c r="P467" i="9"/>
  <c r="Q467" i="9"/>
  <c r="P468" i="9"/>
  <c r="Q468" i="9"/>
  <c r="P469" i="9"/>
  <c r="Q469" i="9"/>
  <c r="P470" i="9"/>
  <c r="Q470" i="9"/>
  <c r="P471" i="9"/>
  <c r="Q471" i="9"/>
  <c r="P472" i="9"/>
  <c r="Q472" i="9"/>
  <c r="P473" i="9"/>
  <c r="Q473" i="9"/>
  <c r="P474" i="9"/>
  <c r="Q474" i="9"/>
  <c r="P475" i="9"/>
  <c r="Q475" i="9"/>
  <c r="P476" i="9"/>
  <c r="Q476" i="9"/>
  <c r="P477" i="9"/>
  <c r="Q477" i="9"/>
  <c r="P563" i="9"/>
  <c r="Q563" i="9"/>
  <c r="P564" i="9"/>
  <c r="Q564" i="9"/>
  <c r="P565" i="9"/>
  <c r="Q565" i="9"/>
  <c r="P566" i="9"/>
  <c r="Q566" i="9"/>
  <c r="P567" i="9"/>
  <c r="Q567" i="9"/>
  <c r="P568" i="9"/>
  <c r="Q568" i="9"/>
  <c r="P49" i="9"/>
  <c r="Q49" i="9"/>
  <c r="P569" i="9"/>
  <c r="Q569" i="9"/>
  <c r="P188" i="9"/>
  <c r="Q188" i="9"/>
  <c r="P189" i="9"/>
  <c r="Q189" i="9"/>
  <c r="P215" i="9"/>
  <c r="Q215" i="9"/>
  <c r="P602" i="9"/>
  <c r="Q602" i="9"/>
  <c r="P603" i="9"/>
  <c r="Q603" i="9"/>
  <c r="P604" i="9"/>
  <c r="Q604" i="9"/>
  <c r="P295" i="9"/>
  <c r="Q295" i="9"/>
  <c r="P190" i="9"/>
  <c r="Q190" i="9"/>
  <c r="P415" i="9"/>
  <c r="Q415" i="9"/>
  <c r="P191" i="9"/>
  <c r="Q191" i="9"/>
  <c r="P192" i="9"/>
  <c r="Q192" i="9"/>
  <c r="P193" i="9"/>
  <c r="Q193" i="9"/>
  <c r="P369" i="9"/>
  <c r="Q369" i="9"/>
  <c r="P478" i="9"/>
  <c r="Q478" i="9"/>
  <c r="P479" i="9"/>
  <c r="Q479" i="9"/>
  <c r="P570" i="9"/>
  <c r="Q570" i="9"/>
  <c r="P370" i="9"/>
  <c r="Q370" i="9"/>
  <c r="P371" i="9"/>
  <c r="Q371" i="9"/>
  <c r="P36" i="9"/>
  <c r="Q36" i="9"/>
  <c r="P377" i="9"/>
  <c r="Q377" i="9"/>
  <c r="P37" i="9"/>
  <c r="Q37" i="9"/>
  <c r="P228" i="9"/>
  <c r="Q228" i="9"/>
  <c r="P229" i="9"/>
  <c r="Q229" i="9"/>
  <c r="P196" i="9"/>
  <c r="Q196" i="9"/>
  <c r="P62" i="9"/>
  <c r="Q62" i="9"/>
  <c r="P63" i="9"/>
  <c r="Q63" i="9"/>
  <c r="P420" i="9"/>
  <c r="Q420" i="9"/>
  <c r="P20" i="9"/>
  <c r="Q20" i="9"/>
  <c r="P156" i="9"/>
  <c r="Q156" i="9"/>
  <c r="P421" i="9"/>
  <c r="Q421" i="9"/>
  <c r="P422" i="9"/>
  <c r="Q422" i="9"/>
  <c r="P423" i="9"/>
  <c r="Q423" i="9"/>
  <c r="P10" i="9"/>
  <c r="Q10" i="9"/>
  <c r="P135" i="9"/>
  <c r="Q135" i="9"/>
  <c r="P136" i="9"/>
  <c r="Q136" i="9"/>
  <c r="P230" i="9"/>
  <c r="Q230" i="9"/>
  <c r="P343" i="9"/>
  <c r="Q343" i="9"/>
  <c r="P424" i="9"/>
  <c r="Q424" i="9"/>
  <c r="P490" i="9"/>
  <c r="Q490" i="9"/>
  <c r="P491" i="9"/>
  <c r="Q491" i="9"/>
  <c r="P577" i="9"/>
  <c r="Q577" i="9"/>
  <c r="P231" i="9"/>
  <c r="Q231" i="9"/>
  <c r="P392" i="9"/>
  <c r="Q392" i="9"/>
  <c r="P21" i="9"/>
  <c r="Q21" i="9"/>
  <c r="P232" i="9"/>
  <c r="Q232" i="9"/>
  <c r="P536" i="9"/>
  <c r="Q536" i="9"/>
  <c r="P38" i="9"/>
  <c r="Q38" i="9"/>
  <c r="P64" i="9"/>
  <c r="Q64" i="9"/>
  <c r="P137" i="9"/>
  <c r="Q137" i="9"/>
  <c r="P157" i="9"/>
  <c r="Q157" i="9"/>
  <c r="P197" i="9"/>
  <c r="Q197" i="9"/>
  <c r="P198" i="9"/>
  <c r="Q198" i="9"/>
  <c r="P39" i="9"/>
  <c r="Q39" i="9"/>
  <c r="P22" i="9"/>
  <c r="Q22" i="9"/>
  <c r="P199" i="9"/>
  <c r="Q199" i="9"/>
  <c r="P40" i="9"/>
  <c r="Q40" i="9"/>
  <c r="P138" i="9"/>
  <c r="Q138" i="9"/>
  <c r="P139" i="9"/>
  <c r="Q139" i="9"/>
  <c r="P140" i="9"/>
  <c r="Q140" i="9"/>
  <c r="P11" i="9"/>
  <c r="Q11" i="9"/>
  <c r="P537" i="9"/>
  <c r="Q537" i="9"/>
  <c r="P538" i="9"/>
  <c r="Q538" i="9"/>
  <c r="P158" i="9"/>
  <c r="Q158" i="9"/>
  <c r="P170" i="9"/>
  <c r="Q170" i="9"/>
  <c r="P200" i="9"/>
  <c r="Q200" i="9"/>
  <c r="P171" i="9"/>
  <c r="Q171" i="9"/>
  <c r="P172" i="9"/>
  <c r="Q172" i="9"/>
  <c r="P233" i="9"/>
  <c r="Q233" i="9"/>
  <c r="P234" i="9"/>
  <c r="Q234" i="9"/>
  <c r="P219" i="9"/>
  <c r="Q219" i="9"/>
  <c r="P492" i="9"/>
  <c r="Q492" i="9"/>
  <c r="P173" i="9"/>
  <c r="Q173" i="9"/>
  <c r="P23" i="9"/>
  <c r="Q23" i="9"/>
  <c r="P24" i="9"/>
  <c r="Q24" i="9"/>
  <c r="P201" i="9"/>
  <c r="Q201" i="9"/>
  <c r="P220" i="9"/>
  <c r="Q220" i="9"/>
  <c r="P202" i="9"/>
  <c r="Q202" i="9"/>
  <c r="P203" i="9"/>
  <c r="Q203" i="9"/>
  <c r="P174" i="9"/>
  <c r="Q174" i="9"/>
  <c r="P175" i="9"/>
  <c r="Q175" i="9"/>
  <c r="P12" i="9"/>
  <c r="Q12" i="9"/>
  <c r="P25" i="9"/>
  <c r="Q25" i="9"/>
  <c r="P176" i="9"/>
  <c r="Q176" i="9"/>
  <c r="P177" i="9"/>
  <c r="Q177" i="9"/>
  <c r="P178" i="9"/>
  <c r="Q178" i="9"/>
  <c r="P26" i="9"/>
  <c r="Q26" i="9"/>
  <c r="P179" i="9"/>
  <c r="Q179" i="9"/>
  <c r="P27" i="9"/>
  <c r="Q27" i="9"/>
  <c r="P578" i="9"/>
  <c r="Q578" i="9"/>
  <c r="P204" i="9"/>
  <c r="Q204" i="9"/>
  <c r="P579" i="9"/>
  <c r="Q579" i="9"/>
  <c r="P205" i="9"/>
  <c r="Q205" i="9"/>
  <c r="P493" i="9"/>
  <c r="Q493" i="9"/>
  <c r="P180" i="9"/>
  <c r="Q180" i="9"/>
  <c r="P65" i="9"/>
  <c r="Q65" i="9"/>
  <c r="P542" i="9"/>
  <c r="Q542" i="9"/>
  <c r="P611" i="9"/>
  <c r="Q611" i="9"/>
  <c r="P66" i="9"/>
  <c r="Q66" i="9"/>
  <c r="P67" i="9"/>
  <c r="Q67" i="9"/>
  <c r="P494" i="9"/>
  <c r="Q494" i="9"/>
  <c r="P161" i="9"/>
  <c r="Q161" i="9"/>
  <c r="P68" i="9"/>
  <c r="Q68" i="9"/>
  <c r="P69" i="9"/>
  <c r="Q69" i="9"/>
  <c r="P70" i="9"/>
  <c r="Q70" i="9"/>
  <c r="P608" i="9"/>
  <c r="Q608" i="9"/>
  <c r="P393" i="9"/>
  <c r="Q393" i="9"/>
  <c r="P351" i="9"/>
  <c r="Q351" i="9"/>
  <c r="P352" i="9"/>
  <c r="Q352" i="9"/>
  <c r="P353" i="9"/>
  <c r="Q353" i="9"/>
  <c r="P394" i="9"/>
  <c r="Q394" i="9"/>
  <c r="P395" i="9"/>
  <c r="Q395" i="9"/>
  <c r="P71" i="9"/>
  <c r="Q71" i="9"/>
  <c r="P354" i="9"/>
  <c r="Q354" i="9"/>
  <c r="P28" i="9"/>
  <c r="Q28" i="9"/>
  <c r="P72" i="9"/>
  <c r="Q72" i="9"/>
  <c r="P73" i="9"/>
  <c r="Q73" i="9"/>
  <c r="P74" i="9"/>
  <c r="Q74" i="9"/>
  <c r="P75" i="9"/>
  <c r="Q75" i="9"/>
  <c r="P76" i="9"/>
  <c r="Q76" i="9"/>
  <c r="P77" i="9"/>
  <c r="Q77" i="9"/>
  <c r="P13" i="9"/>
  <c r="Q13" i="9"/>
  <c r="P78" i="9"/>
  <c r="Q78" i="9"/>
  <c r="P79" i="9"/>
  <c r="Q79" i="9"/>
  <c r="P80" i="9"/>
  <c r="Q80" i="9"/>
  <c r="P81" i="9"/>
  <c r="Q81" i="9"/>
  <c r="P82" i="9"/>
  <c r="Q82" i="9"/>
  <c r="P83" i="9"/>
  <c r="Q83" i="9"/>
  <c r="P84" i="9"/>
  <c r="Q84" i="9"/>
  <c r="P85" i="9"/>
  <c r="Q85" i="9"/>
  <c r="P86" i="9"/>
  <c r="Q86" i="9"/>
  <c r="P87" i="9"/>
  <c r="Q87" i="9"/>
  <c r="P88" i="9"/>
  <c r="Q88" i="9"/>
  <c r="P89" i="9"/>
  <c r="Q89" i="9"/>
  <c r="P90" i="9"/>
  <c r="Q90" i="9"/>
  <c r="P91" i="9"/>
  <c r="Q91" i="9"/>
  <c r="P206" i="9"/>
  <c r="Q206" i="9"/>
  <c r="P207" i="9"/>
  <c r="Q207" i="9"/>
  <c r="P355" i="9"/>
  <c r="Q355" i="9"/>
  <c r="P356" i="9"/>
  <c r="Q356" i="9"/>
  <c r="P357" i="9"/>
  <c r="Q357" i="9"/>
  <c r="P358" i="9"/>
  <c r="Q358" i="9"/>
  <c r="P359" i="9"/>
  <c r="Q359" i="9"/>
  <c r="P360" i="9"/>
  <c r="Q360" i="9"/>
  <c r="P361" i="9"/>
  <c r="Q361" i="9"/>
  <c r="P41" i="9"/>
  <c r="Q41" i="9"/>
  <c r="P92" i="9"/>
  <c r="Q92" i="9"/>
  <c r="P14" i="9"/>
  <c r="Q14" i="9"/>
  <c r="P429" i="9"/>
  <c r="Q429" i="9"/>
  <c r="P430" i="9"/>
  <c r="Q430" i="9"/>
  <c r="P236" i="9"/>
  <c r="Q236" i="9"/>
  <c r="P237" i="9"/>
  <c r="Q237" i="9"/>
  <c r="P93" i="9"/>
  <c r="Q93" i="9"/>
  <c r="P15" i="9"/>
  <c r="Q15" i="9"/>
  <c r="P362" i="9"/>
  <c r="Q362" i="9"/>
  <c r="P238" i="9"/>
  <c r="Q238" i="9"/>
  <c r="P239" i="9"/>
  <c r="Q239" i="9"/>
  <c r="P94" i="9"/>
  <c r="Q94" i="9"/>
  <c r="P208" i="9"/>
  <c r="Q208" i="9"/>
  <c r="P396" i="9"/>
  <c r="Q396" i="9"/>
  <c r="P397" i="9"/>
  <c r="Q397" i="9"/>
  <c r="P398" i="9"/>
  <c r="Q398" i="9"/>
  <c r="P363" i="9"/>
  <c r="Q363" i="9"/>
  <c r="P29" i="9"/>
  <c r="Q29" i="9"/>
  <c r="P221" i="9"/>
  <c r="Q221" i="9"/>
  <c r="P431" i="9"/>
  <c r="Q431" i="9"/>
  <c r="P432" i="9"/>
  <c r="Q432" i="9"/>
  <c r="P181" i="9"/>
  <c r="Q181" i="9"/>
  <c r="P433" i="9"/>
  <c r="Q433" i="9"/>
  <c r="P240" i="9"/>
  <c r="Q240" i="9"/>
  <c r="P434" i="9"/>
  <c r="Q434" i="9"/>
  <c r="P435" i="9"/>
  <c r="Q435" i="9"/>
  <c r="P436" i="9"/>
  <c r="Q436" i="9"/>
  <c r="P182" i="9"/>
  <c r="Q182" i="9"/>
  <c r="P498" i="9"/>
  <c r="Q498" i="9"/>
  <c r="P499" i="9"/>
  <c r="Q499" i="9"/>
  <c r="P581" i="9"/>
  <c r="Q581" i="9"/>
  <c r="P95" i="9"/>
  <c r="P96" i="9"/>
  <c r="Q96" i="9"/>
  <c r="P97" i="9"/>
  <c r="Q97" i="9"/>
  <c r="P98" i="9"/>
  <c r="Q98" i="9"/>
  <c r="P99" i="9"/>
  <c r="Q99" i="9"/>
  <c r="P100" i="9"/>
  <c r="Q100" i="9"/>
  <c r="P101" i="9"/>
  <c r="Q101" i="9"/>
  <c r="P102" i="9"/>
  <c r="Q102" i="9"/>
  <c r="P103" i="9"/>
  <c r="Q103" i="9"/>
  <c r="P104" i="9"/>
  <c r="Q104" i="9"/>
  <c r="P105" i="9"/>
  <c r="Q105" i="9"/>
  <c r="P106" i="9"/>
  <c r="Q106" i="9"/>
  <c r="P107" i="9"/>
  <c r="Q107" i="9"/>
  <c r="P108" i="9"/>
  <c r="Q108" i="9"/>
  <c r="P241" i="9"/>
  <c r="Q241" i="9"/>
  <c r="P242" i="9"/>
  <c r="Q242" i="9"/>
  <c r="P243" i="9"/>
  <c r="Q243" i="9"/>
  <c r="P244" i="9"/>
  <c r="Q244" i="9"/>
  <c r="P245" i="9"/>
  <c r="Q245" i="9"/>
  <c r="P109" i="9"/>
  <c r="Q109" i="9"/>
  <c r="P141" i="9"/>
  <c r="Q141" i="9"/>
  <c r="P399" i="9"/>
  <c r="Q399" i="9"/>
  <c r="P183" i="9"/>
  <c r="Q183" i="9"/>
  <c r="P500" i="9"/>
  <c r="Q500" i="9"/>
  <c r="P400" i="9"/>
  <c r="Q400" i="9"/>
  <c r="P401" i="9"/>
  <c r="Q401" i="9"/>
  <c r="P501" i="9"/>
  <c r="Q501" i="9"/>
  <c r="P438" i="9"/>
  <c r="Q438" i="9"/>
  <c r="P439" i="9"/>
  <c r="Q439" i="9"/>
  <c r="P440" i="9"/>
  <c r="Q440" i="9"/>
  <c r="P441" i="9"/>
  <c r="Q441" i="9"/>
  <c r="P442" i="9"/>
  <c r="Q442" i="9"/>
  <c r="P443" i="9"/>
  <c r="Q443" i="9"/>
  <c r="P543" i="9"/>
  <c r="Q543" i="9"/>
  <c r="P502" i="9"/>
  <c r="Q502" i="9"/>
  <c r="P184" i="9"/>
  <c r="Q184" i="9"/>
  <c r="P209" i="9"/>
  <c r="Q209" i="9"/>
  <c r="P210" i="9"/>
  <c r="Q210" i="9"/>
  <c r="P211" i="9"/>
  <c r="Q211" i="9"/>
  <c r="P544" i="9"/>
  <c r="Q544" i="9"/>
  <c r="P545" i="9"/>
  <c r="Q545" i="9"/>
  <c r="P546" i="9"/>
  <c r="Q546" i="9"/>
  <c r="P444" i="9"/>
  <c r="Q444" i="9"/>
  <c r="P445" i="9"/>
  <c r="Q445" i="9"/>
  <c r="P212" i="9"/>
  <c r="Q212" i="9"/>
  <c r="P503" i="9"/>
  <c r="Q503" i="9"/>
  <c r="P185" i="9"/>
  <c r="Q185" i="9"/>
  <c r="P402" i="9"/>
  <c r="Q402" i="9"/>
  <c r="P110" i="9"/>
  <c r="Q110" i="9"/>
  <c r="P213" i="9"/>
  <c r="Q213" i="9"/>
  <c r="P364" i="9"/>
  <c r="Q364" i="9"/>
  <c r="P403" i="9"/>
  <c r="Q403" i="9"/>
  <c r="P42" i="9"/>
  <c r="Q42" i="9"/>
  <c r="P582" i="9"/>
  <c r="Q582" i="9"/>
  <c r="P222" i="9"/>
  <c r="Q222" i="9"/>
  <c r="P43" i="9"/>
  <c r="Q43" i="9"/>
  <c r="P365" i="9"/>
  <c r="Q365" i="9"/>
  <c r="P446" i="9"/>
  <c r="Q446" i="9"/>
  <c r="P214" i="9"/>
  <c r="Q214" i="9"/>
  <c r="P246" i="9"/>
  <c r="Q246" i="9"/>
  <c r="P111" i="9"/>
  <c r="Q111" i="9"/>
  <c r="P112" i="9"/>
  <c r="Q112" i="9"/>
  <c r="P143" i="9"/>
  <c r="Q143" i="9"/>
  <c r="P504" i="9"/>
  <c r="Q504" i="9"/>
  <c r="P223" i="9"/>
  <c r="Q223" i="9"/>
  <c r="P247" i="9"/>
  <c r="Q247" i="9"/>
  <c r="P248" i="9"/>
  <c r="Q248" i="9"/>
  <c r="P249" i="9"/>
  <c r="Q249" i="9"/>
  <c r="P250" i="9"/>
  <c r="Q250" i="9"/>
  <c r="P251" i="9"/>
  <c r="Q251" i="9"/>
  <c r="P252" i="9"/>
  <c r="Q252" i="9"/>
  <c r="P253" i="9"/>
  <c r="Q253" i="9"/>
  <c r="P254" i="9"/>
  <c r="Q254" i="9"/>
  <c r="P255" i="9"/>
  <c r="Q255" i="9"/>
  <c r="P256" i="9"/>
  <c r="Q256" i="9"/>
  <c r="P257" i="9"/>
  <c r="Q257" i="9"/>
  <c r="P258" i="9"/>
  <c r="Q258" i="9"/>
  <c r="P259" i="9"/>
  <c r="Q259" i="9"/>
  <c r="P260" i="9"/>
  <c r="Q260" i="9"/>
  <c r="P261" i="9"/>
  <c r="Q261" i="9"/>
  <c r="P262" i="9"/>
  <c r="Q262" i="9"/>
  <c r="P263" i="9"/>
  <c r="Q263" i="9"/>
  <c r="P264" i="9"/>
  <c r="Q264" i="9"/>
  <c r="P265" i="9"/>
  <c r="Q265" i="9"/>
  <c r="P266" i="9"/>
  <c r="Q266" i="9"/>
  <c r="P267" i="9"/>
  <c r="Q267" i="9"/>
  <c r="P268" i="9"/>
  <c r="Q268" i="9"/>
  <c r="P505" i="9"/>
  <c r="Q505" i="9"/>
  <c r="P44" i="9"/>
  <c r="Q44" i="9"/>
  <c r="P45" i="9"/>
  <c r="Q45" i="9"/>
  <c r="P46" i="9"/>
  <c r="Q46" i="9"/>
  <c r="P16" i="9"/>
  <c r="Q16" i="9"/>
  <c r="P583" i="9"/>
  <c r="Q583" i="9"/>
  <c r="P269" i="9"/>
  <c r="Q269" i="9"/>
  <c r="P270" i="9"/>
  <c r="Q270" i="9"/>
  <c r="P404" i="9"/>
  <c r="Q404" i="9"/>
  <c r="P144" i="9"/>
  <c r="Q144" i="9"/>
  <c r="P145" i="9"/>
  <c r="Q145" i="9"/>
  <c r="P271" i="9"/>
  <c r="Q271" i="9"/>
  <c r="P612" i="9"/>
  <c r="Q612" i="9"/>
  <c r="P47" i="9"/>
  <c r="Q47" i="9"/>
  <c r="P159" i="9"/>
  <c r="Q159" i="9"/>
  <c r="P405" i="9"/>
  <c r="Q405" i="9"/>
  <c r="P406" i="9"/>
  <c r="Q406" i="9"/>
  <c r="P407" i="9"/>
  <c r="Q407" i="9"/>
  <c r="P506" i="9"/>
  <c r="Q506" i="9"/>
  <c r="P507" i="9"/>
  <c r="Q507" i="9"/>
  <c r="P508" i="9"/>
  <c r="Q508" i="9"/>
  <c r="P48" i="9"/>
  <c r="Q48" i="9"/>
  <c r="P447" i="9"/>
  <c r="Q447" i="9"/>
  <c r="P448" i="9"/>
  <c r="Q448" i="9"/>
  <c r="P509" i="9"/>
  <c r="Q509" i="9"/>
  <c r="P510" i="9"/>
  <c r="Q510" i="9"/>
  <c r="P116" i="9"/>
  <c r="Q116" i="9"/>
  <c r="P416" i="9"/>
  <c r="Q416" i="9"/>
  <c r="P529" i="9"/>
  <c r="Q529" i="9"/>
  <c r="P53" i="9"/>
  <c r="Q53" i="9"/>
  <c r="P117" i="9"/>
  <c r="Q117" i="9"/>
  <c r="P118" i="9"/>
  <c r="Q118" i="9"/>
  <c r="P119" i="9"/>
  <c r="Q119" i="9"/>
  <c r="P146" i="9"/>
  <c r="Q146" i="9"/>
  <c r="P372" i="9"/>
  <c r="Q372" i="9"/>
  <c r="P373" i="9"/>
  <c r="Q373" i="9"/>
  <c r="P147" i="9"/>
  <c r="Q147" i="9"/>
  <c r="P480" i="9"/>
  <c r="Q480" i="9"/>
  <c r="P296" i="9"/>
  <c r="Q296" i="9"/>
  <c r="P54" i="9"/>
  <c r="Q54" i="9"/>
  <c r="P17" i="9"/>
  <c r="Q17" i="9"/>
  <c r="P55" i="9"/>
  <c r="Q55" i="9"/>
  <c r="P56" i="9"/>
  <c r="Q56" i="9"/>
  <c r="P148" i="9"/>
  <c r="Q148" i="9"/>
  <c r="P216" i="9"/>
  <c r="Q216" i="9"/>
  <c r="P297" i="9"/>
  <c r="Q297" i="9"/>
  <c r="P298" i="9"/>
  <c r="Q298" i="9"/>
  <c r="P299" i="9"/>
  <c r="Q299" i="9"/>
  <c r="P300" i="9"/>
  <c r="Q300" i="9"/>
  <c r="P301" i="9"/>
  <c r="Q301" i="9"/>
  <c r="P302" i="9"/>
  <c r="Q302" i="9"/>
  <c r="P303" i="9"/>
  <c r="Q303" i="9"/>
  <c r="P571" i="9"/>
  <c r="Q571" i="9"/>
  <c r="P149" i="9"/>
  <c r="Q149" i="9"/>
  <c r="P30" i="9"/>
  <c r="Q30" i="9"/>
  <c r="P31" i="9"/>
  <c r="Q31" i="9"/>
  <c r="P57" i="9"/>
  <c r="Q57" i="9"/>
  <c r="P58" i="9"/>
  <c r="Q58" i="9"/>
  <c r="P120" i="9"/>
  <c r="Q120" i="9"/>
  <c r="P121" i="9"/>
  <c r="Q121" i="9"/>
  <c r="P122" i="9"/>
  <c r="Q122" i="9"/>
  <c r="P150" i="9"/>
  <c r="Q150" i="9"/>
  <c r="P151" i="9"/>
  <c r="Q151" i="9"/>
  <c r="P224" i="9"/>
  <c r="Q224" i="9"/>
  <c r="P225" i="9"/>
  <c r="Q225" i="9"/>
  <c r="P304" i="9"/>
  <c r="Q304" i="9"/>
  <c r="P305" i="9"/>
  <c r="Q305" i="9"/>
  <c r="P374" i="9"/>
  <c r="Q374" i="9"/>
  <c r="P613" i="9"/>
  <c r="Q613" i="9"/>
  <c r="P614" i="9"/>
  <c r="Q614" i="9"/>
  <c r="P530" i="9"/>
  <c r="Q530" i="9"/>
  <c r="P572" i="9"/>
  <c r="Q572" i="9"/>
  <c r="P152" i="9"/>
  <c r="Q152" i="9"/>
  <c r="P153" i="9"/>
  <c r="Q153" i="9"/>
  <c r="P417" i="9"/>
  <c r="Q417" i="9"/>
  <c r="P418" i="9"/>
  <c r="Q418" i="9"/>
  <c r="P194" i="9"/>
  <c r="Q194" i="9"/>
  <c r="P605" i="9"/>
  <c r="Q605" i="9"/>
  <c r="P606" i="9"/>
  <c r="Q606" i="9"/>
  <c r="P306" i="9"/>
  <c r="Q306" i="9"/>
  <c r="P123" i="9"/>
  <c r="Q123" i="9"/>
  <c r="P154" i="9"/>
  <c r="Q154" i="9"/>
  <c r="P307" i="9"/>
  <c r="Q307" i="9"/>
  <c r="P308" i="9"/>
  <c r="Q308" i="9"/>
  <c r="P309" i="9"/>
  <c r="Q309" i="9"/>
  <c r="P310" i="9"/>
  <c r="Q310" i="9"/>
  <c r="P311" i="9"/>
  <c r="Q311" i="9"/>
  <c r="P312" i="9"/>
  <c r="Q312" i="9"/>
  <c r="P313" i="9"/>
  <c r="Q313" i="9"/>
  <c r="P314" i="9"/>
  <c r="Q314" i="9"/>
  <c r="P315" i="9"/>
  <c r="Q315" i="9"/>
  <c r="P316" i="9"/>
  <c r="Q316" i="9"/>
  <c r="P32" i="9"/>
  <c r="Q32" i="9"/>
  <c r="P124" i="9"/>
  <c r="Q124" i="9"/>
  <c r="P160" i="9"/>
  <c r="Q160" i="9"/>
  <c r="P481" i="9"/>
  <c r="Q481" i="9"/>
  <c r="P573" i="9"/>
  <c r="Q573" i="9"/>
  <c r="P375" i="9"/>
  <c r="Q375" i="9"/>
  <c r="P607" i="9"/>
  <c r="Q607" i="9"/>
  <c r="P317" i="9"/>
  <c r="Q317" i="9"/>
  <c r="P318" i="9"/>
  <c r="Q318" i="9"/>
  <c r="P319" i="9"/>
  <c r="Q319" i="9"/>
  <c r="P320" i="9"/>
  <c r="Q320" i="9"/>
  <c r="P321" i="9"/>
  <c r="Q321" i="9"/>
  <c r="P322" i="9"/>
  <c r="Q322" i="9"/>
  <c r="P323" i="9"/>
  <c r="Q323" i="9"/>
  <c r="P324" i="9"/>
  <c r="Q324" i="9"/>
  <c r="P325" i="9"/>
  <c r="Q325" i="9"/>
  <c r="P326" i="9"/>
  <c r="Q326" i="9"/>
  <c r="P327" i="9"/>
  <c r="Q327" i="9"/>
  <c r="P328" i="9"/>
  <c r="Q328" i="9"/>
  <c r="P217" i="9"/>
  <c r="Q217" i="9"/>
  <c r="P218" i="9"/>
  <c r="Q218" i="9"/>
  <c r="P59" i="9"/>
  <c r="Q59" i="9"/>
  <c r="P18" i="9"/>
  <c r="Q18" i="9"/>
  <c r="P610" i="9"/>
  <c r="Q610" i="9"/>
  <c r="P482" i="9"/>
  <c r="Q482" i="9"/>
  <c r="P19" i="9"/>
  <c r="Q19" i="9"/>
  <c r="P33" i="9"/>
  <c r="Q33" i="9"/>
  <c r="P195" i="9"/>
  <c r="Q195" i="9"/>
  <c r="P483" i="9"/>
  <c r="Q483" i="9"/>
  <c r="P484" i="9"/>
  <c r="Q484" i="9"/>
  <c r="P531" i="9"/>
  <c r="Q531" i="9"/>
  <c r="P574" i="9"/>
  <c r="Q574" i="9"/>
  <c r="P575" i="9"/>
  <c r="Q575" i="9"/>
  <c r="P125" i="9"/>
  <c r="Q125" i="9"/>
  <c r="P376" i="9"/>
  <c r="Q376" i="9"/>
  <c r="P34" i="9"/>
  <c r="Q34" i="9"/>
  <c r="P532" i="9"/>
  <c r="Q532" i="9"/>
  <c r="P329" i="9"/>
  <c r="Q329" i="9"/>
  <c r="P126" i="9"/>
  <c r="Q126" i="9"/>
  <c r="P485" i="9"/>
  <c r="Q485" i="9"/>
  <c r="P486" i="9"/>
  <c r="Q486" i="9"/>
  <c r="P127" i="9"/>
  <c r="Q127" i="9"/>
  <c r="P162" i="9"/>
  <c r="Q162" i="9"/>
  <c r="P379" i="9"/>
  <c r="Q379" i="9"/>
  <c r="P380" i="9"/>
  <c r="Q380" i="9"/>
  <c r="P381" i="9"/>
  <c r="Q381" i="9"/>
  <c r="P382" i="9"/>
  <c r="Q382" i="9"/>
  <c r="P383" i="9"/>
  <c r="Q383" i="9"/>
  <c r="P384" i="9"/>
  <c r="Q384" i="9"/>
  <c r="P385" i="9"/>
  <c r="Q385" i="9"/>
  <c r="P386" i="9"/>
  <c r="Q386" i="9"/>
  <c r="P387" i="9"/>
  <c r="Q387" i="9"/>
  <c r="P388" i="9"/>
  <c r="Q388" i="9"/>
  <c r="P389" i="9"/>
  <c r="Q389" i="9"/>
  <c r="P390" i="9"/>
  <c r="Q390" i="9"/>
  <c r="P391" i="9"/>
  <c r="Q391" i="9"/>
  <c r="P186" i="9"/>
  <c r="Q186" i="9"/>
  <c r="P187" i="9"/>
  <c r="Q187" i="9"/>
  <c r="P366" i="9"/>
  <c r="Q366" i="9"/>
  <c r="P548" i="9"/>
  <c r="Q548" i="9"/>
  <c r="P272" i="9"/>
  <c r="Q272" i="9"/>
  <c r="P273" i="9"/>
  <c r="Q273" i="9"/>
  <c r="P274" i="9"/>
  <c r="Q274" i="9"/>
  <c r="P275" i="9"/>
  <c r="Q275" i="9"/>
  <c r="P276" i="9"/>
  <c r="Q276" i="9"/>
  <c r="P277" i="9"/>
  <c r="Q277" i="9"/>
  <c r="P278" i="9"/>
  <c r="Q278" i="9"/>
  <c r="P279" i="9"/>
  <c r="Q279" i="9"/>
  <c r="P280" i="9"/>
  <c r="Q280" i="9"/>
  <c r="P281" i="9"/>
  <c r="Q281" i="9"/>
  <c r="P282" i="9"/>
  <c r="Q282" i="9"/>
  <c r="P283" i="9"/>
  <c r="Q283" i="9"/>
  <c r="P284" i="9"/>
  <c r="Q284" i="9"/>
  <c r="P285" i="9"/>
  <c r="Q285" i="9"/>
  <c r="P286" i="9"/>
  <c r="Q286" i="9"/>
  <c r="P287" i="9"/>
  <c r="Q287" i="9"/>
  <c r="P288" i="9"/>
  <c r="Q288" i="9"/>
  <c r="P289" i="9"/>
  <c r="Q289" i="9"/>
  <c r="P290" i="9"/>
  <c r="Q290" i="9"/>
  <c r="P291" i="9"/>
  <c r="Q291" i="9"/>
  <c r="P292" i="9"/>
  <c r="Q292" i="9"/>
  <c r="P293" i="9"/>
  <c r="Q293" i="9"/>
  <c r="P584" i="9"/>
  <c r="Q584" i="9"/>
  <c r="P585" i="9"/>
  <c r="Q585" i="9"/>
  <c r="P586" i="9"/>
  <c r="Q586" i="9"/>
  <c r="P587" i="9"/>
  <c r="Q587" i="9"/>
  <c r="P588" i="9"/>
  <c r="Q588" i="9"/>
  <c r="P589" i="9"/>
  <c r="Q589" i="9"/>
  <c r="P590" i="9"/>
  <c r="Q590" i="9"/>
  <c r="P591" i="9"/>
  <c r="Q591" i="9"/>
  <c r="P592" i="9"/>
  <c r="Q592" i="9"/>
  <c r="P593" i="9"/>
  <c r="Q593" i="9"/>
  <c r="P594" i="9"/>
  <c r="Q594" i="9"/>
  <c r="P595" i="9"/>
  <c r="Q595" i="9"/>
  <c r="P596" i="9"/>
  <c r="Q596" i="9"/>
  <c r="P597" i="9"/>
  <c r="Q597" i="9"/>
  <c r="P598" i="9"/>
  <c r="Q598" i="9"/>
  <c r="P599" i="9"/>
  <c r="Q599" i="9"/>
  <c r="P551" i="9"/>
  <c r="Q551" i="9"/>
  <c r="P552" i="9"/>
  <c r="Q552" i="9"/>
  <c r="P553" i="9"/>
  <c r="Q553" i="9"/>
  <c r="P554" i="9"/>
  <c r="Q554" i="9"/>
  <c r="P555" i="9"/>
  <c r="Q555" i="9"/>
  <c r="P556" i="9"/>
  <c r="Q556" i="9"/>
  <c r="P557" i="9"/>
  <c r="Q557" i="9"/>
  <c r="P455" i="9"/>
  <c r="Q455" i="9"/>
  <c r="P50" i="9"/>
  <c r="Q50" i="9"/>
  <c r="P51" i="9"/>
  <c r="Q51" i="9"/>
  <c r="P52" i="9"/>
  <c r="Q52" i="9"/>
  <c r="P226" i="9"/>
  <c r="Q226" i="9"/>
  <c r="P533" i="9"/>
  <c r="Q533" i="9"/>
  <c r="P155" i="9"/>
  <c r="Q155" i="9"/>
  <c r="P857" i="9"/>
  <c r="Q857" i="9"/>
  <c r="P851" i="9"/>
  <c r="Q851" i="9"/>
  <c r="P858" i="9"/>
  <c r="Q858" i="9"/>
  <c r="P852" i="9"/>
  <c r="Q852" i="9"/>
  <c r="P849" i="9"/>
  <c r="Q849" i="9"/>
  <c r="P850" i="9"/>
  <c r="Q850" i="9"/>
  <c r="P853" i="9"/>
  <c r="Q853" i="9"/>
  <c r="P854" i="9"/>
  <c r="Q854" i="9"/>
  <c r="P855" i="9"/>
  <c r="Q855" i="9"/>
  <c r="P856" i="9"/>
  <c r="Q856" i="9"/>
  <c r="P666" i="9"/>
  <c r="Q666" i="9"/>
  <c r="P673" i="9"/>
  <c r="Q673" i="9"/>
  <c r="P667" i="9"/>
  <c r="Q667" i="9"/>
  <c r="P668" i="9"/>
  <c r="Q668" i="9"/>
  <c r="P618" i="9"/>
  <c r="Q618" i="9"/>
  <c r="P619" i="9"/>
  <c r="Q619" i="9"/>
  <c r="P632" i="9"/>
  <c r="Q632" i="9"/>
  <c r="P638" i="9"/>
  <c r="Q638" i="9"/>
  <c r="P657" i="9"/>
  <c r="Q657" i="9"/>
  <c r="P658" i="9"/>
  <c r="Q658" i="9"/>
  <c r="P659" i="9"/>
  <c r="Q659" i="9"/>
  <c r="P669" i="9"/>
  <c r="Q669" i="9"/>
  <c r="P633" i="9"/>
  <c r="Q633" i="9"/>
  <c r="P647" i="9"/>
  <c r="Q647" i="9"/>
  <c r="P648" i="9"/>
  <c r="Q648" i="9"/>
  <c r="P649" i="9"/>
  <c r="Q649" i="9"/>
  <c r="P642" i="9"/>
  <c r="Q642" i="9"/>
  <c r="P622" i="9"/>
  <c r="Q622" i="9"/>
  <c r="P623" i="9"/>
  <c r="Q623" i="9"/>
  <c r="P624" i="9"/>
  <c r="Q624" i="9"/>
  <c r="P671" i="9"/>
  <c r="Q671" i="9"/>
  <c r="P625" i="9"/>
  <c r="Q625" i="9"/>
  <c r="P626" i="9"/>
  <c r="Q626" i="9"/>
  <c r="P627" i="9"/>
  <c r="Q627" i="9"/>
  <c r="P645" i="9"/>
  <c r="Q645" i="9"/>
  <c r="P637" i="9"/>
  <c r="Q637" i="9"/>
  <c r="P639" i="9"/>
  <c r="Q639" i="9"/>
  <c r="P663" i="9"/>
  <c r="Q663" i="9"/>
  <c r="P628" i="9"/>
  <c r="Q628" i="9"/>
  <c r="P620" i="9"/>
  <c r="Q620" i="9"/>
  <c r="P629" i="9"/>
  <c r="Q629" i="9"/>
  <c r="P634" i="9"/>
  <c r="Q634" i="9"/>
  <c r="P643" i="9"/>
  <c r="Q643" i="9"/>
  <c r="P615" i="9"/>
  <c r="Q615" i="9"/>
  <c r="P660" i="9"/>
  <c r="Q660" i="9"/>
  <c r="P635" i="9"/>
  <c r="Q635" i="9"/>
  <c r="P650" i="9"/>
  <c r="Q650" i="9"/>
  <c r="P661" i="9"/>
  <c r="Q661" i="9"/>
  <c r="P662" i="9"/>
  <c r="Q662" i="9"/>
  <c r="P640" i="9"/>
  <c r="Q640" i="9"/>
  <c r="P616" i="9"/>
  <c r="Q616" i="9"/>
  <c r="P651" i="9"/>
  <c r="Q651" i="9"/>
  <c r="P652" i="9"/>
  <c r="Q652" i="9"/>
  <c r="P664" i="9"/>
  <c r="Q664" i="9"/>
  <c r="P630" i="9"/>
  <c r="Q630" i="9"/>
  <c r="P621" i="9"/>
  <c r="Q621" i="9"/>
  <c r="P631" i="9"/>
  <c r="Q631" i="9"/>
  <c r="P653" i="9"/>
  <c r="Q653" i="9"/>
  <c r="P644" i="9"/>
  <c r="Q644" i="9"/>
  <c r="P665" i="9"/>
  <c r="Q665" i="9"/>
  <c r="P654" i="9"/>
  <c r="Q654" i="9"/>
  <c r="P655" i="9"/>
  <c r="Q655" i="9"/>
  <c r="P617" i="9"/>
  <c r="Q617" i="9"/>
  <c r="P672" i="9"/>
  <c r="Q672" i="9"/>
  <c r="P636" i="9"/>
  <c r="Q636" i="9"/>
  <c r="P641" i="9"/>
  <c r="Q641" i="9"/>
  <c r="P656" i="9"/>
  <c r="Q656" i="9"/>
  <c r="P646" i="9"/>
  <c r="Q646" i="9"/>
  <c r="P670" i="9"/>
  <c r="Q670" i="9"/>
  <c r="P701" i="9"/>
  <c r="Q701" i="9"/>
  <c r="P733" i="9"/>
  <c r="Q733" i="9"/>
  <c r="P702" i="9"/>
  <c r="Q702" i="9"/>
  <c r="P703" i="9"/>
  <c r="Q703" i="9"/>
  <c r="P725" i="9"/>
  <c r="Q725" i="9"/>
  <c r="P704" i="9"/>
  <c r="Q704" i="9"/>
  <c r="P734" i="9"/>
  <c r="Q734" i="9"/>
  <c r="P705" i="9"/>
  <c r="Q705" i="9"/>
  <c r="P674" i="9"/>
  <c r="Q674" i="9"/>
  <c r="P706" i="9"/>
  <c r="Q706" i="9"/>
  <c r="P735" i="9"/>
  <c r="Q735" i="9"/>
  <c r="P693" i="9"/>
  <c r="Q693" i="9"/>
  <c r="P694" i="9"/>
  <c r="Q694" i="9"/>
  <c r="P695" i="9"/>
  <c r="Q695" i="9"/>
  <c r="P726" i="9"/>
  <c r="Q726" i="9"/>
  <c r="P675" i="9"/>
  <c r="Q675" i="9"/>
  <c r="P707" i="9"/>
  <c r="Q707" i="9"/>
  <c r="P727" i="9"/>
  <c r="Q727" i="9"/>
  <c r="P696" i="9"/>
  <c r="Q696" i="9"/>
  <c r="P708" i="9"/>
  <c r="Q708" i="9"/>
  <c r="P676" i="9"/>
  <c r="Q676" i="9"/>
  <c r="P677" i="9"/>
  <c r="Q677" i="9"/>
  <c r="P678" i="9"/>
  <c r="Q678" i="9"/>
  <c r="P679" i="9"/>
  <c r="Q679" i="9"/>
  <c r="P680" i="9"/>
  <c r="Q680" i="9"/>
  <c r="P709" i="9"/>
  <c r="Q709" i="9"/>
  <c r="P710" i="9"/>
  <c r="Q710" i="9"/>
  <c r="P711" i="9"/>
  <c r="Q711" i="9"/>
  <c r="P692" i="9"/>
  <c r="Q692" i="9"/>
  <c r="P712" i="9"/>
  <c r="Q712" i="9"/>
  <c r="P713" i="9"/>
  <c r="Q713" i="9"/>
  <c r="P728" i="9"/>
  <c r="Q728" i="9"/>
  <c r="P714" i="9"/>
  <c r="Q714" i="9"/>
  <c r="P736" i="9"/>
  <c r="Q736" i="9"/>
  <c r="P697" i="9"/>
  <c r="Q697" i="9"/>
  <c r="P698" i="9"/>
  <c r="Q698" i="9"/>
  <c r="P737" i="9"/>
  <c r="Q737" i="9"/>
  <c r="P715" i="9"/>
  <c r="Q715" i="9"/>
  <c r="P729" i="9"/>
  <c r="Q729" i="9"/>
  <c r="P738" i="9"/>
  <c r="Q738" i="9"/>
  <c r="P747" i="9"/>
  <c r="Q747" i="9"/>
  <c r="P748" i="9"/>
  <c r="Q748" i="9"/>
  <c r="P749" i="9"/>
  <c r="Q749" i="9"/>
  <c r="P716" i="9"/>
  <c r="Q716" i="9"/>
  <c r="P717" i="9"/>
  <c r="Q717" i="9"/>
  <c r="P718" i="9"/>
  <c r="Q718" i="9"/>
  <c r="P719" i="9"/>
  <c r="Q719" i="9"/>
  <c r="P681" i="9"/>
  <c r="Q681" i="9"/>
  <c r="P699" i="9"/>
  <c r="Q699" i="9"/>
  <c r="P700" i="9"/>
  <c r="Q700" i="9"/>
  <c r="P720" i="9"/>
  <c r="Q720" i="9"/>
  <c r="P739" i="9"/>
  <c r="Q739" i="9"/>
  <c r="P721" i="9"/>
  <c r="Q721" i="9"/>
  <c r="P682" i="9"/>
  <c r="Q682" i="9"/>
  <c r="P730" i="9"/>
  <c r="Q730" i="9"/>
  <c r="P722" i="9"/>
  <c r="Q722" i="9"/>
  <c r="P683" i="9"/>
  <c r="Q683" i="9"/>
  <c r="P731" i="9"/>
  <c r="Q731" i="9"/>
  <c r="P684" i="9"/>
  <c r="Q684" i="9"/>
  <c r="P685" i="9"/>
  <c r="Q685" i="9"/>
  <c r="P741" i="9"/>
  <c r="Q741" i="9"/>
  <c r="P732" i="9"/>
  <c r="Q732" i="9"/>
  <c r="P686" i="9"/>
  <c r="Q686" i="9"/>
  <c r="P723" i="9"/>
  <c r="Q723" i="9"/>
  <c r="P687" i="9"/>
  <c r="Q687" i="9"/>
  <c r="P688" i="9"/>
  <c r="Q688" i="9"/>
  <c r="P742" i="9"/>
  <c r="Q742" i="9"/>
  <c r="P743" i="9"/>
  <c r="Q743" i="9"/>
  <c r="P744" i="9"/>
  <c r="Q744" i="9"/>
  <c r="P745" i="9"/>
  <c r="Q745" i="9"/>
  <c r="P724" i="9"/>
  <c r="Q724" i="9"/>
  <c r="P689" i="9"/>
  <c r="Q689" i="9"/>
  <c r="P690" i="9"/>
  <c r="Q690" i="9"/>
  <c r="P691" i="9"/>
  <c r="Q691" i="9"/>
  <c r="P746" i="9"/>
  <c r="Q746" i="9"/>
  <c r="P740" i="9"/>
  <c r="Q740" i="9"/>
  <c r="P750" i="9"/>
  <c r="Q750" i="9"/>
  <c r="P831" i="9"/>
  <c r="Q831" i="9"/>
  <c r="P832" i="9"/>
  <c r="Q832" i="9"/>
  <c r="P833" i="9"/>
  <c r="Q833" i="9"/>
  <c r="P753" i="9"/>
  <c r="Q753" i="9"/>
  <c r="P844" i="9"/>
  <c r="Q844" i="9"/>
  <c r="P772" i="9"/>
  <c r="Q772" i="9"/>
  <c r="P834" i="9"/>
  <c r="Q834" i="9"/>
  <c r="P835" i="9"/>
  <c r="Q835" i="9"/>
  <c r="P751" i="9"/>
  <c r="Q751" i="9"/>
  <c r="P810" i="9"/>
  <c r="Q810" i="9"/>
  <c r="P773" i="9"/>
  <c r="Q773" i="9"/>
  <c r="P774" i="9"/>
  <c r="Q774" i="9"/>
  <c r="P775" i="9"/>
  <c r="Q775" i="9"/>
  <c r="P811" i="9"/>
  <c r="Q811" i="9"/>
  <c r="P812" i="9"/>
  <c r="Q812" i="9"/>
  <c r="P836" i="9"/>
  <c r="Q836" i="9"/>
  <c r="P813" i="9"/>
  <c r="Q813" i="9"/>
  <c r="P776" i="9"/>
  <c r="Q776" i="9"/>
  <c r="P814" i="9"/>
  <c r="Q814" i="9"/>
  <c r="P815" i="9"/>
  <c r="Q815" i="9"/>
  <c r="P777" i="9"/>
  <c r="Q777" i="9"/>
  <c r="P837" i="9"/>
  <c r="Q837" i="9"/>
  <c r="P838" i="9"/>
  <c r="Q838" i="9"/>
  <c r="P839" i="9"/>
  <c r="Q839" i="9"/>
  <c r="P840" i="9"/>
  <c r="Q840" i="9"/>
  <c r="P841" i="9"/>
  <c r="Q841" i="9"/>
  <c r="P803" i="9"/>
  <c r="Q803" i="9"/>
  <c r="P842" i="9"/>
  <c r="Q842" i="9"/>
  <c r="P843" i="9"/>
  <c r="Q843" i="9"/>
  <c r="P816" i="9"/>
  <c r="Q816" i="9"/>
  <c r="P778" i="9"/>
  <c r="Q778" i="9"/>
  <c r="P756" i="9"/>
  <c r="Q756" i="9"/>
  <c r="P759" i="9"/>
  <c r="Q759" i="9"/>
  <c r="P766" i="9"/>
  <c r="Q766" i="9"/>
  <c r="P767" i="9"/>
  <c r="Q767" i="9"/>
  <c r="P768" i="9"/>
  <c r="Q768" i="9"/>
  <c r="P769" i="9"/>
  <c r="Q769" i="9"/>
  <c r="P752" i="9"/>
  <c r="Q752" i="9"/>
  <c r="P817" i="9"/>
  <c r="Q817" i="9"/>
  <c r="P818" i="9"/>
  <c r="Q818" i="9"/>
  <c r="P807" i="9"/>
  <c r="Q807" i="9"/>
  <c r="P819" i="9"/>
  <c r="Q819" i="9"/>
  <c r="P820" i="9"/>
  <c r="Q820" i="9"/>
  <c r="P821" i="9"/>
  <c r="Q821" i="9"/>
  <c r="P822" i="9"/>
  <c r="Q822" i="9"/>
  <c r="P779" i="9"/>
  <c r="Q779" i="9"/>
  <c r="P823" i="9"/>
  <c r="Q823" i="9"/>
  <c r="P824" i="9"/>
  <c r="Q824" i="9"/>
  <c r="P825" i="9"/>
  <c r="Q825" i="9"/>
  <c r="P826" i="9"/>
  <c r="Q826" i="9"/>
  <c r="P827" i="9"/>
  <c r="Q827" i="9"/>
  <c r="P828" i="9"/>
  <c r="Q828" i="9"/>
  <c r="P780" i="9"/>
  <c r="Q780" i="9"/>
  <c r="P829" i="9"/>
  <c r="Q829" i="9"/>
  <c r="P757" i="9"/>
  <c r="Q757" i="9"/>
  <c r="P781" i="9"/>
  <c r="Q781" i="9"/>
  <c r="P782" i="9"/>
  <c r="Q782" i="9"/>
  <c r="P830" i="9"/>
  <c r="Q830" i="9"/>
  <c r="P760" i="9"/>
  <c r="Q760" i="9"/>
  <c r="P770" i="9"/>
  <c r="Q770" i="9"/>
  <c r="P783" i="9"/>
  <c r="Q783" i="9"/>
  <c r="P784" i="9"/>
  <c r="Q784" i="9"/>
  <c r="P758" i="9"/>
  <c r="Q758" i="9"/>
  <c r="P761" i="9"/>
  <c r="Q761" i="9"/>
  <c r="P754" i="9"/>
  <c r="Q754" i="9"/>
  <c r="P762" i="9"/>
  <c r="Q762" i="9"/>
  <c r="P845" i="9"/>
  <c r="Q845" i="9"/>
  <c r="P763" i="9"/>
  <c r="Q763" i="9"/>
  <c r="P755" i="9"/>
  <c r="Q755" i="9"/>
  <c r="P846" i="9"/>
  <c r="Q846" i="9"/>
  <c r="P804" i="9"/>
  <c r="Q804" i="9"/>
  <c r="P785" i="9"/>
  <c r="Q785" i="9"/>
  <c r="P786" i="9"/>
  <c r="Q786" i="9"/>
  <c r="P764" i="9"/>
  <c r="Q764" i="9"/>
  <c r="P847" i="9"/>
  <c r="Q847" i="9"/>
  <c r="P787" i="9"/>
  <c r="Q787" i="9"/>
  <c r="P848" i="9"/>
  <c r="Q848" i="9"/>
  <c r="P805" i="9"/>
  <c r="Q805" i="9"/>
  <c r="P808" i="9"/>
  <c r="Q808" i="9"/>
  <c r="P788" i="9"/>
  <c r="Q788" i="9"/>
  <c r="P789" i="9"/>
  <c r="Q789" i="9"/>
  <c r="P790" i="9"/>
  <c r="Q790" i="9"/>
  <c r="P791" i="9"/>
  <c r="Q791" i="9"/>
  <c r="P792" i="9"/>
  <c r="Q792" i="9"/>
  <c r="P793" i="9"/>
  <c r="Q793" i="9"/>
  <c r="P794" i="9"/>
  <c r="Q794" i="9"/>
  <c r="P795" i="9"/>
  <c r="Q795" i="9"/>
  <c r="P796" i="9"/>
  <c r="Q796" i="9"/>
  <c r="P797" i="9"/>
  <c r="Q797" i="9"/>
  <c r="P798" i="9"/>
  <c r="Q798" i="9"/>
  <c r="P799" i="9"/>
  <c r="Q799" i="9"/>
  <c r="P800" i="9"/>
  <c r="Q800" i="9"/>
  <c r="P801" i="9"/>
  <c r="Q801" i="9"/>
  <c r="P802" i="9"/>
  <c r="Q802" i="9"/>
  <c r="P809" i="9"/>
  <c r="Q809" i="9"/>
  <c r="P771" i="9"/>
  <c r="Q771" i="9"/>
  <c r="P765" i="9"/>
  <c r="Q765" i="9"/>
  <c r="P806" i="9"/>
  <c r="Q806" i="9"/>
  <c r="Q487" i="9"/>
  <c r="P487" i="9"/>
  <c r="P5" i="5"/>
  <c r="W3" i="5"/>
  <c r="W4" i="5"/>
  <c r="W5" i="5"/>
  <c r="W6" i="5"/>
  <c r="W7" i="5"/>
  <c r="W8" i="5"/>
  <c r="W9" i="5"/>
  <c r="W2" i="5"/>
  <c r="U9" i="5"/>
  <c r="V9" i="5"/>
  <c r="Q9" i="5"/>
  <c r="R487" i="9" l="1"/>
  <c r="S487" i="9" s="1"/>
  <c r="S765" i="9"/>
  <c r="R809" i="9"/>
  <c r="T809" i="9" s="1"/>
  <c r="R801" i="9"/>
  <c r="S801" i="9" s="1"/>
  <c r="R799" i="9"/>
  <c r="S799" i="9" s="1"/>
  <c r="R808" i="9"/>
  <c r="S808" i="9" s="1"/>
  <c r="R848" i="9"/>
  <c r="T848" i="9" s="1"/>
  <c r="R847" i="9"/>
  <c r="T847" i="9" s="1"/>
  <c r="R786" i="9"/>
  <c r="T786" i="9" s="1"/>
  <c r="R804" i="9"/>
  <c r="S804" i="9" s="1"/>
  <c r="R755" i="9"/>
  <c r="S755" i="9" s="1"/>
  <c r="R845" i="9"/>
  <c r="T845" i="9" s="1"/>
  <c r="R754" i="9"/>
  <c r="S754" i="9" s="1"/>
  <c r="S758" i="9"/>
  <c r="R783" i="9"/>
  <c r="S783" i="9" s="1"/>
  <c r="R760" i="9"/>
  <c r="T760" i="9" s="1"/>
  <c r="R782" i="9"/>
  <c r="S782" i="9" s="1"/>
  <c r="R757" i="9"/>
  <c r="T757" i="9" s="1"/>
  <c r="R780" i="9"/>
  <c r="S780" i="9" s="1"/>
  <c r="R827" i="9"/>
  <c r="S827" i="9" s="1"/>
  <c r="R825" i="9"/>
  <c r="T825" i="9" s="1"/>
  <c r="R823" i="9"/>
  <c r="S823" i="9" s="1"/>
  <c r="R822" i="9"/>
  <c r="S822" i="9" s="1"/>
  <c r="R820" i="9"/>
  <c r="T820" i="9" s="1"/>
  <c r="R807" i="9"/>
  <c r="S807" i="9" s="1"/>
  <c r="R817" i="9"/>
  <c r="T817" i="9" s="1"/>
  <c r="R769" i="9"/>
  <c r="S769" i="9" s="1"/>
  <c r="R767" i="9"/>
  <c r="T767" i="9" s="1"/>
  <c r="R759" i="9"/>
  <c r="T759" i="9" s="1"/>
  <c r="R778" i="9"/>
  <c r="T778" i="9" s="1"/>
  <c r="R843" i="9"/>
  <c r="S843" i="9" s="1"/>
  <c r="R803" i="9"/>
  <c r="T803" i="9" s="1"/>
  <c r="R840" i="9"/>
  <c r="T840" i="9" s="1"/>
  <c r="R838" i="9"/>
  <c r="T838" i="9" s="1"/>
  <c r="R777" i="9"/>
  <c r="T777" i="9" s="1"/>
  <c r="R814" i="9"/>
  <c r="T814" i="9" s="1"/>
  <c r="R813" i="9"/>
  <c r="T813" i="9" s="1"/>
  <c r="R812" i="9"/>
  <c r="S812" i="9" s="1"/>
  <c r="R775" i="9"/>
  <c r="S775" i="9" s="1"/>
  <c r="R773" i="9"/>
  <c r="T773" i="9" s="1"/>
  <c r="R751" i="9"/>
  <c r="S751" i="9" s="1"/>
  <c r="R834" i="9"/>
  <c r="S834" i="9" s="1"/>
  <c r="R844" i="9"/>
  <c r="T844" i="9" s="1"/>
  <c r="R833" i="9"/>
  <c r="S833" i="9" s="1"/>
  <c r="R831" i="9"/>
  <c r="S831" i="9" s="1"/>
  <c r="R740" i="9"/>
  <c r="S740" i="9" s="1"/>
  <c r="R691" i="9"/>
  <c r="T691" i="9" s="1"/>
  <c r="R689" i="9"/>
  <c r="S689" i="9" s="1"/>
  <c r="R745" i="9"/>
  <c r="S745" i="9" s="1"/>
  <c r="R743" i="9"/>
  <c r="T743" i="9" s="1"/>
  <c r="R688" i="9"/>
  <c r="T688" i="9" s="1"/>
  <c r="R723" i="9"/>
  <c r="S723" i="9" s="1"/>
  <c r="R732" i="9"/>
  <c r="S732" i="9" s="1"/>
  <c r="S685" i="9"/>
  <c r="R731" i="9"/>
  <c r="T731" i="9" s="1"/>
  <c r="R722" i="9"/>
  <c r="S722" i="9" s="1"/>
  <c r="R682" i="9"/>
  <c r="T682" i="9" s="1"/>
  <c r="R739" i="9"/>
  <c r="S739" i="9" s="1"/>
  <c r="R700" i="9"/>
  <c r="T700" i="9" s="1"/>
  <c r="R681" i="9"/>
  <c r="T681" i="9" s="1"/>
  <c r="R718" i="9"/>
  <c r="S718" i="9" s="1"/>
  <c r="R716" i="9"/>
  <c r="T716" i="9" s="1"/>
  <c r="R748" i="9"/>
  <c r="S748" i="9" s="1"/>
  <c r="R738" i="9"/>
  <c r="S738" i="9" s="1"/>
  <c r="R715" i="9"/>
  <c r="S715" i="9" s="1"/>
  <c r="R698" i="9"/>
  <c r="T698" i="9" s="1"/>
  <c r="R736" i="9"/>
  <c r="T736" i="9" s="1"/>
  <c r="R728" i="9"/>
  <c r="T728" i="9" s="1"/>
  <c r="R712" i="9"/>
  <c r="T712" i="9" s="1"/>
  <c r="R711" i="9"/>
  <c r="S711" i="9" s="1"/>
  <c r="R709" i="9"/>
  <c r="T709" i="9" s="1"/>
  <c r="R679" i="9"/>
  <c r="S679" i="9" s="1"/>
  <c r="R677" i="9"/>
  <c r="T677" i="9" s="1"/>
  <c r="R708" i="9"/>
  <c r="T708" i="9" s="1"/>
  <c r="R727" i="9"/>
  <c r="S727" i="9" s="1"/>
  <c r="R675" i="9"/>
  <c r="S675" i="9" s="1"/>
  <c r="R695" i="9"/>
  <c r="T695" i="9" s="1"/>
  <c r="R693" i="9"/>
  <c r="S693" i="9" s="1"/>
  <c r="R706" i="9"/>
  <c r="S706" i="9" s="1"/>
  <c r="R705" i="9"/>
  <c r="S705" i="9" s="1"/>
  <c r="R704" i="9"/>
  <c r="T704" i="9" s="1"/>
  <c r="R703" i="9"/>
  <c r="S703" i="9" s="1"/>
  <c r="R733" i="9"/>
  <c r="T733" i="9" s="1"/>
  <c r="R670" i="9"/>
  <c r="T670" i="9" s="1"/>
  <c r="R656" i="9"/>
  <c r="S656" i="9" s="1"/>
  <c r="R636" i="9"/>
  <c r="S636" i="9" s="1"/>
  <c r="R617" i="9"/>
  <c r="T617" i="9" s="1"/>
  <c r="R654" i="9"/>
  <c r="T654" i="9" s="1"/>
  <c r="R644" i="9"/>
  <c r="S644" i="9" s="1"/>
  <c r="R652" i="9"/>
  <c r="T652" i="9" s="1"/>
  <c r="R616" i="9"/>
  <c r="T616" i="9" s="1"/>
  <c r="R662" i="9"/>
  <c r="T662" i="9" s="1"/>
  <c r="R650" i="9"/>
  <c r="S650" i="9" s="1"/>
  <c r="R660" i="9"/>
  <c r="S660" i="9" s="1"/>
  <c r="R643" i="9"/>
  <c r="S643" i="9" s="1"/>
  <c r="R639" i="9"/>
  <c r="T639" i="9" s="1"/>
  <c r="S645" i="9"/>
  <c r="S626" i="9"/>
  <c r="R671" i="9"/>
  <c r="S671" i="9" s="1"/>
  <c r="S623" i="9"/>
  <c r="R642" i="9"/>
  <c r="T642" i="9" s="1"/>
  <c r="R648" i="9"/>
  <c r="S648" i="9" s="1"/>
  <c r="R633" i="9"/>
  <c r="T633" i="9" s="1"/>
  <c r="R659" i="9"/>
  <c r="S659" i="9" s="1"/>
  <c r="R657" i="9"/>
  <c r="T657" i="9" s="1"/>
  <c r="R667" i="9"/>
  <c r="S667" i="9" s="1"/>
  <c r="R666" i="9"/>
  <c r="T666" i="9" s="1"/>
  <c r="S855" i="9"/>
  <c r="R853" i="9"/>
  <c r="T853" i="9" s="1"/>
  <c r="R849" i="9"/>
  <c r="T849" i="9" s="1"/>
  <c r="R858" i="9"/>
  <c r="T858" i="9" s="1"/>
  <c r="R857" i="9"/>
  <c r="S857" i="9" s="1"/>
  <c r="R533" i="9"/>
  <c r="T533" i="9" s="1"/>
  <c r="R52" i="9"/>
  <c r="S52" i="9" s="1"/>
  <c r="R557" i="9"/>
  <c r="T557" i="9" s="1"/>
  <c r="R555" i="9"/>
  <c r="T555" i="9" s="1"/>
  <c r="R553" i="9"/>
  <c r="S553" i="9" s="1"/>
  <c r="R551" i="9"/>
  <c r="S551" i="9" s="1"/>
  <c r="R598" i="9"/>
  <c r="T598" i="9" s="1"/>
  <c r="R596" i="9"/>
  <c r="T596" i="9" s="1"/>
  <c r="R594" i="9"/>
  <c r="S594" i="9" s="1"/>
  <c r="R592" i="9"/>
  <c r="T592" i="9" s="1"/>
  <c r="R590" i="9"/>
  <c r="S590" i="9" s="1"/>
  <c r="R588" i="9"/>
  <c r="S588" i="9" s="1"/>
  <c r="R586" i="9"/>
  <c r="T586" i="9" s="1"/>
  <c r="R584" i="9"/>
  <c r="S584" i="9" s="1"/>
  <c r="R292" i="9"/>
  <c r="S292" i="9" s="1"/>
  <c r="R366" i="9"/>
  <c r="T366" i="9" s="1"/>
  <c r="R186" i="9"/>
  <c r="R390" i="9"/>
  <c r="T390" i="9" s="1"/>
  <c r="R388" i="9"/>
  <c r="T388" i="9" s="1"/>
  <c r="R386" i="9"/>
  <c r="T386" i="9" s="1"/>
  <c r="R384" i="9"/>
  <c r="S384" i="9" s="1"/>
  <c r="R382" i="9"/>
  <c r="T382" i="9" s="1"/>
  <c r="R380" i="9"/>
  <c r="S380" i="9" s="1"/>
  <c r="R162" i="9"/>
  <c r="S486" i="9"/>
  <c r="T126" i="9"/>
  <c r="R532" i="9"/>
  <c r="S532" i="9" s="1"/>
  <c r="R376" i="9"/>
  <c r="S376" i="9" s="1"/>
  <c r="R575" i="9"/>
  <c r="T575" i="9" s="1"/>
  <c r="R531" i="9"/>
  <c r="T531" i="9" s="1"/>
  <c r="S483" i="9"/>
  <c r="T33" i="9"/>
  <c r="R482" i="9"/>
  <c r="T482" i="9" s="1"/>
  <c r="R218" i="9"/>
  <c r="T218" i="9" s="1"/>
  <c r="R328" i="9"/>
  <c r="S328" i="9" s="1"/>
  <c r="R326" i="9"/>
  <c r="S326" i="9" s="1"/>
  <c r="R324" i="9"/>
  <c r="S324" i="9" s="1"/>
  <c r="R322" i="9"/>
  <c r="S322" i="9" s="1"/>
  <c r="S320" i="9"/>
  <c r="T318" i="9"/>
  <c r="R607" i="9"/>
  <c r="T607" i="9" s="1"/>
  <c r="R573" i="9"/>
  <c r="T573" i="9" s="1"/>
  <c r="S160" i="9"/>
  <c r="S32" i="9"/>
  <c r="R315" i="9"/>
  <c r="S315" i="9" s="1"/>
  <c r="R313" i="9"/>
  <c r="S313" i="9" s="1"/>
  <c r="R311" i="9"/>
  <c r="T311" i="9" s="1"/>
  <c r="R309" i="9"/>
  <c r="S309" i="9" s="1"/>
  <c r="R307" i="9"/>
  <c r="S307" i="9" s="1"/>
  <c r="T123" i="9"/>
  <c r="R606" i="9"/>
  <c r="S606" i="9" s="1"/>
  <c r="R194" i="9"/>
  <c r="S194" i="9" s="1"/>
  <c r="R417" i="9"/>
  <c r="T417" i="9" s="1"/>
  <c r="S152" i="9"/>
  <c r="R530" i="9"/>
  <c r="S530" i="9" s="1"/>
  <c r="R613" i="9"/>
  <c r="T613" i="9" s="1"/>
  <c r="S305" i="9"/>
  <c r="R225" i="9"/>
  <c r="T225" i="9" s="1"/>
  <c r="R151" i="9"/>
  <c r="T151" i="9" s="1"/>
  <c r="R122" i="9"/>
  <c r="S122" i="9" s="1"/>
  <c r="S120" i="9"/>
  <c r="S57" i="9"/>
  <c r="S30" i="9"/>
  <c r="R571" i="9"/>
  <c r="T571" i="9" s="1"/>
  <c r="R302" i="9"/>
  <c r="S302" i="9" s="1"/>
  <c r="R300" i="9"/>
  <c r="T300" i="9" s="1"/>
  <c r="R298" i="9"/>
  <c r="S298" i="9" s="1"/>
  <c r="R216" i="9"/>
  <c r="S216" i="9" s="1"/>
  <c r="T56" i="9"/>
  <c r="S17" i="9"/>
  <c r="T296" i="9"/>
  <c r="T147" i="9"/>
  <c r="R372" i="9"/>
  <c r="T372" i="9" s="1"/>
  <c r="S119" i="9"/>
  <c r="R529" i="9"/>
  <c r="T529" i="9" s="1"/>
  <c r="S116" i="9"/>
  <c r="R806" i="9"/>
  <c r="S806" i="9" s="1"/>
  <c r="T771" i="9"/>
  <c r="R802" i="9"/>
  <c r="S802" i="9" s="1"/>
  <c r="R800" i="9"/>
  <c r="S800" i="9" s="1"/>
  <c r="R798" i="9"/>
  <c r="T798" i="9" s="1"/>
  <c r="R805" i="9"/>
  <c r="S805" i="9" s="1"/>
  <c r="R787" i="9"/>
  <c r="S787" i="9" s="1"/>
  <c r="R764" i="9"/>
  <c r="T764" i="9" s="1"/>
  <c r="R785" i="9"/>
  <c r="S785" i="9" s="1"/>
  <c r="R846" i="9"/>
  <c r="T846" i="9" s="1"/>
  <c r="R763" i="9"/>
  <c r="S763" i="9" s="1"/>
  <c r="R762" i="9"/>
  <c r="S762" i="9" s="1"/>
  <c r="R761" i="9"/>
  <c r="R784" i="9"/>
  <c r="S784" i="9" s="1"/>
  <c r="R770" i="9"/>
  <c r="S770" i="9" s="1"/>
  <c r="R830" i="9"/>
  <c r="T830" i="9" s="1"/>
  <c r="R781" i="9"/>
  <c r="R829" i="9"/>
  <c r="T829" i="9" s="1"/>
  <c r="R828" i="9"/>
  <c r="S828" i="9" s="1"/>
  <c r="R826" i="9"/>
  <c r="S826" i="9" s="1"/>
  <c r="R824" i="9"/>
  <c r="R779" i="9"/>
  <c r="S779" i="9" s="1"/>
  <c r="R821" i="9"/>
  <c r="T821" i="9" s="1"/>
  <c r="R819" i="9"/>
  <c r="T819" i="9" s="1"/>
  <c r="R818" i="9"/>
  <c r="S818" i="9" s="1"/>
  <c r="R752" i="9"/>
  <c r="S752" i="9" s="1"/>
  <c r="R768" i="9"/>
  <c r="S768" i="9" s="1"/>
  <c r="R766" i="9"/>
  <c r="S766" i="9" s="1"/>
  <c r="R816" i="9"/>
  <c r="S816" i="9" s="1"/>
  <c r="R842" i="9"/>
  <c r="S842" i="9" s="1"/>
  <c r="R841" i="9"/>
  <c r="T841" i="9" s="1"/>
  <c r="R839" i="9"/>
  <c r="R837" i="9"/>
  <c r="T837" i="9" s="1"/>
  <c r="R815" i="9"/>
  <c r="S815" i="9" s="1"/>
  <c r="R776" i="9"/>
  <c r="S776" i="9" s="1"/>
  <c r="R836" i="9"/>
  <c r="R811" i="9"/>
  <c r="S811" i="9" s="1"/>
  <c r="R774" i="9"/>
  <c r="T774" i="9" s="1"/>
  <c r="R810" i="9"/>
  <c r="T810" i="9" s="1"/>
  <c r="R835" i="9"/>
  <c r="T835" i="9" s="1"/>
  <c r="R772" i="9"/>
  <c r="T772" i="9" s="1"/>
  <c r="R753" i="9"/>
  <c r="S753" i="9" s="1"/>
  <c r="R832" i="9"/>
  <c r="S832" i="9" s="1"/>
  <c r="R750" i="9"/>
  <c r="R746" i="9"/>
  <c r="T746" i="9" s="1"/>
  <c r="R690" i="9"/>
  <c r="S690" i="9" s="1"/>
  <c r="R724" i="9"/>
  <c r="T724" i="9" s="1"/>
  <c r="R744" i="9"/>
  <c r="R742" i="9"/>
  <c r="T742" i="9" s="1"/>
  <c r="S687" i="9"/>
  <c r="R686" i="9"/>
  <c r="S686" i="9" s="1"/>
  <c r="R741" i="9"/>
  <c r="R684" i="9"/>
  <c r="T684" i="9" s="1"/>
  <c r="S683" i="9"/>
  <c r="R730" i="9"/>
  <c r="T730" i="9" s="1"/>
  <c r="R721" i="9"/>
  <c r="S721" i="9" s="1"/>
  <c r="R720" i="9"/>
  <c r="T720" i="9" s="1"/>
  <c r="R699" i="9"/>
  <c r="S699" i="9" s="1"/>
  <c r="R719" i="9"/>
  <c r="S719" i="9" s="1"/>
  <c r="R717" i="9"/>
  <c r="R749" i="9"/>
  <c r="T749" i="9" s="1"/>
  <c r="R747" i="9"/>
  <c r="S747" i="9" s="1"/>
  <c r="R729" i="9"/>
  <c r="T729" i="9" s="1"/>
  <c r="R737" i="9"/>
  <c r="R697" i="9"/>
  <c r="S697" i="9" s="1"/>
  <c r="R714" i="9"/>
  <c r="S714" i="9" s="1"/>
  <c r="R713" i="9"/>
  <c r="S713" i="9" s="1"/>
  <c r="R692" i="9"/>
  <c r="R710" i="9"/>
  <c r="T710" i="9" s="1"/>
  <c r="R680" i="9"/>
  <c r="S680" i="9" s="1"/>
  <c r="R678" i="9"/>
  <c r="T678" i="9" s="1"/>
  <c r="R676" i="9"/>
  <c r="T676" i="9" s="1"/>
  <c r="R696" i="9"/>
  <c r="T696" i="9" s="1"/>
  <c r="R707" i="9"/>
  <c r="S707" i="9" s="1"/>
  <c r="R726" i="9"/>
  <c r="S726" i="9" s="1"/>
  <c r="R694" i="9"/>
  <c r="R735" i="9"/>
  <c r="T735" i="9" s="1"/>
  <c r="R674" i="9"/>
  <c r="S674" i="9" s="1"/>
  <c r="R734" i="9"/>
  <c r="T734" i="9" s="1"/>
  <c r="R725" i="9"/>
  <c r="R702" i="9"/>
  <c r="S702" i="9" s="1"/>
  <c r="R701" i="9"/>
  <c r="S701" i="9" s="1"/>
  <c r="R646" i="9"/>
  <c r="T646" i="9" s="1"/>
  <c r="R641" i="9"/>
  <c r="R672" i="9"/>
  <c r="T672" i="9" s="1"/>
  <c r="R655" i="9"/>
  <c r="S655" i="9" s="1"/>
  <c r="R665" i="9"/>
  <c r="T665" i="9" s="1"/>
  <c r="R653" i="9"/>
  <c r="T653" i="9" s="1"/>
  <c r="T621" i="9"/>
  <c r="R664" i="9"/>
  <c r="S664" i="9" s="1"/>
  <c r="R651" i="9"/>
  <c r="T651" i="9" s="1"/>
  <c r="R640" i="9"/>
  <c r="R661" i="9"/>
  <c r="T661" i="9" s="1"/>
  <c r="R635" i="9"/>
  <c r="S635" i="9" s="1"/>
  <c r="R615" i="9"/>
  <c r="T615" i="9" s="1"/>
  <c r="R634" i="9"/>
  <c r="S620" i="9"/>
  <c r="R663" i="9"/>
  <c r="S663" i="9" s="1"/>
  <c r="R637" i="9"/>
  <c r="T637" i="9" s="1"/>
  <c r="R649" i="9"/>
  <c r="T649" i="9" s="1"/>
  <c r="R647" i="9"/>
  <c r="T647" i="9" s="1"/>
  <c r="R669" i="9"/>
  <c r="S669" i="9" s="1"/>
  <c r="R658" i="9"/>
  <c r="T658" i="9" s="1"/>
  <c r="R638" i="9"/>
  <c r="T619" i="9"/>
  <c r="R668" i="9"/>
  <c r="S668" i="9" s="1"/>
  <c r="R673" i="9"/>
  <c r="T673" i="9" s="1"/>
  <c r="R856" i="9"/>
  <c r="R854" i="9"/>
  <c r="T854" i="9" s="1"/>
  <c r="R850" i="9"/>
  <c r="S850" i="9" s="1"/>
  <c r="R852" i="9"/>
  <c r="T852" i="9" s="1"/>
  <c r="R851" i="9"/>
  <c r="R155" i="9"/>
  <c r="T155" i="9" s="1"/>
  <c r="R226" i="9"/>
  <c r="S226" i="9" s="1"/>
  <c r="R455" i="9"/>
  <c r="T455" i="9" s="1"/>
  <c r="R556" i="9"/>
  <c r="T556" i="9" s="1"/>
  <c r="R554" i="9"/>
  <c r="S554" i="9" s="1"/>
  <c r="R552" i="9"/>
  <c r="T552" i="9" s="1"/>
  <c r="R599" i="9"/>
  <c r="R597" i="9"/>
  <c r="T597" i="9" s="1"/>
  <c r="R595" i="9"/>
  <c r="S595" i="9" s="1"/>
  <c r="R593" i="9"/>
  <c r="T593" i="9" s="1"/>
  <c r="R591" i="9"/>
  <c r="R589" i="9"/>
  <c r="S589" i="9" s="1"/>
  <c r="R587" i="9"/>
  <c r="S587" i="9" s="1"/>
  <c r="R585" i="9"/>
  <c r="T585" i="9" s="1"/>
  <c r="R293" i="9"/>
  <c r="T548" i="9"/>
  <c r="R187" i="9"/>
  <c r="R391" i="9"/>
  <c r="T391" i="9" s="1"/>
  <c r="R389" i="9"/>
  <c r="S389" i="9" s="1"/>
  <c r="R387" i="9"/>
  <c r="T387" i="9" s="1"/>
  <c r="R385" i="9"/>
  <c r="R383" i="9"/>
  <c r="T383" i="9" s="1"/>
  <c r="R381" i="9"/>
  <c r="S381" i="9" s="1"/>
  <c r="R379" i="9"/>
  <c r="T379" i="9" s="1"/>
  <c r="R127" i="9"/>
  <c r="T127" i="9" s="1"/>
  <c r="T485" i="9"/>
  <c r="S329" i="9"/>
  <c r="T34" i="9"/>
  <c r="R574" i="9"/>
  <c r="T574" i="9" s="1"/>
  <c r="R484" i="9"/>
  <c r="S484" i="9" s="1"/>
  <c r="T195" i="9"/>
  <c r="S19" i="9"/>
  <c r="T610" i="9"/>
  <c r="T59" i="9"/>
  <c r="R217" i="9"/>
  <c r="T217" i="9" s="1"/>
  <c r="R327" i="9"/>
  <c r="T327" i="9" s="1"/>
  <c r="R325" i="9"/>
  <c r="T325" i="9" s="1"/>
  <c r="R323" i="9"/>
  <c r="T323" i="9" s="1"/>
  <c r="R321" i="9"/>
  <c r="S321" i="9" s="1"/>
  <c r="R319" i="9"/>
  <c r="T319" i="9" s="1"/>
  <c r="R317" i="9"/>
  <c r="S317" i="9" s="1"/>
  <c r="R375" i="9"/>
  <c r="T375" i="9" s="1"/>
  <c r="R481" i="9"/>
  <c r="T481" i="9" s="1"/>
  <c r="R124" i="9"/>
  <c r="S124" i="9" s="1"/>
  <c r="R316" i="9"/>
  <c r="T316" i="9" s="1"/>
  <c r="R314" i="9"/>
  <c r="S314" i="9" s="1"/>
  <c r="R312" i="9"/>
  <c r="T312" i="9" s="1"/>
  <c r="R310" i="9"/>
  <c r="R308" i="9"/>
  <c r="T308" i="9" s="1"/>
  <c r="T154" i="9"/>
  <c r="R306" i="9"/>
  <c r="T306" i="9" s="1"/>
  <c r="R605" i="9"/>
  <c r="R418" i="9"/>
  <c r="T153" i="9"/>
  <c r="R572" i="9"/>
  <c r="T572" i="9" s="1"/>
  <c r="R614" i="9"/>
  <c r="T614" i="9" s="1"/>
  <c r="S374" i="9"/>
  <c r="T304" i="9"/>
  <c r="R224" i="9"/>
  <c r="T224" i="9" s="1"/>
  <c r="S150" i="9"/>
  <c r="T121" i="9"/>
  <c r="S58" i="9"/>
  <c r="T31" i="9"/>
  <c r="R149" i="9"/>
  <c r="S149" i="9" s="1"/>
  <c r="R303" i="9"/>
  <c r="T303" i="9" s="1"/>
  <c r="R301" i="9"/>
  <c r="T301" i="9" s="1"/>
  <c r="R299" i="9"/>
  <c r="S299" i="9" s="1"/>
  <c r="T297" i="9"/>
  <c r="R148" i="9"/>
  <c r="S55" i="9"/>
  <c r="S54" i="9"/>
  <c r="R373" i="9"/>
  <c r="S373" i="9" s="1"/>
  <c r="T146" i="9"/>
  <c r="R118" i="9"/>
  <c r="T118" i="9" s="1"/>
  <c r="S53" i="9"/>
  <c r="R416" i="9"/>
  <c r="T416" i="9" s="1"/>
  <c r="R510" i="9"/>
  <c r="S510" i="9" s="1"/>
  <c r="T262" i="9"/>
  <c r="R511" i="9"/>
  <c r="R344" i="9"/>
  <c r="T344" i="9" s="1"/>
  <c r="R448" i="9"/>
  <c r="T448" i="9" s="1"/>
  <c r="T48" i="9"/>
  <c r="R507" i="9"/>
  <c r="T507" i="9" s="1"/>
  <c r="R407" i="9"/>
  <c r="T407" i="9" s="1"/>
  <c r="R405" i="9"/>
  <c r="S405" i="9" s="1"/>
  <c r="S47" i="9"/>
  <c r="R271" i="9"/>
  <c r="R144" i="9"/>
  <c r="T144" i="9" s="1"/>
  <c r="R270" i="9"/>
  <c r="R583" i="9"/>
  <c r="S583" i="9" s="1"/>
  <c r="T46" i="9"/>
  <c r="T44" i="9"/>
  <c r="T268" i="9"/>
  <c r="S266" i="9"/>
  <c r="S258" i="9"/>
  <c r="S256" i="9"/>
  <c r="S252" i="9"/>
  <c r="T250" i="9"/>
  <c r="T248" i="9"/>
  <c r="R223" i="9"/>
  <c r="R143" i="9"/>
  <c r="T143" i="9" s="1"/>
  <c r="S111" i="9"/>
  <c r="R214" i="9"/>
  <c r="T214" i="9" s="1"/>
  <c r="R365" i="9"/>
  <c r="T365" i="9" s="1"/>
  <c r="R222" i="9"/>
  <c r="S42" i="9"/>
  <c r="R364" i="9"/>
  <c r="T364" i="9" s="1"/>
  <c r="R110" i="9"/>
  <c r="R185" i="9"/>
  <c r="R212" i="9"/>
  <c r="S212" i="9" s="1"/>
  <c r="R444" i="9"/>
  <c r="S444" i="9" s="1"/>
  <c r="R545" i="9"/>
  <c r="R211" i="9"/>
  <c r="T211" i="9" s="1"/>
  <c r="T209" i="9"/>
  <c r="R502" i="9"/>
  <c r="S502" i="9" s="1"/>
  <c r="R443" i="9"/>
  <c r="R441" i="9"/>
  <c r="T441" i="9" s="1"/>
  <c r="R439" i="9"/>
  <c r="T439" i="9" s="1"/>
  <c r="R501" i="9"/>
  <c r="R400" i="9"/>
  <c r="T183" i="9"/>
  <c r="T141" i="9"/>
  <c r="R245" i="9"/>
  <c r="R243" i="9"/>
  <c r="R241" i="9"/>
  <c r="T241" i="9" s="1"/>
  <c r="S107" i="9"/>
  <c r="R105" i="9"/>
  <c r="S105" i="9" s="1"/>
  <c r="R103" i="9"/>
  <c r="S103" i="9" s="1"/>
  <c r="T101" i="9"/>
  <c r="T99" i="9"/>
  <c r="S97" i="9"/>
  <c r="R499" i="9"/>
  <c r="S499" i="9" s="1"/>
  <c r="R182" i="9"/>
  <c r="R435" i="9"/>
  <c r="T435" i="9" s="1"/>
  <c r="R240" i="9"/>
  <c r="T240" i="9" s="1"/>
  <c r="R181" i="9"/>
  <c r="R431" i="9"/>
  <c r="S431" i="9" s="1"/>
  <c r="T29" i="9"/>
  <c r="R398" i="9"/>
  <c r="S398" i="9" s="1"/>
  <c r="R396" i="9"/>
  <c r="R94" i="9"/>
  <c r="S94" i="9" s="1"/>
  <c r="R238" i="9"/>
  <c r="S238" i="9" s="1"/>
  <c r="R237" i="9"/>
  <c r="T237" i="9" s="1"/>
  <c r="R430" i="9"/>
  <c r="S430" i="9" s="1"/>
  <c r="S14" i="9"/>
  <c r="R360" i="9"/>
  <c r="S360" i="9" s="1"/>
  <c r="R358" i="9"/>
  <c r="T358" i="9" s="1"/>
  <c r="R356" i="9"/>
  <c r="R91" i="9"/>
  <c r="T91" i="9" s="1"/>
  <c r="R89" i="9"/>
  <c r="R87" i="9"/>
  <c r="R85" i="9"/>
  <c r="R83" i="9"/>
  <c r="T83" i="9" s="1"/>
  <c r="R81" i="9"/>
  <c r="S81" i="9" s="1"/>
  <c r="R79" i="9"/>
  <c r="S79" i="9" s="1"/>
  <c r="S13" i="9"/>
  <c r="R76" i="9"/>
  <c r="S76" i="9" s="1"/>
  <c r="R74" i="9"/>
  <c r="T74" i="9" s="1"/>
  <c r="T72" i="9"/>
  <c r="T354" i="9"/>
  <c r="R395" i="9"/>
  <c r="T395" i="9" s="1"/>
  <c r="R353" i="9"/>
  <c r="S353" i="9" s="1"/>
  <c r="R351" i="9"/>
  <c r="T351" i="9" s="1"/>
  <c r="R608" i="9"/>
  <c r="R69" i="9"/>
  <c r="S161" i="9"/>
  <c r="T67" i="9"/>
  <c r="R611" i="9"/>
  <c r="T493" i="9"/>
  <c r="R579" i="9"/>
  <c r="T579" i="9" s="1"/>
  <c r="R578" i="9"/>
  <c r="R179" i="9"/>
  <c r="S179" i="9" s="1"/>
  <c r="R178" i="9"/>
  <c r="R176" i="9"/>
  <c r="T176" i="9" s="1"/>
  <c r="R174" i="9"/>
  <c r="T174" i="9" s="1"/>
  <c r="R202" i="9"/>
  <c r="T202" i="9" s="1"/>
  <c r="R201" i="9"/>
  <c r="T492" i="9"/>
  <c r="R234" i="9"/>
  <c r="T234" i="9" s="1"/>
  <c r="R172" i="9"/>
  <c r="T158" i="9"/>
  <c r="R537" i="9"/>
  <c r="S537" i="9" s="1"/>
  <c r="R140" i="9"/>
  <c r="T140" i="9" s="1"/>
  <c r="S138" i="9"/>
  <c r="R199" i="9"/>
  <c r="S199" i="9" s="1"/>
  <c r="R197" i="9"/>
  <c r="T137" i="9"/>
  <c r="S38" i="9"/>
  <c r="R232" i="9"/>
  <c r="T232" i="9" s="1"/>
  <c r="R392" i="9"/>
  <c r="T392" i="9" s="1"/>
  <c r="R577" i="9"/>
  <c r="R490" i="9"/>
  <c r="R343" i="9"/>
  <c r="T343" i="9" s="1"/>
  <c r="R136" i="9"/>
  <c r="T136" i="9" s="1"/>
  <c r="R422" i="9"/>
  <c r="T422" i="9" s="1"/>
  <c r="S156" i="9"/>
  <c r="R420" i="9"/>
  <c r="S420" i="9" s="1"/>
  <c r="R229" i="9"/>
  <c r="T229" i="9" s="1"/>
  <c r="S36" i="9"/>
  <c r="R370" i="9"/>
  <c r="S370" i="9" s="1"/>
  <c r="R479" i="9"/>
  <c r="S479" i="9" s="1"/>
  <c r="R369" i="9"/>
  <c r="S369" i="9" s="1"/>
  <c r="R192" i="9"/>
  <c r="R415" i="9"/>
  <c r="T295" i="9"/>
  <c r="R603" i="9"/>
  <c r="T603" i="9" s="1"/>
  <c r="R215" i="9"/>
  <c r="S215" i="9" s="1"/>
  <c r="R188" i="9"/>
  <c r="S188" i="9" s="1"/>
  <c r="R49" i="9"/>
  <c r="T49" i="9" s="1"/>
  <c r="R567" i="9"/>
  <c r="S567" i="9" s="1"/>
  <c r="R565" i="9"/>
  <c r="S565" i="9" s="1"/>
  <c r="R563" i="9"/>
  <c r="T563" i="9" s="1"/>
  <c r="R476" i="9"/>
  <c r="R474" i="9"/>
  <c r="T474" i="9" s="1"/>
  <c r="R472" i="9"/>
  <c r="S472" i="9" s="1"/>
  <c r="R470" i="9"/>
  <c r="T470" i="9" s="1"/>
  <c r="R468" i="9"/>
  <c r="S468" i="9" s="1"/>
  <c r="R466" i="9"/>
  <c r="T466" i="9" s="1"/>
  <c r="R464" i="9"/>
  <c r="S464" i="9" s="1"/>
  <c r="R462" i="9"/>
  <c r="R460" i="9"/>
  <c r="S460" i="9" s="1"/>
  <c r="R458" i="9"/>
  <c r="S458" i="9" s="1"/>
  <c r="R456" i="9"/>
  <c r="T456" i="9" s="1"/>
  <c r="R561" i="9"/>
  <c r="S561" i="9" s="1"/>
  <c r="R559" i="9"/>
  <c r="T559" i="9" s="1"/>
  <c r="R428" i="9"/>
  <c r="S428" i="9" s="1"/>
  <c r="R414" i="9"/>
  <c r="T414" i="9" s="1"/>
  <c r="R412" i="9"/>
  <c r="R410" i="9"/>
  <c r="S410" i="9" s="1"/>
  <c r="R368" i="9"/>
  <c r="R454" i="9"/>
  <c r="S454" i="9" s="1"/>
  <c r="R452" i="9"/>
  <c r="R450" i="9"/>
  <c r="R115" i="9"/>
  <c r="T115" i="9" s="1"/>
  <c r="S601" i="9"/>
  <c r="R550" i="9"/>
  <c r="R367" i="9"/>
  <c r="R113" i="9"/>
  <c r="R527" i="9"/>
  <c r="S527" i="9" s="1"/>
  <c r="R525" i="9"/>
  <c r="R523" i="9"/>
  <c r="S523" i="9" s="1"/>
  <c r="R521" i="9"/>
  <c r="R519" i="9"/>
  <c r="T519" i="9" s="1"/>
  <c r="R517" i="9"/>
  <c r="R515" i="9"/>
  <c r="T515" i="9" s="1"/>
  <c r="R513" i="9"/>
  <c r="T513" i="9" s="1"/>
  <c r="T408" i="9"/>
  <c r="R437" i="9"/>
  <c r="R496" i="9"/>
  <c r="S496" i="9" s="1"/>
  <c r="R580" i="9"/>
  <c r="R540" i="9"/>
  <c r="S540" i="9" s="1"/>
  <c r="R350" i="9"/>
  <c r="T350" i="9" s="1"/>
  <c r="R348" i="9"/>
  <c r="S348" i="9" s="1"/>
  <c r="R346" i="9"/>
  <c r="T346" i="9" s="1"/>
  <c r="R425" i="9"/>
  <c r="S425" i="9" s="1"/>
  <c r="R134" i="9"/>
  <c r="S134" i="9" s="1"/>
  <c r="R169" i="9"/>
  <c r="T169" i="9" s="1"/>
  <c r="R60" i="9"/>
  <c r="T60" i="9" s="1"/>
  <c r="R342" i="9"/>
  <c r="S342" i="9" s="1"/>
  <c r="R419" i="9"/>
  <c r="R168" i="9"/>
  <c r="R167" i="9"/>
  <c r="S167" i="9" s="1"/>
  <c r="T576" i="9"/>
  <c r="R131" i="9"/>
  <c r="S131" i="9" s="1"/>
  <c r="R130" i="9"/>
  <c r="S130" i="9" s="1"/>
  <c r="R338" i="9"/>
  <c r="T338" i="9" s="1"/>
  <c r="R336" i="9"/>
  <c r="T336" i="9" s="1"/>
  <c r="R129" i="9"/>
  <c r="R333" i="9"/>
  <c r="S333" i="9" s="1"/>
  <c r="R331" i="9"/>
  <c r="T331" i="9" s="1"/>
  <c r="R166" i="9"/>
  <c r="T166" i="9" s="1"/>
  <c r="R534" i="9"/>
  <c r="S534" i="9" s="1"/>
  <c r="R163" i="9"/>
  <c r="T488" i="9"/>
  <c r="V7" i="9"/>
  <c r="X7" i="9" s="1"/>
  <c r="T807" i="9"/>
  <c r="S117" i="9"/>
  <c r="T117" i="9"/>
  <c r="T18" i="9"/>
  <c r="S18" i="9"/>
  <c r="S123" i="9"/>
  <c r="T120" i="9"/>
  <c r="S137" i="9"/>
  <c r="R509" i="9"/>
  <c r="R447" i="9"/>
  <c r="R508" i="9"/>
  <c r="R506" i="9"/>
  <c r="R406" i="9"/>
  <c r="R612" i="9"/>
  <c r="R145" i="9"/>
  <c r="R269" i="9"/>
  <c r="R505" i="9"/>
  <c r="R504" i="9"/>
  <c r="R112" i="9"/>
  <c r="R246" i="9"/>
  <c r="R582" i="9"/>
  <c r="R403" i="9"/>
  <c r="R213" i="9"/>
  <c r="R402" i="9"/>
  <c r="R503" i="9"/>
  <c r="R445" i="9"/>
  <c r="R546" i="9"/>
  <c r="R544" i="9"/>
  <c r="R184" i="9"/>
  <c r="R543" i="9"/>
  <c r="R442" i="9"/>
  <c r="R440" i="9"/>
  <c r="R438" i="9"/>
  <c r="R401" i="9"/>
  <c r="R500" i="9"/>
  <c r="R399" i="9"/>
  <c r="R244" i="9"/>
  <c r="R242" i="9"/>
  <c r="R108" i="9"/>
  <c r="R106" i="9"/>
  <c r="R104" i="9"/>
  <c r="R102" i="9"/>
  <c r="R581" i="9"/>
  <c r="R498" i="9"/>
  <c r="R436" i="9"/>
  <c r="R434" i="9"/>
  <c r="R433" i="9"/>
  <c r="R432" i="9"/>
  <c r="R363" i="9"/>
  <c r="R397" i="9"/>
  <c r="R208" i="9"/>
  <c r="R362" i="9"/>
  <c r="R93" i="9"/>
  <c r="R236" i="9"/>
  <c r="R429" i="9"/>
  <c r="R92" i="9"/>
  <c r="R361" i="9"/>
  <c r="R359" i="9"/>
  <c r="R357" i="9"/>
  <c r="R355" i="9"/>
  <c r="R90" i="9"/>
  <c r="R88" i="9"/>
  <c r="R86" i="9"/>
  <c r="R84" i="9"/>
  <c r="R82" i="9"/>
  <c r="R80" i="9"/>
  <c r="R78" i="9"/>
  <c r="R77" i="9"/>
  <c r="R75" i="9"/>
  <c r="R73" i="9"/>
  <c r="R394" i="9"/>
  <c r="R352" i="9"/>
  <c r="R393" i="9"/>
  <c r="R70" i="9"/>
  <c r="R494" i="9"/>
  <c r="R542" i="9"/>
  <c r="R180" i="9"/>
  <c r="R205" i="9"/>
  <c r="R204" i="9"/>
  <c r="R177" i="9"/>
  <c r="R175" i="9"/>
  <c r="R203" i="9"/>
  <c r="R173" i="9"/>
  <c r="R219" i="9"/>
  <c r="R233" i="9"/>
  <c r="R171" i="9"/>
  <c r="R170" i="9"/>
  <c r="R538" i="9"/>
  <c r="R139" i="9"/>
  <c r="R198" i="9"/>
  <c r="R536" i="9"/>
  <c r="R491" i="9"/>
  <c r="R424" i="9"/>
  <c r="R230" i="9"/>
  <c r="R423" i="9"/>
  <c r="R421" i="9"/>
  <c r="R196" i="9"/>
  <c r="R228" i="9"/>
  <c r="R371" i="9"/>
  <c r="R570" i="9"/>
  <c r="R478" i="9"/>
  <c r="R193" i="9"/>
  <c r="R191" i="9"/>
  <c r="R190" i="9"/>
  <c r="R604" i="9"/>
  <c r="R602" i="9"/>
  <c r="R189" i="9"/>
  <c r="R569" i="9"/>
  <c r="R568" i="9"/>
  <c r="R566" i="9"/>
  <c r="R564" i="9"/>
  <c r="R477" i="9"/>
  <c r="R475" i="9"/>
  <c r="R473" i="9"/>
  <c r="R471" i="9"/>
  <c r="R469" i="9"/>
  <c r="R467" i="9"/>
  <c r="R465" i="9"/>
  <c r="R463" i="9"/>
  <c r="R461" i="9"/>
  <c r="R459" i="9"/>
  <c r="R457" i="9"/>
  <c r="R562" i="9"/>
  <c r="R560" i="9"/>
  <c r="R558" i="9"/>
  <c r="R413" i="9"/>
  <c r="R411" i="9"/>
  <c r="R409" i="9"/>
  <c r="R294" i="9"/>
  <c r="R453" i="9"/>
  <c r="R451" i="9"/>
  <c r="R449" i="9"/>
  <c r="R114" i="9"/>
  <c r="R600" i="9"/>
  <c r="R549" i="9"/>
  <c r="R609" i="9"/>
  <c r="R528" i="9"/>
  <c r="R526" i="9"/>
  <c r="R524" i="9"/>
  <c r="R522" i="9"/>
  <c r="R520" i="9"/>
  <c r="R518" i="9"/>
  <c r="R516" i="9"/>
  <c r="R514" i="9"/>
  <c r="R512" i="9"/>
  <c r="R547" i="9"/>
  <c r="R497" i="9"/>
  <c r="R495" i="9"/>
  <c r="R427" i="9"/>
  <c r="R541" i="9"/>
  <c r="R539" i="9"/>
  <c r="R349" i="9"/>
  <c r="R347" i="9"/>
  <c r="R345" i="9"/>
  <c r="R426" i="9"/>
  <c r="R235" i="9"/>
  <c r="R535" i="9"/>
  <c r="R61" i="9"/>
  <c r="R378" i="9"/>
  <c r="R489" i="9"/>
  <c r="R133" i="9"/>
  <c r="R227" i="9"/>
  <c r="R341" i="9"/>
  <c r="R132" i="9"/>
  <c r="R340" i="9"/>
  <c r="R339" i="9"/>
  <c r="R337" i="9"/>
  <c r="R335" i="9"/>
  <c r="R334" i="9"/>
  <c r="R332" i="9"/>
  <c r="R330" i="9"/>
  <c r="R165" i="9"/>
  <c r="R164" i="9"/>
  <c r="R128" i="9"/>
  <c r="R35" i="9"/>
  <c r="Q7" i="9"/>
  <c r="S7" i="9" s="1"/>
  <c r="S2" i="9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P3" i="5" a="1"/>
  <c r="P3" i="5" s="1"/>
  <c r="R3" i="5" s="1"/>
  <c r="P4" i="5" a="1"/>
  <c r="P4" i="5" s="1"/>
  <c r="R4" i="5" s="1"/>
  <c r="R5" i="5"/>
  <c r="P6" i="5" a="1"/>
  <c r="P6" i="5" s="1"/>
  <c r="R6" i="5" s="1"/>
  <c r="P7" i="5" a="1"/>
  <c r="P7" i="5" s="1"/>
  <c r="R7" i="5" s="1"/>
  <c r="P8" i="5" a="1"/>
  <c r="P8" i="5" s="1"/>
  <c r="R8" i="5" s="1"/>
  <c r="P2" i="5" a="1"/>
  <c r="P2" i="5" s="1"/>
  <c r="O12" i="5"/>
  <c r="O26" i="5"/>
  <c r="Q26" i="5" s="1"/>
  <c r="R26" i="5" s="1"/>
  <c r="O25" i="5"/>
  <c r="Q25" i="5" s="1"/>
  <c r="R25" i="5" s="1"/>
  <c r="O24" i="5"/>
  <c r="Q24" i="5" s="1"/>
  <c r="R24" i="5" s="1"/>
  <c r="O23" i="5"/>
  <c r="O48" i="5"/>
  <c r="O37" i="5"/>
  <c r="Q37" i="5" s="1"/>
  <c r="R37" i="5" s="1"/>
  <c r="O38" i="5"/>
  <c r="Q38" i="5" s="1"/>
  <c r="R38" i="5" s="1"/>
  <c r="O39" i="5"/>
  <c r="Q39" i="5" s="1"/>
  <c r="R39" i="5" s="1"/>
  <c r="O40" i="5"/>
  <c r="Q40" i="5" s="1"/>
  <c r="R40" i="5" s="1"/>
  <c r="O41" i="5"/>
  <c r="Q41" i="5" s="1"/>
  <c r="R41" i="5" s="1"/>
  <c r="O42" i="5"/>
  <c r="Q42" i="5" s="1"/>
  <c r="R42" i="5" s="1"/>
  <c r="O43" i="5"/>
  <c r="Q43" i="5" s="1"/>
  <c r="R43" i="5" s="1"/>
  <c r="O44" i="5"/>
  <c r="Q44" i="5" s="1"/>
  <c r="R44" i="5" s="1"/>
  <c r="O45" i="5"/>
  <c r="Q45" i="5" s="1"/>
  <c r="R45" i="5" s="1"/>
  <c r="O46" i="5"/>
  <c r="Q46" i="5" s="1"/>
  <c r="R46" i="5" s="1"/>
  <c r="O47" i="5"/>
  <c r="Q47" i="5" s="1"/>
  <c r="R47" i="5" s="1"/>
  <c r="O35" i="5"/>
  <c r="Q35" i="5" s="1"/>
  <c r="R35" i="5" s="1"/>
  <c r="O36" i="5"/>
  <c r="O34" i="5"/>
  <c r="Q34" i="5" s="1"/>
  <c r="R34" i="5" s="1"/>
  <c r="O31" i="5"/>
  <c r="Q31" i="5" s="1"/>
  <c r="R31" i="5" s="1"/>
  <c r="O32" i="5"/>
  <c r="Q32" i="5" s="1"/>
  <c r="R32" i="5" s="1"/>
  <c r="O33" i="5"/>
  <c r="Q33" i="5" s="1"/>
  <c r="R33" i="5" s="1"/>
  <c r="O27" i="5"/>
  <c r="Q27" i="5" s="1"/>
  <c r="R27" i="5" s="1"/>
  <c r="O28" i="5"/>
  <c r="Q28" i="5" s="1"/>
  <c r="R28" i="5" s="1"/>
  <c r="O29" i="5"/>
  <c r="Q29" i="5" s="1"/>
  <c r="R29" i="5" s="1"/>
  <c r="O30" i="5"/>
  <c r="Q30" i="5" s="1"/>
  <c r="R30" i="5" s="1"/>
  <c r="O234" i="5"/>
  <c r="Q234" i="5" s="1"/>
  <c r="O235" i="5"/>
  <c r="Q235" i="5" s="1"/>
  <c r="O236" i="5"/>
  <c r="Q236" i="5" s="1"/>
  <c r="O237" i="5"/>
  <c r="Q237" i="5" s="1"/>
  <c r="O238" i="5"/>
  <c r="Q238" i="5" s="1"/>
  <c r="O239" i="5"/>
  <c r="Q239" i="5" s="1"/>
  <c r="O240" i="5"/>
  <c r="Q240" i="5" s="1"/>
  <c r="O241" i="5"/>
  <c r="Q241" i="5" s="1"/>
  <c r="O229" i="5"/>
  <c r="Q229" i="5" s="1"/>
  <c r="O230" i="5"/>
  <c r="Q230" i="5" s="1"/>
  <c r="O231" i="5"/>
  <c r="Q231" i="5" s="1"/>
  <c r="O232" i="5"/>
  <c r="Q232" i="5" s="1"/>
  <c r="O233" i="5"/>
  <c r="Q233" i="5" s="1"/>
  <c r="O225" i="5"/>
  <c r="O226" i="5"/>
  <c r="O227" i="5"/>
  <c r="O228" i="5"/>
  <c r="O220" i="5"/>
  <c r="Q220" i="5" s="1"/>
  <c r="O221" i="5"/>
  <c r="Q221" i="5" s="1"/>
  <c r="O222" i="5"/>
  <c r="Q222" i="5" s="1"/>
  <c r="O223" i="5"/>
  <c r="Q223" i="5" s="1"/>
  <c r="O224" i="5"/>
  <c r="Q224" i="5" s="1"/>
  <c r="O208" i="5"/>
  <c r="O209" i="5"/>
  <c r="O210" i="5"/>
  <c r="O211" i="5"/>
  <c r="O212" i="5"/>
  <c r="O213" i="5"/>
  <c r="O214" i="5"/>
  <c r="O215" i="5"/>
  <c r="O216" i="5"/>
  <c r="Q216" i="5" s="1"/>
  <c r="O217" i="5"/>
  <c r="Q217" i="5" s="1"/>
  <c r="O218" i="5"/>
  <c r="Q218" i="5" s="1"/>
  <c r="O219" i="5"/>
  <c r="Q219" i="5" s="1"/>
  <c r="O199" i="5"/>
  <c r="Q199" i="5" s="1"/>
  <c r="O200" i="5"/>
  <c r="Q200" i="5" s="1"/>
  <c r="O201" i="5"/>
  <c r="Q201" i="5" s="1"/>
  <c r="O202" i="5"/>
  <c r="Q202" i="5" s="1"/>
  <c r="O203" i="5"/>
  <c r="Q203" i="5" s="1"/>
  <c r="O204" i="5"/>
  <c r="Q204" i="5" s="1"/>
  <c r="O205" i="5"/>
  <c r="Q205" i="5" s="1"/>
  <c r="O206" i="5"/>
  <c r="Q206" i="5" s="1"/>
  <c r="O207" i="5"/>
  <c r="Q207" i="5" s="1"/>
  <c r="O196" i="5"/>
  <c r="Q196" i="5" s="1"/>
  <c r="O197" i="5"/>
  <c r="Q197" i="5" s="1"/>
  <c r="O198" i="5"/>
  <c r="O183" i="5"/>
  <c r="Q183" i="5" s="1"/>
  <c r="O184" i="5"/>
  <c r="Q184" i="5" s="1"/>
  <c r="O185" i="5"/>
  <c r="Q185" i="5" s="1"/>
  <c r="O186" i="5"/>
  <c r="Q186" i="5" s="1"/>
  <c r="O187" i="5"/>
  <c r="Q187" i="5" s="1"/>
  <c r="O188" i="5"/>
  <c r="Q188" i="5" s="1"/>
  <c r="O189" i="5"/>
  <c r="Q189" i="5" s="1"/>
  <c r="O190" i="5"/>
  <c r="Q190" i="5" s="1"/>
  <c r="O191" i="5"/>
  <c r="Q191" i="5" s="1"/>
  <c r="O192" i="5"/>
  <c r="Q192" i="5" s="1"/>
  <c r="O193" i="5"/>
  <c r="Q193" i="5" s="1"/>
  <c r="O194" i="5"/>
  <c r="Q194" i="5" s="1"/>
  <c r="O195" i="5"/>
  <c r="Q195" i="5" s="1"/>
  <c r="O176" i="5"/>
  <c r="Q176" i="5" s="1"/>
  <c r="O177" i="5"/>
  <c r="Q177" i="5" s="1"/>
  <c r="O178" i="5"/>
  <c r="Q178" i="5" s="1"/>
  <c r="O179" i="5"/>
  <c r="Q179" i="5" s="1"/>
  <c r="O180" i="5"/>
  <c r="Q180" i="5" s="1"/>
  <c r="O181" i="5"/>
  <c r="Q181" i="5" s="1"/>
  <c r="O182" i="5"/>
  <c r="O135" i="5"/>
  <c r="Q135" i="5" s="1"/>
  <c r="O136" i="5"/>
  <c r="Q136" i="5" s="1"/>
  <c r="O137" i="5"/>
  <c r="Q137" i="5" s="1"/>
  <c r="O138" i="5"/>
  <c r="Q138" i="5" s="1"/>
  <c r="O139" i="5"/>
  <c r="Q139" i="5" s="1"/>
  <c r="O140" i="5"/>
  <c r="Q140" i="5" s="1"/>
  <c r="O141" i="5"/>
  <c r="Q141" i="5" s="1"/>
  <c r="O142" i="5"/>
  <c r="Q142" i="5" s="1"/>
  <c r="O143" i="5"/>
  <c r="Q143" i="5" s="1"/>
  <c r="O144" i="5"/>
  <c r="Q144" i="5" s="1"/>
  <c r="O145" i="5"/>
  <c r="Q145" i="5" s="1"/>
  <c r="O146" i="5"/>
  <c r="Q146" i="5" s="1"/>
  <c r="O147" i="5"/>
  <c r="Q147" i="5" s="1"/>
  <c r="O148" i="5"/>
  <c r="Q148" i="5" s="1"/>
  <c r="O149" i="5"/>
  <c r="Q149" i="5" s="1"/>
  <c r="O150" i="5"/>
  <c r="Q150" i="5" s="1"/>
  <c r="O151" i="5"/>
  <c r="Q151" i="5" s="1"/>
  <c r="O152" i="5"/>
  <c r="Q152" i="5" s="1"/>
  <c r="O153" i="5"/>
  <c r="Q153" i="5" s="1"/>
  <c r="O154" i="5"/>
  <c r="Q154" i="5" s="1"/>
  <c r="O155" i="5"/>
  <c r="Q155" i="5" s="1"/>
  <c r="O156" i="5"/>
  <c r="Q156" i="5" s="1"/>
  <c r="O157" i="5"/>
  <c r="Q157" i="5" s="1"/>
  <c r="O158" i="5"/>
  <c r="Q158" i="5" s="1"/>
  <c r="O159" i="5"/>
  <c r="Q159" i="5" s="1"/>
  <c r="O160" i="5"/>
  <c r="Q160" i="5" s="1"/>
  <c r="O161" i="5"/>
  <c r="Q161" i="5" s="1"/>
  <c r="O162" i="5"/>
  <c r="Q162" i="5" s="1"/>
  <c r="O163" i="5"/>
  <c r="Q163" i="5" s="1"/>
  <c r="O164" i="5"/>
  <c r="Q164" i="5" s="1"/>
  <c r="O165" i="5"/>
  <c r="Q165" i="5" s="1"/>
  <c r="O166" i="5"/>
  <c r="Q166" i="5" s="1"/>
  <c r="O167" i="5"/>
  <c r="Q167" i="5" s="1"/>
  <c r="O168" i="5"/>
  <c r="Q168" i="5" s="1"/>
  <c r="O169" i="5"/>
  <c r="Q169" i="5" s="1"/>
  <c r="O170" i="5"/>
  <c r="Q170" i="5" s="1"/>
  <c r="O171" i="5"/>
  <c r="Q171" i="5" s="1"/>
  <c r="O172" i="5"/>
  <c r="Q172" i="5" s="1"/>
  <c r="O173" i="5"/>
  <c r="O174" i="5"/>
  <c r="O175" i="5"/>
  <c r="O69" i="5"/>
  <c r="Q69" i="5" s="1"/>
  <c r="R69" i="5" s="1"/>
  <c r="O70" i="5"/>
  <c r="Q70" i="5" s="1"/>
  <c r="R70" i="5" s="1"/>
  <c r="O71" i="5"/>
  <c r="Q71" i="5" s="1"/>
  <c r="R71" i="5" s="1"/>
  <c r="O72" i="5"/>
  <c r="Q72" i="5" s="1"/>
  <c r="R72" i="5" s="1"/>
  <c r="O73" i="5"/>
  <c r="Q73" i="5" s="1"/>
  <c r="R73" i="5" s="1"/>
  <c r="O74" i="5"/>
  <c r="Q74" i="5" s="1"/>
  <c r="R74" i="5" s="1"/>
  <c r="O75" i="5"/>
  <c r="Q75" i="5" s="1"/>
  <c r="R75" i="5" s="1"/>
  <c r="O76" i="5"/>
  <c r="Q76" i="5" s="1"/>
  <c r="R76" i="5" s="1"/>
  <c r="O77" i="5"/>
  <c r="Q77" i="5" s="1"/>
  <c r="R77" i="5" s="1"/>
  <c r="O78" i="5"/>
  <c r="Q78" i="5" s="1"/>
  <c r="R78" i="5" s="1"/>
  <c r="O79" i="5"/>
  <c r="Q79" i="5" s="1"/>
  <c r="R79" i="5" s="1"/>
  <c r="O80" i="5"/>
  <c r="Q80" i="5" s="1"/>
  <c r="R80" i="5" s="1"/>
  <c r="O81" i="5"/>
  <c r="Q81" i="5" s="1"/>
  <c r="R81" i="5" s="1"/>
  <c r="O82" i="5"/>
  <c r="Q82" i="5" s="1"/>
  <c r="R82" i="5" s="1"/>
  <c r="O83" i="5"/>
  <c r="Q83" i="5" s="1"/>
  <c r="R83" i="5" s="1"/>
  <c r="O84" i="5"/>
  <c r="Q84" i="5" s="1"/>
  <c r="R84" i="5" s="1"/>
  <c r="O85" i="5"/>
  <c r="Q85" i="5" s="1"/>
  <c r="R85" i="5" s="1"/>
  <c r="O86" i="5"/>
  <c r="Q86" i="5" s="1"/>
  <c r="R86" i="5" s="1"/>
  <c r="O87" i="5"/>
  <c r="Q87" i="5" s="1"/>
  <c r="R87" i="5" s="1"/>
  <c r="O88" i="5"/>
  <c r="Q88" i="5" s="1"/>
  <c r="R88" i="5" s="1"/>
  <c r="O89" i="5"/>
  <c r="Q89" i="5" s="1"/>
  <c r="R89" i="5" s="1"/>
  <c r="O90" i="5"/>
  <c r="Q90" i="5" s="1"/>
  <c r="R90" i="5" s="1"/>
  <c r="O91" i="5"/>
  <c r="Q91" i="5" s="1"/>
  <c r="O92" i="5"/>
  <c r="Q92" i="5" s="1"/>
  <c r="O93" i="5"/>
  <c r="Q93" i="5" s="1"/>
  <c r="O94" i="5"/>
  <c r="Q94" i="5" s="1"/>
  <c r="O95" i="5"/>
  <c r="Q95" i="5" s="1"/>
  <c r="O96" i="5"/>
  <c r="Q96" i="5" s="1"/>
  <c r="O97" i="5"/>
  <c r="Q97" i="5" s="1"/>
  <c r="O98" i="5"/>
  <c r="Q98" i="5" s="1"/>
  <c r="O99" i="5"/>
  <c r="Q99" i="5" s="1"/>
  <c r="O100" i="5"/>
  <c r="Q100" i="5" s="1"/>
  <c r="O101" i="5"/>
  <c r="Q101" i="5" s="1"/>
  <c r="O102" i="5"/>
  <c r="Q102" i="5" s="1"/>
  <c r="O103" i="5"/>
  <c r="Q103" i="5" s="1"/>
  <c r="O104" i="5"/>
  <c r="Q104" i="5" s="1"/>
  <c r="O105" i="5"/>
  <c r="Q105" i="5" s="1"/>
  <c r="O106" i="5"/>
  <c r="Q106" i="5" s="1"/>
  <c r="O107" i="5"/>
  <c r="Q107" i="5" s="1"/>
  <c r="O108" i="5"/>
  <c r="Q108" i="5" s="1"/>
  <c r="O109" i="5"/>
  <c r="Q109" i="5" s="1"/>
  <c r="O110" i="5"/>
  <c r="Q110" i="5" s="1"/>
  <c r="O111" i="5"/>
  <c r="Q111" i="5" s="1"/>
  <c r="O112" i="5"/>
  <c r="Q112" i="5" s="1"/>
  <c r="O113" i="5"/>
  <c r="Q113" i="5" s="1"/>
  <c r="O114" i="5"/>
  <c r="Q114" i="5" s="1"/>
  <c r="O115" i="5"/>
  <c r="Q115" i="5" s="1"/>
  <c r="O116" i="5"/>
  <c r="Q116" i="5" s="1"/>
  <c r="O117" i="5"/>
  <c r="Q117" i="5" s="1"/>
  <c r="O118" i="5"/>
  <c r="Q118" i="5" s="1"/>
  <c r="O119" i="5"/>
  <c r="Q119" i="5" s="1"/>
  <c r="O120" i="5"/>
  <c r="Q120" i="5" s="1"/>
  <c r="O121" i="5"/>
  <c r="Q121" i="5" s="1"/>
  <c r="O122" i="5"/>
  <c r="Q122" i="5" s="1"/>
  <c r="O123" i="5"/>
  <c r="Q123" i="5" s="1"/>
  <c r="O124" i="5"/>
  <c r="Q124" i="5" s="1"/>
  <c r="O125" i="5"/>
  <c r="Q125" i="5" s="1"/>
  <c r="O126" i="5"/>
  <c r="Q126" i="5" s="1"/>
  <c r="O127" i="5"/>
  <c r="Q127" i="5" s="1"/>
  <c r="O128" i="5"/>
  <c r="Q128" i="5" s="1"/>
  <c r="O129" i="5"/>
  <c r="Q129" i="5" s="1"/>
  <c r="O130" i="5"/>
  <c r="Q130" i="5" s="1"/>
  <c r="O131" i="5"/>
  <c r="Q131" i="5" s="1"/>
  <c r="O132" i="5"/>
  <c r="Q132" i="5" s="1"/>
  <c r="O133" i="5"/>
  <c r="Q133" i="5" s="1"/>
  <c r="O134" i="5"/>
  <c r="Q134" i="5" s="1"/>
  <c r="O64" i="5"/>
  <c r="O65" i="5"/>
  <c r="O66" i="5"/>
  <c r="Q66" i="5" s="1"/>
  <c r="R66" i="5" s="1"/>
  <c r="O67" i="5"/>
  <c r="O68" i="5"/>
  <c r="O288" i="5"/>
  <c r="Q288" i="5" s="1"/>
  <c r="R288" i="5" s="1"/>
  <c r="O289" i="5"/>
  <c r="Q289" i="5" s="1"/>
  <c r="R289" i="5" s="1"/>
  <c r="O290" i="5"/>
  <c r="Q290" i="5" s="1"/>
  <c r="R290" i="5" s="1"/>
  <c r="O284" i="5"/>
  <c r="Q284" i="5" s="1"/>
  <c r="R284" i="5" s="1"/>
  <c r="O285" i="5"/>
  <c r="Q285" i="5" s="1"/>
  <c r="R285" i="5" s="1"/>
  <c r="O286" i="5"/>
  <c r="Q286" i="5" s="1"/>
  <c r="R286" i="5" s="1"/>
  <c r="O287" i="5"/>
  <c r="Q287" i="5" s="1"/>
  <c r="R287" i="5" s="1"/>
  <c r="O273" i="5"/>
  <c r="Q273" i="5" s="1"/>
  <c r="R273" i="5" s="1"/>
  <c r="O274" i="5"/>
  <c r="Q274" i="5" s="1"/>
  <c r="R274" i="5" s="1"/>
  <c r="O275" i="5"/>
  <c r="Q275" i="5" s="1"/>
  <c r="R275" i="5" s="1"/>
  <c r="O276" i="5"/>
  <c r="Q276" i="5" s="1"/>
  <c r="R276" i="5" s="1"/>
  <c r="O277" i="5"/>
  <c r="Q277" i="5" s="1"/>
  <c r="R277" i="5" s="1"/>
  <c r="O278" i="5"/>
  <c r="Q278" i="5" s="1"/>
  <c r="R278" i="5" s="1"/>
  <c r="O279" i="5"/>
  <c r="Q279" i="5" s="1"/>
  <c r="R279" i="5" s="1"/>
  <c r="O280" i="5"/>
  <c r="Q280" i="5" s="1"/>
  <c r="R280" i="5" s="1"/>
  <c r="O281" i="5"/>
  <c r="Q281" i="5" s="1"/>
  <c r="R281" i="5" s="1"/>
  <c r="O282" i="5"/>
  <c r="O283" i="5"/>
  <c r="Q283" i="5" s="1"/>
  <c r="R283" i="5" s="1"/>
  <c r="O269" i="5"/>
  <c r="Q269" i="5" s="1"/>
  <c r="R269" i="5" s="1"/>
  <c r="O270" i="5"/>
  <c r="Q270" i="5" s="1"/>
  <c r="R270" i="5" s="1"/>
  <c r="O271" i="5"/>
  <c r="Q271" i="5" s="1"/>
  <c r="R271" i="5" s="1"/>
  <c r="O272" i="5"/>
  <c r="Q272" i="5" s="1"/>
  <c r="R272" i="5" s="1"/>
  <c r="O264" i="5"/>
  <c r="Q264" i="5" s="1"/>
  <c r="R264" i="5" s="1"/>
  <c r="O265" i="5"/>
  <c r="Q265" i="5" s="1"/>
  <c r="R265" i="5" s="1"/>
  <c r="O266" i="5"/>
  <c r="Q266" i="5" s="1"/>
  <c r="R266" i="5" s="1"/>
  <c r="O267" i="5"/>
  <c r="Q267" i="5" s="1"/>
  <c r="R267" i="5" s="1"/>
  <c r="O268" i="5"/>
  <c r="Q268" i="5" s="1"/>
  <c r="R268" i="5" s="1"/>
  <c r="O258" i="5"/>
  <c r="Q258" i="5" s="1"/>
  <c r="R258" i="5" s="1"/>
  <c r="O259" i="5"/>
  <c r="Q259" i="5" s="1"/>
  <c r="R259" i="5" s="1"/>
  <c r="O260" i="5"/>
  <c r="Q260" i="5" s="1"/>
  <c r="R260" i="5" s="1"/>
  <c r="O261" i="5"/>
  <c r="Q261" i="5" s="1"/>
  <c r="R261" i="5" s="1"/>
  <c r="O262" i="5"/>
  <c r="Q262" i="5" s="1"/>
  <c r="R262" i="5" s="1"/>
  <c r="O263" i="5"/>
  <c r="Q263" i="5" s="1"/>
  <c r="R263" i="5" s="1"/>
  <c r="O254" i="5"/>
  <c r="Q254" i="5" s="1"/>
  <c r="R254" i="5" s="1"/>
  <c r="O255" i="5"/>
  <c r="O256" i="5"/>
  <c r="O257" i="5"/>
  <c r="Q257" i="5" s="1"/>
  <c r="R257" i="5" s="1"/>
  <c r="O345" i="5"/>
  <c r="Q345" i="5" s="1"/>
  <c r="R345" i="5" s="1"/>
  <c r="O346" i="5"/>
  <c r="Q346" i="5" s="1"/>
  <c r="R346" i="5" s="1"/>
  <c r="O347" i="5"/>
  <c r="Q347" i="5" s="1"/>
  <c r="R347" i="5" s="1"/>
  <c r="O348" i="5"/>
  <c r="Q348" i="5" s="1"/>
  <c r="R348" i="5" s="1"/>
  <c r="O349" i="5"/>
  <c r="Q349" i="5" s="1"/>
  <c r="R349" i="5" s="1"/>
  <c r="O350" i="5"/>
  <c r="Q350" i="5" s="1"/>
  <c r="R350" i="5" s="1"/>
  <c r="O351" i="5"/>
  <c r="Q351" i="5" s="1"/>
  <c r="R351" i="5" s="1"/>
  <c r="O332" i="5"/>
  <c r="Q332" i="5" s="1"/>
  <c r="R332" i="5" s="1"/>
  <c r="O333" i="5"/>
  <c r="Q333" i="5" s="1"/>
  <c r="R333" i="5" s="1"/>
  <c r="O334" i="5"/>
  <c r="Q334" i="5" s="1"/>
  <c r="R334" i="5" s="1"/>
  <c r="O335" i="5"/>
  <c r="Q335" i="5" s="1"/>
  <c r="R335" i="5" s="1"/>
  <c r="O336" i="5"/>
  <c r="Q336" i="5" s="1"/>
  <c r="R336" i="5" s="1"/>
  <c r="O337" i="5"/>
  <c r="Q337" i="5" s="1"/>
  <c r="R337" i="5" s="1"/>
  <c r="O338" i="5"/>
  <c r="Q338" i="5" s="1"/>
  <c r="R338" i="5" s="1"/>
  <c r="O339" i="5"/>
  <c r="Q339" i="5" s="1"/>
  <c r="R339" i="5" s="1"/>
  <c r="O340" i="5"/>
  <c r="Q340" i="5" s="1"/>
  <c r="R340" i="5" s="1"/>
  <c r="O341" i="5"/>
  <c r="Q341" i="5" s="1"/>
  <c r="R341" i="5" s="1"/>
  <c r="O342" i="5"/>
  <c r="Q342" i="5" s="1"/>
  <c r="R342" i="5" s="1"/>
  <c r="O343" i="5"/>
  <c r="Q343" i="5" s="1"/>
  <c r="R343" i="5" s="1"/>
  <c r="O344" i="5"/>
  <c r="Q344" i="5" s="1"/>
  <c r="R344" i="5" s="1"/>
  <c r="O331" i="5"/>
  <c r="Q331" i="5" s="1"/>
  <c r="R331" i="5" s="1"/>
  <c r="O321" i="5"/>
  <c r="Q321" i="5" s="1"/>
  <c r="R321" i="5" s="1"/>
  <c r="O322" i="5"/>
  <c r="Q322" i="5" s="1"/>
  <c r="R322" i="5" s="1"/>
  <c r="O323" i="5"/>
  <c r="Q323" i="5" s="1"/>
  <c r="R323" i="5" s="1"/>
  <c r="O324" i="5"/>
  <c r="Q324" i="5" s="1"/>
  <c r="R324" i="5" s="1"/>
  <c r="O325" i="5"/>
  <c r="Q325" i="5" s="1"/>
  <c r="R325" i="5" s="1"/>
  <c r="O326" i="5"/>
  <c r="Q326" i="5" s="1"/>
  <c r="R326" i="5" s="1"/>
  <c r="O327" i="5"/>
  <c r="Q327" i="5" s="1"/>
  <c r="R327" i="5" s="1"/>
  <c r="O328" i="5"/>
  <c r="Q328" i="5" s="1"/>
  <c r="R328" i="5" s="1"/>
  <c r="O329" i="5"/>
  <c r="Q329" i="5" s="1"/>
  <c r="R329" i="5" s="1"/>
  <c r="O330" i="5"/>
  <c r="Q330" i="5" s="1"/>
  <c r="R330" i="5" s="1"/>
  <c r="O314" i="5"/>
  <c r="Q314" i="5" s="1"/>
  <c r="R314" i="5" s="1"/>
  <c r="O315" i="5"/>
  <c r="Q315" i="5" s="1"/>
  <c r="R315" i="5" s="1"/>
  <c r="O316" i="5"/>
  <c r="Q316" i="5" s="1"/>
  <c r="R316" i="5" s="1"/>
  <c r="O317" i="5"/>
  <c r="Q317" i="5" s="1"/>
  <c r="R317" i="5" s="1"/>
  <c r="O318" i="5"/>
  <c r="Q318" i="5" s="1"/>
  <c r="R318" i="5" s="1"/>
  <c r="O319" i="5"/>
  <c r="Q319" i="5" s="1"/>
  <c r="R319" i="5" s="1"/>
  <c r="O320" i="5"/>
  <c r="Q320" i="5" s="1"/>
  <c r="R320" i="5" s="1"/>
  <c r="O311" i="5"/>
  <c r="Q311" i="5" s="1"/>
  <c r="R311" i="5" s="1"/>
  <c r="O312" i="5"/>
  <c r="Q312" i="5" s="1"/>
  <c r="R312" i="5" s="1"/>
  <c r="O313" i="5"/>
  <c r="Q313" i="5" s="1"/>
  <c r="R313" i="5" s="1"/>
  <c r="O310" i="5"/>
  <c r="Q310" i="5" s="1"/>
  <c r="R310" i="5" s="1"/>
  <c r="O468" i="5"/>
  <c r="Q468" i="5" s="1"/>
  <c r="R468" i="5" s="1"/>
  <c r="O469" i="5"/>
  <c r="Q469" i="5" s="1"/>
  <c r="R469" i="5" s="1"/>
  <c r="O457" i="5"/>
  <c r="Q457" i="5" s="1"/>
  <c r="R457" i="5" s="1"/>
  <c r="O458" i="5"/>
  <c r="Q458" i="5" s="1"/>
  <c r="R458" i="5" s="1"/>
  <c r="O459" i="5"/>
  <c r="Q459" i="5" s="1"/>
  <c r="R459" i="5" s="1"/>
  <c r="O460" i="5"/>
  <c r="Q460" i="5" s="1"/>
  <c r="R460" i="5" s="1"/>
  <c r="O461" i="5"/>
  <c r="Q461" i="5" s="1"/>
  <c r="R461" i="5" s="1"/>
  <c r="O462" i="5"/>
  <c r="Q462" i="5" s="1"/>
  <c r="R462" i="5" s="1"/>
  <c r="O463" i="5"/>
  <c r="Q463" i="5" s="1"/>
  <c r="R463" i="5" s="1"/>
  <c r="O464" i="5"/>
  <c r="Q464" i="5" s="1"/>
  <c r="R464" i="5" s="1"/>
  <c r="O465" i="5"/>
  <c r="Q465" i="5" s="1"/>
  <c r="R465" i="5" s="1"/>
  <c r="O466" i="5"/>
  <c r="Q466" i="5" s="1"/>
  <c r="R466" i="5" s="1"/>
  <c r="O467" i="5"/>
  <c r="Q467" i="5" s="1"/>
  <c r="R467" i="5" s="1"/>
  <c r="O436" i="5"/>
  <c r="Q436" i="5" s="1"/>
  <c r="R436" i="5" s="1"/>
  <c r="O437" i="5"/>
  <c r="Q437" i="5" s="1"/>
  <c r="R437" i="5" s="1"/>
  <c r="O438" i="5"/>
  <c r="Q438" i="5" s="1"/>
  <c r="R438" i="5" s="1"/>
  <c r="O439" i="5"/>
  <c r="Q439" i="5" s="1"/>
  <c r="R439" i="5" s="1"/>
  <c r="O440" i="5"/>
  <c r="Q440" i="5" s="1"/>
  <c r="R440" i="5" s="1"/>
  <c r="O441" i="5"/>
  <c r="Q441" i="5" s="1"/>
  <c r="R441" i="5" s="1"/>
  <c r="O442" i="5"/>
  <c r="Q442" i="5" s="1"/>
  <c r="R442" i="5" s="1"/>
  <c r="O443" i="5"/>
  <c r="Q443" i="5" s="1"/>
  <c r="R443" i="5" s="1"/>
  <c r="O444" i="5"/>
  <c r="Q444" i="5" s="1"/>
  <c r="R444" i="5" s="1"/>
  <c r="O445" i="5"/>
  <c r="Q445" i="5" s="1"/>
  <c r="R445" i="5" s="1"/>
  <c r="O446" i="5"/>
  <c r="Q446" i="5" s="1"/>
  <c r="R446" i="5" s="1"/>
  <c r="O447" i="5"/>
  <c r="Q447" i="5" s="1"/>
  <c r="R447" i="5" s="1"/>
  <c r="O448" i="5"/>
  <c r="Q448" i="5" s="1"/>
  <c r="R448" i="5" s="1"/>
  <c r="O449" i="5"/>
  <c r="Q449" i="5" s="1"/>
  <c r="R449" i="5" s="1"/>
  <c r="O450" i="5"/>
  <c r="Q450" i="5" s="1"/>
  <c r="R450" i="5" s="1"/>
  <c r="O451" i="5"/>
  <c r="Q451" i="5" s="1"/>
  <c r="R451" i="5" s="1"/>
  <c r="O452" i="5"/>
  <c r="Q452" i="5" s="1"/>
  <c r="R452" i="5" s="1"/>
  <c r="O453" i="5"/>
  <c r="Q453" i="5" s="1"/>
  <c r="R453" i="5" s="1"/>
  <c r="O454" i="5"/>
  <c r="Q454" i="5" s="1"/>
  <c r="R454" i="5" s="1"/>
  <c r="O455" i="5"/>
  <c r="Q455" i="5" s="1"/>
  <c r="R455" i="5" s="1"/>
  <c r="O456" i="5"/>
  <c r="Q456" i="5" s="1"/>
  <c r="R456" i="5" s="1"/>
  <c r="O435" i="5"/>
  <c r="Q435" i="5" s="1"/>
  <c r="R435" i="5" s="1"/>
  <c r="O419" i="5"/>
  <c r="Q419" i="5" s="1"/>
  <c r="R419" i="5" s="1"/>
  <c r="O420" i="5"/>
  <c r="Q420" i="5" s="1"/>
  <c r="R420" i="5" s="1"/>
  <c r="O421" i="5"/>
  <c r="Q421" i="5" s="1"/>
  <c r="R421" i="5" s="1"/>
  <c r="O422" i="5"/>
  <c r="Q422" i="5" s="1"/>
  <c r="R422" i="5" s="1"/>
  <c r="O423" i="5"/>
  <c r="Q423" i="5" s="1"/>
  <c r="R423" i="5" s="1"/>
  <c r="O424" i="5"/>
  <c r="Q424" i="5" s="1"/>
  <c r="R424" i="5" s="1"/>
  <c r="O425" i="5"/>
  <c r="Q425" i="5" s="1"/>
  <c r="R425" i="5" s="1"/>
  <c r="O426" i="5"/>
  <c r="Q426" i="5" s="1"/>
  <c r="R426" i="5" s="1"/>
  <c r="O427" i="5"/>
  <c r="Q427" i="5" s="1"/>
  <c r="R427" i="5" s="1"/>
  <c r="O428" i="5"/>
  <c r="Q428" i="5" s="1"/>
  <c r="R428" i="5" s="1"/>
  <c r="O429" i="5"/>
  <c r="Q429" i="5" s="1"/>
  <c r="R429" i="5" s="1"/>
  <c r="O430" i="5"/>
  <c r="Q430" i="5" s="1"/>
  <c r="R430" i="5" s="1"/>
  <c r="O431" i="5"/>
  <c r="Q431" i="5" s="1"/>
  <c r="R431" i="5" s="1"/>
  <c r="O432" i="5"/>
  <c r="Q432" i="5" s="1"/>
  <c r="R432" i="5" s="1"/>
  <c r="O433" i="5"/>
  <c r="Q433" i="5" s="1"/>
  <c r="R433" i="5" s="1"/>
  <c r="O434" i="5"/>
  <c r="Q434" i="5" s="1"/>
  <c r="R434" i="5" s="1"/>
  <c r="O394" i="5"/>
  <c r="Q394" i="5" s="1"/>
  <c r="R394" i="5" s="1"/>
  <c r="O395" i="5"/>
  <c r="Q395" i="5" s="1"/>
  <c r="R395" i="5" s="1"/>
  <c r="O396" i="5"/>
  <c r="Q396" i="5" s="1"/>
  <c r="R396" i="5" s="1"/>
  <c r="O397" i="5"/>
  <c r="Q397" i="5" s="1"/>
  <c r="R397" i="5" s="1"/>
  <c r="O398" i="5"/>
  <c r="Q398" i="5" s="1"/>
  <c r="R398" i="5" s="1"/>
  <c r="O399" i="5"/>
  <c r="Q399" i="5" s="1"/>
  <c r="R399" i="5" s="1"/>
  <c r="O400" i="5"/>
  <c r="Q400" i="5" s="1"/>
  <c r="R400" i="5" s="1"/>
  <c r="O401" i="5"/>
  <c r="Q401" i="5" s="1"/>
  <c r="R401" i="5" s="1"/>
  <c r="O402" i="5"/>
  <c r="Q402" i="5" s="1"/>
  <c r="R402" i="5" s="1"/>
  <c r="O403" i="5"/>
  <c r="Q403" i="5" s="1"/>
  <c r="R403" i="5" s="1"/>
  <c r="O404" i="5"/>
  <c r="Q404" i="5" s="1"/>
  <c r="R404" i="5" s="1"/>
  <c r="O405" i="5"/>
  <c r="Q405" i="5" s="1"/>
  <c r="R405" i="5" s="1"/>
  <c r="O406" i="5"/>
  <c r="Q406" i="5" s="1"/>
  <c r="R406" i="5" s="1"/>
  <c r="O407" i="5"/>
  <c r="Q407" i="5" s="1"/>
  <c r="R407" i="5" s="1"/>
  <c r="O408" i="5"/>
  <c r="Q408" i="5" s="1"/>
  <c r="R408" i="5" s="1"/>
  <c r="O409" i="5"/>
  <c r="Q409" i="5" s="1"/>
  <c r="R409" i="5" s="1"/>
  <c r="O410" i="5"/>
  <c r="Q410" i="5" s="1"/>
  <c r="R410" i="5" s="1"/>
  <c r="O411" i="5"/>
  <c r="Q411" i="5" s="1"/>
  <c r="R411" i="5" s="1"/>
  <c r="O412" i="5"/>
  <c r="Q412" i="5" s="1"/>
  <c r="R412" i="5" s="1"/>
  <c r="O413" i="5"/>
  <c r="Q413" i="5" s="1"/>
  <c r="R413" i="5" s="1"/>
  <c r="O414" i="5"/>
  <c r="Q414" i="5" s="1"/>
  <c r="R414" i="5" s="1"/>
  <c r="O415" i="5"/>
  <c r="Q415" i="5" s="1"/>
  <c r="R415" i="5" s="1"/>
  <c r="O416" i="5"/>
  <c r="Q416" i="5" s="1"/>
  <c r="R416" i="5" s="1"/>
  <c r="O417" i="5"/>
  <c r="Q417" i="5" s="1"/>
  <c r="R417" i="5" s="1"/>
  <c r="O418" i="5"/>
  <c r="Q418" i="5" s="1"/>
  <c r="R418" i="5" s="1"/>
  <c r="O393" i="5"/>
  <c r="Q393" i="5" s="1"/>
  <c r="R393" i="5" s="1"/>
  <c r="O374" i="5"/>
  <c r="Q374" i="5" s="1"/>
  <c r="R374" i="5" s="1"/>
  <c r="O375" i="5"/>
  <c r="Q375" i="5" s="1"/>
  <c r="R375" i="5" s="1"/>
  <c r="O376" i="5"/>
  <c r="Q376" i="5" s="1"/>
  <c r="R376" i="5" s="1"/>
  <c r="O377" i="5"/>
  <c r="Q377" i="5" s="1"/>
  <c r="R377" i="5" s="1"/>
  <c r="O378" i="5"/>
  <c r="Q378" i="5" s="1"/>
  <c r="R378" i="5" s="1"/>
  <c r="O379" i="5"/>
  <c r="Q379" i="5" s="1"/>
  <c r="R379" i="5" s="1"/>
  <c r="O380" i="5"/>
  <c r="Q380" i="5" s="1"/>
  <c r="R380" i="5" s="1"/>
  <c r="O381" i="5"/>
  <c r="Q381" i="5" s="1"/>
  <c r="R381" i="5" s="1"/>
  <c r="O382" i="5"/>
  <c r="Q382" i="5" s="1"/>
  <c r="R382" i="5" s="1"/>
  <c r="O383" i="5"/>
  <c r="Q383" i="5" s="1"/>
  <c r="R383" i="5" s="1"/>
  <c r="O384" i="5"/>
  <c r="Q384" i="5" s="1"/>
  <c r="R384" i="5" s="1"/>
  <c r="O385" i="5"/>
  <c r="Q385" i="5" s="1"/>
  <c r="R385" i="5" s="1"/>
  <c r="O386" i="5"/>
  <c r="Q386" i="5" s="1"/>
  <c r="R386" i="5" s="1"/>
  <c r="O387" i="5"/>
  <c r="Q387" i="5" s="1"/>
  <c r="R387" i="5" s="1"/>
  <c r="O388" i="5"/>
  <c r="Q388" i="5" s="1"/>
  <c r="R388" i="5" s="1"/>
  <c r="O389" i="5"/>
  <c r="Q389" i="5" s="1"/>
  <c r="R389" i="5" s="1"/>
  <c r="O390" i="5"/>
  <c r="Q390" i="5" s="1"/>
  <c r="R390" i="5" s="1"/>
  <c r="O391" i="5"/>
  <c r="Q391" i="5" s="1"/>
  <c r="R391" i="5" s="1"/>
  <c r="O392" i="5"/>
  <c r="Q392" i="5" s="1"/>
  <c r="R392" i="5" s="1"/>
  <c r="O352" i="5"/>
  <c r="Q352" i="5" s="1"/>
  <c r="R352" i="5" s="1"/>
  <c r="O353" i="5"/>
  <c r="Q353" i="5" s="1"/>
  <c r="R353" i="5" s="1"/>
  <c r="O354" i="5"/>
  <c r="Q354" i="5" s="1"/>
  <c r="R354" i="5" s="1"/>
  <c r="O355" i="5"/>
  <c r="Q355" i="5" s="1"/>
  <c r="R355" i="5" s="1"/>
  <c r="O356" i="5"/>
  <c r="Q356" i="5" s="1"/>
  <c r="R356" i="5" s="1"/>
  <c r="O357" i="5"/>
  <c r="Q357" i="5" s="1"/>
  <c r="R357" i="5" s="1"/>
  <c r="O358" i="5"/>
  <c r="Q358" i="5" s="1"/>
  <c r="R358" i="5" s="1"/>
  <c r="O359" i="5"/>
  <c r="Q359" i="5" s="1"/>
  <c r="R359" i="5" s="1"/>
  <c r="O360" i="5"/>
  <c r="Q360" i="5" s="1"/>
  <c r="R360" i="5" s="1"/>
  <c r="O361" i="5"/>
  <c r="Q361" i="5" s="1"/>
  <c r="R361" i="5" s="1"/>
  <c r="O362" i="5"/>
  <c r="Q362" i="5" s="1"/>
  <c r="R362" i="5" s="1"/>
  <c r="O363" i="5"/>
  <c r="Q363" i="5" s="1"/>
  <c r="R363" i="5" s="1"/>
  <c r="O364" i="5"/>
  <c r="Q364" i="5" s="1"/>
  <c r="R364" i="5" s="1"/>
  <c r="O365" i="5"/>
  <c r="Q365" i="5" s="1"/>
  <c r="R365" i="5" s="1"/>
  <c r="O366" i="5"/>
  <c r="Q366" i="5" s="1"/>
  <c r="R366" i="5" s="1"/>
  <c r="O367" i="5"/>
  <c r="Q367" i="5" s="1"/>
  <c r="R367" i="5" s="1"/>
  <c r="O368" i="5"/>
  <c r="Q368" i="5" s="1"/>
  <c r="R368" i="5" s="1"/>
  <c r="O369" i="5"/>
  <c r="Q369" i="5" s="1"/>
  <c r="R369" i="5" s="1"/>
  <c r="O370" i="5"/>
  <c r="Q370" i="5" s="1"/>
  <c r="R370" i="5" s="1"/>
  <c r="O371" i="5"/>
  <c r="Q371" i="5" s="1"/>
  <c r="R371" i="5" s="1"/>
  <c r="O372" i="5"/>
  <c r="Q372" i="5" s="1"/>
  <c r="R372" i="5" s="1"/>
  <c r="O373" i="5"/>
  <c r="Q373" i="5" s="1"/>
  <c r="R373" i="5" s="1"/>
  <c r="O22" i="5"/>
  <c r="O20" i="5"/>
  <c r="O21" i="5"/>
  <c r="O19" i="5"/>
  <c r="O14" i="5"/>
  <c r="O15" i="5"/>
  <c r="O16" i="5"/>
  <c r="O17" i="5"/>
  <c r="O18" i="5"/>
  <c r="O62" i="5"/>
  <c r="Q62" i="5" s="1"/>
  <c r="O63" i="5"/>
  <c r="Q63" i="5" s="1"/>
  <c r="R63" i="5" s="1"/>
  <c r="O60" i="5"/>
  <c r="Q60" i="5" s="1"/>
  <c r="O61" i="5"/>
  <c r="Q61" i="5" s="1"/>
  <c r="O56" i="5"/>
  <c r="Q56" i="5" s="1"/>
  <c r="R56" i="5" s="1"/>
  <c r="O57" i="5"/>
  <c r="Q57" i="5" s="1"/>
  <c r="R57" i="5" s="1"/>
  <c r="O58" i="5"/>
  <c r="Q58" i="5" s="1"/>
  <c r="R58" i="5" s="1"/>
  <c r="O59" i="5"/>
  <c r="Q59" i="5" s="1"/>
  <c r="R59" i="5" s="1"/>
  <c r="O54" i="5"/>
  <c r="Q54" i="5" s="1"/>
  <c r="O55" i="5"/>
  <c r="Q55" i="5" s="1"/>
  <c r="R55" i="5" s="1"/>
  <c r="O52" i="5"/>
  <c r="Q52" i="5" s="1"/>
  <c r="O53" i="5"/>
  <c r="Q53" i="5" s="1"/>
  <c r="R53" i="5" s="1"/>
  <c r="O51" i="5"/>
  <c r="Q51" i="5" s="1"/>
  <c r="R51" i="5" s="1"/>
  <c r="O50" i="5"/>
  <c r="Q50" i="5" s="1"/>
  <c r="R50" i="5" s="1"/>
  <c r="O49" i="5"/>
  <c r="Q49" i="5" s="1"/>
  <c r="R49" i="5" s="1"/>
  <c r="O251" i="5"/>
  <c r="O252" i="5"/>
  <c r="O253" i="5"/>
  <c r="O245" i="5"/>
  <c r="Q245" i="5" s="1"/>
  <c r="O246" i="5"/>
  <c r="Q246" i="5" s="1"/>
  <c r="O247" i="5"/>
  <c r="Q247" i="5" s="1"/>
  <c r="O248" i="5"/>
  <c r="Q248" i="5" s="1"/>
  <c r="O249" i="5"/>
  <c r="Q249" i="5" s="1"/>
  <c r="O250" i="5"/>
  <c r="O243" i="5"/>
  <c r="O244" i="5"/>
  <c r="O242" i="5"/>
  <c r="O305" i="5"/>
  <c r="Q305" i="5" s="1"/>
  <c r="R305" i="5" s="1"/>
  <c r="O306" i="5"/>
  <c r="Q306" i="5" s="1"/>
  <c r="R306" i="5" s="1"/>
  <c r="O307" i="5"/>
  <c r="Q307" i="5" s="1"/>
  <c r="R307" i="5" s="1"/>
  <c r="O308" i="5"/>
  <c r="Q308" i="5" s="1"/>
  <c r="R308" i="5" s="1"/>
  <c r="O309" i="5"/>
  <c r="Q309" i="5" s="1"/>
  <c r="R309" i="5" s="1"/>
  <c r="O295" i="5"/>
  <c r="Q295" i="5" s="1"/>
  <c r="R295" i="5" s="1"/>
  <c r="O296" i="5"/>
  <c r="Q296" i="5" s="1"/>
  <c r="R296" i="5" s="1"/>
  <c r="O297" i="5"/>
  <c r="Q297" i="5" s="1"/>
  <c r="R297" i="5" s="1"/>
  <c r="O298" i="5"/>
  <c r="Q298" i="5" s="1"/>
  <c r="R298" i="5" s="1"/>
  <c r="O299" i="5"/>
  <c r="Q299" i="5" s="1"/>
  <c r="R299" i="5" s="1"/>
  <c r="O300" i="5"/>
  <c r="Q300" i="5" s="1"/>
  <c r="R300" i="5" s="1"/>
  <c r="O301" i="5"/>
  <c r="Q301" i="5" s="1"/>
  <c r="R301" i="5" s="1"/>
  <c r="O302" i="5"/>
  <c r="Q302" i="5" s="1"/>
  <c r="R302" i="5" s="1"/>
  <c r="O303" i="5"/>
  <c r="Q303" i="5" s="1"/>
  <c r="R303" i="5" s="1"/>
  <c r="O304" i="5"/>
  <c r="Q304" i="5" s="1"/>
  <c r="R304" i="5" s="1"/>
  <c r="O292" i="5"/>
  <c r="Q292" i="5" s="1"/>
  <c r="R292" i="5" s="1"/>
  <c r="O293" i="5"/>
  <c r="Q293" i="5" s="1"/>
  <c r="R293" i="5" s="1"/>
  <c r="O294" i="5"/>
  <c r="Q294" i="5" s="1"/>
  <c r="R294" i="5" s="1"/>
  <c r="O291" i="5"/>
  <c r="O614" i="5"/>
  <c r="Q614" i="5" s="1"/>
  <c r="R614" i="5" s="1"/>
  <c r="O615" i="5"/>
  <c r="Q615" i="5" s="1"/>
  <c r="R615" i="5" s="1"/>
  <c r="O616" i="5"/>
  <c r="Q616" i="5" s="1"/>
  <c r="R616" i="5" s="1"/>
  <c r="O617" i="5"/>
  <c r="Q617" i="5" s="1"/>
  <c r="R617" i="5" s="1"/>
  <c r="O618" i="5"/>
  <c r="Q618" i="5" s="1"/>
  <c r="R618" i="5" s="1"/>
  <c r="O619" i="5"/>
  <c r="Q619" i="5" s="1"/>
  <c r="R619" i="5" s="1"/>
  <c r="O620" i="5"/>
  <c r="Q620" i="5" s="1"/>
  <c r="O621" i="5"/>
  <c r="Q621" i="5" s="1"/>
  <c r="R621" i="5" s="1"/>
  <c r="O622" i="5"/>
  <c r="Q622" i="5" s="1"/>
  <c r="O623" i="5"/>
  <c r="Q623" i="5" s="1"/>
  <c r="R623" i="5" s="1"/>
  <c r="O582" i="5"/>
  <c r="Q582" i="5" s="1"/>
  <c r="O583" i="5"/>
  <c r="Q583" i="5" s="1"/>
  <c r="R583" i="5" s="1"/>
  <c r="O584" i="5"/>
  <c r="Q584" i="5" s="1"/>
  <c r="R584" i="5" s="1"/>
  <c r="O585" i="5"/>
  <c r="Q585" i="5" s="1"/>
  <c r="R585" i="5" s="1"/>
  <c r="O586" i="5"/>
  <c r="Q586" i="5" s="1"/>
  <c r="R586" i="5" s="1"/>
  <c r="O587" i="5"/>
  <c r="Q587" i="5" s="1"/>
  <c r="R587" i="5" s="1"/>
  <c r="O588" i="5"/>
  <c r="Q588" i="5" s="1"/>
  <c r="O589" i="5"/>
  <c r="Q589" i="5" s="1"/>
  <c r="R589" i="5" s="1"/>
  <c r="O590" i="5"/>
  <c r="Q590" i="5" s="1"/>
  <c r="R590" i="5" s="1"/>
  <c r="O591" i="5"/>
  <c r="Q591" i="5" s="1"/>
  <c r="R591" i="5" s="1"/>
  <c r="O592" i="5"/>
  <c r="Q592" i="5" s="1"/>
  <c r="R592" i="5" s="1"/>
  <c r="O593" i="5"/>
  <c r="Q593" i="5" s="1"/>
  <c r="R593" i="5" s="1"/>
  <c r="O594" i="5"/>
  <c r="Q594" i="5" s="1"/>
  <c r="R594" i="5" s="1"/>
  <c r="O595" i="5"/>
  <c r="Q595" i="5" s="1"/>
  <c r="R595" i="5" s="1"/>
  <c r="O596" i="5"/>
  <c r="Q596" i="5" s="1"/>
  <c r="R596" i="5" s="1"/>
  <c r="O597" i="5"/>
  <c r="Q597" i="5" s="1"/>
  <c r="R597" i="5" s="1"/>
  <c r="O598" i="5"/>
  <c r="Q598" i="5" s="1"/>
  <c r="R598" i="5" s="1"/>
  <c r="O599" i="5"/>
  <c r="Q599" i="5" s="1"/>
  <c r="R599" i="5" s="1"/>
  <c r="O600" i="5"/>
  <c r="Q600" i="5" s="1"/>
  <c r="R600" i="5" s="1"/>
  <c r="O601" i="5"/>
  <c r="Q601" i="5" s="1"/>
  <c r="R601" i="5" s="1"/>
  <c r="O602" i="5"/>
  <c r="Q602" i="5" s="1"/>
  <c r="O603" i="5"/>
  <c r="Q603" i="5" s="1"/>
  <c r="R603" i="5" s="1"/>
  <c r="O604" i="5"/>
  <c r="Q604" i="5" s="1"/>
  <c r="R604" i="5" s="1"/>
  <c r="O605" i="5"/>
  <c r="Q605" i="5" s="1"/>
  <c r="R605" i="5" s="1"/>
  <c r="O606" i="5"/>
  <c r="Q606" i="5" s="1"/>
  <c r="R606" i="5" s="1"/>
  <c r="O607" i="5"/>
  <c r="Q607" i="5" s="1"/>
  <c r="R607" i="5" s="1"/>
  <c r="O608" i="5"/>
  <c r="Q608" i="5" s="1"/>
  <c r="O609" i="5"/>
  <c r="Q609" i="5" s="1"/>
  <c r="R609" i="5" s="1"/>
  <c r="O610" i="5"/>
  <c r="Q610" i="5" s="1"/>
  <c r="R610" i="5" s="1"/>
  <c r="O611" i="5"/>
  <c r="Q611" i="5" s="1"/>
  <c r="R611" i="5" s="1"/>
  <c r="O612" i="5"/>
  <c r="Q612" i="5" s="1"/>
  <c r="R612" i="5" s="1"/>
  <c r="O613" i="5"/>
  <c r="Q613" i="5" s="1"/>
  <c r="R613" i="5" s="1"/>
  <c r="O558" i="5"/>
  <c r="Q558" i="5" s="1"/>
  <c r="O559" i="5"/>
  <c r="Q559" i="5" s="1"/>
  <c r="R559" i="5" s="1"/>
  <c r="O560" i="5"/>
  <c r="Q560" i="5" s="1"/>
  <c r="O561" i="5"/>
  <c r="Q561" i="5" s="1"/>
  <c r="R561" i="5" s="1"/>
  <c r="O562" i="5"/>
  <c r="Q562" i="5" s="1"/>
  <c r="O563" i="5"/>
  <c r="Q563" i="5" s="1"/>
  <c r="R563" i="5" s="1"/>
  <c r="O564" i="5"/>
  <c r="Q564" i="5" s="1"/>
  <c r="O565" i="5"/>
  <c r="Q565" i="5" s="1"/>
  <c r="R565" i="5" s="1"/>
  <c r="O566" i="5"/>
  <c r="Q566" i="5" s="1"/>
  <c r="O567" i="5"/>
  <c r="Q567" i="5" s="1"/>
  <c r="R567" i="5" s="1"/>
  <c r="O568" i="5"/>
  <c r="Q568" i="5" s="1"/>
  <c r="O569" i="5"/>
  <c r="Q569" i="5" s="1"/>
  <c r="R569" i="5" s="1"/>
  <c r="O570" i="5"/>
  <c r="Q570" i="5" s="1"/>
  <c r="O571" i="5"/>
  <c r="Q571" i="5" s="1"/>
  <c r="R571" i="5" s="1"/>
  <c r="O572" i="5"/>
  <c r="Q572" i="5" s="1"/>
  <c r="O573" i="5"/>
  <c r="Q573" i="5" s="1"/>
  <c r="R573" i="5" s="1"/>
  <c r="O574" i="5"/>
  <c r="Q574" i="5" s="1"/>
  <c r="O575" i="5"/>
  <c r="Q575" i="5" s="1"/>
  <c r="R575" i="5" s="1"/>
  <c r="O576" i="5"/>
  <c r="Q576" i="5" s="1"/>
  <c r="O577" i="5"/>
  <c r="Q577" i="5" s="1"/>
  <c r="R577" i="5" s="1"/>
  <c r="O578" i="5"/>
  <c r="Q578" i="5" s="1"/>
  <c r="O579" i="5"/>
  <c r="Q579" i="5" s="1"/>
  <c r="R579" i="5" s="1"/>
  <c r="O580" i="5"/>
  <c r="Q580" i="5" s="1"/>
  <c r="O581" i="5"/>
  <c r="Q581" i="5" s="1"/>
  <c r="R581" i="5" s="1"/>
  <c r="O517" i="5"/>
  <c r="Q517" i="5" s="1"/>
  <c r="O518" i="5"/>
  <c r="Q518" i="5" s="1"/>
  <c r="R518" i="5" s="1"/>
  <c r="O519" i="5"/>
  <c r="Q519" i="5" s="1"/>
  <c r="O520" i="5"/>
  <c r="Q520" i="5" s="1"/>
  <c r="R520" i="5" s="1"/>
  <c r="O521" i="5"/>
  <c r="Q521" i="5" s="1"/>
  <c r="O522" i="5"/>
  <c r="Q522" i="5" s="1"/>
  <c r="R522" i="5" s="1"/>
  <c r="O523" i="5"/>
  <c r="Q523" i="5" s="1"/>
  <c r="O524" i="5"/>
  <c r="Q524" i="5" s="1"/>
  <c r="R524" i="5" s="1"/>
  <c r="O525" i="5"/>
  <c r="Q525" i="5" s="1"/>
  <c r="O526" i="5"/>
  <c r="Q526" i="5" s="1"/>
  <c r="R526" i="5" s="1"/>
  <c r="O527" i="5"/>
  <c r="Q527" i="5" s="1"/>
  <c r="O528" i="5"/>
  <c r="Q528" i="5" s="1"/>
  <c r="R528" i="5" s="1"/>
  <c r="O529" i="5"/>
  <c r="Q529" i="5" s="1"/>
  <c r="O530" i="5"/>
  <c r="Q530" i="5" s="1"/>
  <c r="R530" i="5" s="1"/>
  <c r="O531" i="5"/>
  <c r="Q531" i="5" s="1"/>
  <c r="O532" i="5"/>
  <c r="Q532" i="5" s="1"/>
  <c r="R532" i="5" s="1"/>
  <c r="O533" i="5"/>
  <c r="Q533" i="5" s="1"/>
  <c r="O534" i="5"/>
  <c r="Q534" i="5" s="1"/>
  <c r="R534" i="5" s="1"/>
  <c r="O535" i="5"/>
  <c r="Q535" i="5" s="1"/>
  <c r="O536" i="5"/>
  <c r="Q536" i="5" s="1"/>
  <c r="R536" i="5" s="1"/>
  <c r="O537" i="5"/>
  <c r="Q537" i="5" s="1"/>
  <c r="O538" i="5"/>
  <c r="Q538" i="5" s="1"/>
  <c r="R538" i="5" s="1"/>
  <c r="O539" i="5"/>
  <c r="Q539" i="5" s="1"/>
  <c r="O540" i="5"/>
  <c r="Q540" i="5" s="1"/>
  <c r="R540" i="5" s="1"/>
  <c r="O541" i="5"/>
  <c r="Q541" i="5" s="1"/>
  <c r="O542" i="5"/>
  <c r="Q542" i="5" s="1"/>
  <c r="R542" i="5" s="1"/>
  <c r="O543" i="5"/>
  <c r="Q543" i="5" s="1"/>
  <c r="O544" i="5"/>
  <c r="Q544" i="5" s="1"/>
  <c r="R544" i="5" s="1"/>
  <c r="O545" i="5"/>
  <c r="Q545" i="5" s="1"/>
  <c r="R545" i="5" s="1"/>
  <c r="O546" i="5"/>
  <c r="Q546" i="5" s="1"/>
  <c r="R546" i="5" s="1"/>
  <c r="O547" i="5"/>
  <c r="Q547" i="5" s="1"/>
  <c r="O548" i="5"/>
  <c r="Q548" i="5" s="1"/>
  <c r="R548" i="5" s="1"/>
  <c r="O549" i="5"/>
  <c r="Q549" i="5" s="1"/>
  <c r="O550" i="5"/>
  <c r="Q550" i="5" s="1"/>
  <c r="R550" i="5" s="1"/>
  <c r="O551" i="5"/>
  <c r="Q551" i="5" s="1"/>
  <c r="O552" i="5"/>
  <c r="Q552" i="5" s="1"/>
  <c r="R552" i="5" s="1"/>
  <c r="O553" i="5"/>
  <c r="Q553" i="5" s="1"/>
  <c r="O554" i="5"/>
  <c r="Q554" i="5" s="1"/>
  <c r="R554" i="5" s="1"/>
  <c r="O555" i="5"/>
  <c r="Q555" i="5" s="1"/>
  <c r="O556" i="5"/>
  <c r="Q556" i="5" s="1"/>
  <c r="R556" i="5" s="1"/>
  <c r="O557" i="5"/>
  <c r="Q557" i="5" s="1"/>
  <c r="O499" i="5"/>
  <c r="Q499" i="5" s="1"/>
  <c r="R499" i="5" s="1"/>
  <c r="O500" i="5"/>
  <c r="Q500" i="5" s="1"/>
  <c r="R500" i="5" s="1"/>
  <c r="O501" i="5"/>
  <c r="Q501" i="5" s="1"/>
  <c r="R501" i="5" s="1"/>
  <c r="O502" i="5"/>
  <c r="Q502" i="5" s="1"/>
  <c r="R502" i="5" s="1"/>
  <c r="O503" i="5"/>
  <c r="Q503" i="5" s="1"/>
  <c r="R503" i="5" s="1"/>
  <c r="O504" i="5"/>
  <c r="Q504" i="5" s="1"/>
  <c r="R504" i="5" s="1"/>
  <c r="O505" i="5"/>
  <c r="Q505" i="5" s="1"/>
  <c r="R505" i="5" s="1"/>
  <c r="O506" i="5"/>
  <c r="Q506" i="5" s="1"/>
  <c r="R506" i="5" s="1"/>
  <c r="O507" i="5"/>
  <c r="Q507" i="5" s="1"/>
  <c r="R507" i="5" s="1"/>
  <c r="O508" i="5"/>
  <c r="Q508" i="5" s="1"/>
  <c r="R508" i="5" s="1"/>
  <c r="O509" i="5"/>
  <c r="Q509" i="5" s="1"/>
  <c r="R509" i="5" s="1"/>
  <c r="O510" i="5"/>
  <c r="Q510" i="5" s="1"/>
  <c r="O511" i="5"/>
  <c r="Q511" i="5" s="1"/>
  <c r="R511" i="5" s="1"/>
  <c r="O512" i="5"/>
  <c r="Q512" i="5" s="1"/>
  <c r="R512" i="5" s="1"/>
  <c r="O513" i="5"/>
  <c r="Q513" i="5" s="1"/>
  <c r="R513" i="5" s="1"/>
  <c r="O514" i="5"/>
  <c r="Q514" i="5" s="1"/>
  <c r="O515" i="5"/>
  <c r="Q515" i="5" s="1"/>
  <c r="R515" i="5" s="1"/>
  <c r="O516" i="5"/>
  <c r="Q516" i="5" s="1"/>
  <c r="O473" i="5"/>
  <c r="Q473" i="5" s="1"/>
  <c r="R473" i="5" s="1"/>
  <c r="O474" i="5"/>
  <c r="Q474" i="5" s="1"/>
  <c r="O475" i="5"/>
  <c r="Q475" i="5" s="1"/>
  <c r="R475" i="5" s="1"/>
  <c r="O476" i="5"/>
  <c r="Q476" i="5" s="1"/>
  <c r="O477" i="5"/>
  <c r="Q477" i="5" s="1"/>
  <c r="R477" i="5" s="1"/>
  <c r="O478" i="5"/>
  <c r="Q478" i="5" s="1"/>
  <c r="O479" i="5"/>
  <c r="Q479" i="5" s="1"/>
  <c r="R479" i="5" s="1"/>
  <c r="O480" i="5"/>
  <c r="Q480" i="5" s="1"/>
  <c r="O481" i="5"/>
  <c r="Q481" i="5" s="1"/>
  <c r="R481" i="5" s="1"/>
  <c r="O482" i="5"/>
  <c r="Q482" i="5" s="1"/>
  <c r="O483" i="5"/>
  <c r="Q483" i="5" s="1"/>
  <c r="R483" i="5" s="1"/>
  <c r="O484" i="5"/>
  <c r="Q484" i="5" s="1"/>
  <c r="O485" i="5"/>
  <c r="Q485" i="5" s="1"/>
  <c r="R485" i="5" s="1"/>
  <c r="O486" i="5"/>
  <c r="Q486" i="5" s="1"/>
  <c r="O487" i="5"/>
  <c r="Q487" i="5" s="1"/>
  <c r="R487" i="5" s="1"/>
  <c r="O488" i="5"/>
  <c r="Q488" i="5" s="1"/>
  <c r="O489" i="5"/>
  <c r="Q489" i="5" s="1"/>
  <c r="R489" i="5" s="1"/>
  <c r="O490" i="5"/>
  <c r="Q490" i="5" s="1"/>
  <c r="O491" i="5"/>
  <c r="Q491" i="5" s="1"/>
  <c r="R491" i="5" s="1"/>
  <c r="O492" i="5"/>
  <c r="Q492" i="5" s="1"/>
  <c r="O493" i="5"/>
  <c r="Q493" i="5" s="1"/>
  <c r="R493" i="5" s="1"/>
  <c r="O494" i="5"/>
  <c r="Q494" i="5" s="1"/>
  <c r="O495" i="5"/>
  <c r="Q495" i="5" s="1"/>
  <c r="R495" i="5" s="1"/>
  <c r="O496" i="5"/>
  <c r="Q496" i="5" s="1"/>
  <c r="O497" i="5"/>
  <c r="Q497" i="5" s="1"/>
  <c r="R497" i="5" s="1"/>
  <c r="O498" i="5"/>
  <c r="Q498" i="5" s="1"/>
  <c r="O472" i="5"/>
  <c r="Q472" i="5" s="1"/>
  <c r="R472" i="5" s="1"/>
  <c r="O470" i="5"/>
  <c r="Q470" i="5" s="1"/>
  <c r="R470" i="5" s="1"/>
  <c r="O471" i="5"/>
  <c r="Q471" i="5" s="1"/>
  <c r="R471" i="5" s="1"/>
  <c r="O13" i="5"/>
  <c r="S814" i="9" l="1"/>
  <c r="S767" i="9"/>
  <c r="S847" i="9"/>
  <c r="S760" i="9"/>
  <c r="T799" i="9"/>
  <c r="S773" i="9"/>
  <c r="T487" i="9"/>
  <c r="T831" i="9"/>
  <c r="S786" i="9"/>
  <c r="S838" i="9"/>
  <c r="S817" i="9"/>
  <c r="S757" i="9"/>
  <c r="S840" i="9"/>
  <c r="T834" i="9"/>
  <c r="T804" i="9"/>
  <c r="T769" i="9"/>
  <c r="S813" i="9"/>
  <c r="S848" i="9"/>
  <c r="S820" i="9"/>
  <c r="T833" i="9"/>
  <c r="S803" i="9"/>
  <c r="S845" i="9"/>
  <c r="T827" i="9"/>
  <c r="T780" i="9"/>
  <c r="T775" i="9"/>
  <c r="T755" i="9"/>
  <c r="S691" i="9"/>
  <c r="S844" i="9"/>
  <c r="S777" i="9"/>
  <c r="T783" i="9"/>
  <c r="T740" i="9"/>
  <c r="T812" i="9"/>
  <c r="S778" i="9"/>
  <c r="T823" i="9"/>
  <c r="T758" i="9"/>
  <c r="T808" i="9"/>
  <c r="S809" i="9"/>
  <c r="T822" i="9"/>
  <c r="T801" i="9"/>
  <c r="S704" i="9"/>
  <c r="T751" i="9"/>
  <c r="S759" i="9"/>
  <c r="S825" i="9"/>
  <c r="T843" i="9"/>
  <c r="T782" i="9"/>
  <c r="S555" i="9"/>
  <c r="T754" i="9"/>
  <c r="T765" i="9"/>
  <c r="S731" i="9"/>
  <c r="T727" i="9"/>
  <c r="S234" i="9"/>
  <c r="S300" i="9"/>
  <c r="S218" i="9"/>
  <c r="S390" i="9"/>
  <c r="S382" i="9"/>
  <c r="S531" i="9"/>
  <c r="T313" i="9"/>
  <c r="S736" i="9"/>
  <c r="S533" i="9"/>
  <c r="S853" i="9"/>
  <c r="T650" i="9"/>
  <c r="T706" i="9"/>
  <c r="T748" i="9"/>
  <c r="S633" i="9"/>
  <c r="S688" i="9"/>
  <c r="S733" i="9"/>
  <c r="T588" i="9"/>
  <c r="T671" i="9"/>
  <c r="S617" i="9"/>
  <c r="S709" i="9"/>
  <c r="S700" i="9"/>
  <c r="S596" i="9"/>
  <c r="S728" i="9"/>
  <c r="T689" i="9"/>
  <c r="S126" i="9"/>
  <c r="T806" i="9"/>
  <c r="T660" i="9"/>
  <c r="S849" i="9"/>
  <c r="T679" i="9"/>
  <c r="T722" i="9"/>
  <c r="T738" i="9"/>
  <c r="S387" i="9"/>
  <c r="T305" i="9"/>
  <c r="S383" i="9"/>
  <c r="T483" i="9"/>
  <c r="T594" i="9"/>
  <c r="T667" i="9"/>
  <c r="T675" i="9"/>
  <c r="T298" i="9"/>
  <c r="S388" i="9"/>
  <c r="S616" i="9"/>
  <c r="S681" i="9"/>
  <c r="S56" i="9"/>
  <c r="T324" i="9"/>
  <c r="T81" i="9"/>
  <c r="T551" i="9"/>
  <c r="S268" i="9"/>
  <c r="S670" i="9"/>
  <c r="T726" i="9"/>
  <c r="T656" i="9"/>
  <c r="T723" i="9"/>
  <c r="S852" i="9"/>
  <c r="S217" i="9"/>
  <c r="S118" i="9"/>
  <c r="S417" i="9"/>
  <c r="T315" i="9"/>
  <c r="T719" i="9"/>
  <c r="S646" i="9"/>
  <c r="T321" i="9"/>
  <c r="S607" i="9"/>
  <c r="T376" i="9"/>
  <c r="T766" i="9"/>
  <c r="T302" i="9"/>
  <c r="T370" i="9"/>
  <c r="T762" i="9"/>
  <c r="S372" i="9"/>
  <c r="T307" i="9"/>
  <c r="S586" i="9"/>
  <c r="S654" i="9"/>
  <c r="T705" i="9"/>
  <c r="T353" i="9"/>
  <c r="T116" i="9"/>
  <c r="S493" i="9"/>
  <c r="S141" i="9"/>
  <c r="S448" i="9"/>
  <c r="T111" i="9"/>
  <c r="S74" i="9"/>
  <c r="S209" i="9"/>
  <c r="T326" i="9"/>
  <c r="T373" i="9"/>
  <c r="S557" i="9"/>
  <c r="S647" i="9"/>
  <c r="T697" i="9"/>
  <c r="T369" i="9"/>
  <c r="S481" i="9"/>
  <c r="T752" i="9"/>
  <c r="T160" i="9"/>
  <c r="T659" i="9"/>
  <c r="T832" i="9"/>
  <c r="T17" i="9"/>
  <c r="T152" i="9"/>
  <c r="S743" i="9"/>
  <c r="S316" i="9"/>
  <c r="T648" i="9"/>
  <c r="S303" i="9"/>
  <c r="S346" i="9"/>
  <c r="S331" i="9"/>
  <c r="T589" i="9"/>
  <c r="S672" i="9"/>
  <c r="S772" i="9"/>
  <c r="T530" i="9"/>
  <c r="T309" i="9"/>
  <c r="S366" i="9"/>
  <c r="S592" i="9"/>
  <c r="S666" i="9"/>
  <c r="T643" i="9"/>
  <c r="S662" i="9"/>
  <c r="T718" i="9"/>
  <c r="S311" i="9"/>
  <c r="T645" i="9"/>
  <c r="S682" i="9"/>
  <c r="T620" i="9"/>
  <c r="S684" i="9"/>
  <c r="T784" i="9"/>
  <c r="T458" i="9"/>
  <c r="T317" i="9"/>
  <c r="S155" i="9"/>
  <c r="S696" i="9"/>
  <c r="S837" i="9"/>
  <c r="S529" i="9"/>
  <c r="T384" i="9"/>
  <c r="T292" i="9"/>
  <c r="T857" i="9"/>
  <c r="T626" i="9"/>
  <c r="T703" i="9"/>
  <c r="T715" i="9"/>
  <c r="S613" i="9"/>
  <c r="T855" i="9"/>
  <c r="S698" i="9"/>
  <c r="S178" i="9"/>
  <c r="T178" i="9"/>
  <c r="T89" i="9"/>
  <c r="S89" i="9"/>
  <c r="T182" i="9"/>
  <c r="S182" i="9"/>
  <c r="S308" i="9"/>
  <c r="S338" i="9"/>
  <c r="S99" i="9"/>
  <c r="T212" i="9"/>
  <c r="S121" i="9"/>
  <c r="S391" i="9"/>
  <c r="S597" i="9"/>
  <c r="S749" i="9"/>
  <c r="T779" i="9"/>
  <c r="T368" i="9"/>
  <c r="S368" i="9"/>
  <c r="T148" i="9"/>
  <c r="S148" i="9"/>
  <c r="T418" i="9"/>
  <c r="S418" i="9"/>
  <c r="S186" i="9"/>
  <c r="T186" i="9"/>
  <c r="S513" i="9"/>
  <c r="S358" i="9"/>
  <c r="T107" i="9"/>
  <c r="T567" i="9"/>
  <c r="S416" i="9"/>
  <c r="S854" i="9"/>
  <c r="S661" i="9"/>
  <c r="S742" i="9"/>
  <c r="S846" i="9"/>
  <c r="S147" i="9"/>
  <c r="T194" i="9"/>
  <c r="S482" i="9"/>
  <c r="T636" i="9"/>
  <c r="S344" i="9"/>
  <c r="S162" i="9"/>
  <c r="T162" i="9"/>
  <c r="S60" i="9"/>
  <c r="S610" i="9"/>
  <c r="S488" i="9"/>
  <c r="S115" i="9"/>
  <c r="S474" i="9"/>
  <c r="S343" i="9"/>
  <c r="S202" i="9"/>
  <c r="S439" i="9"/>
  <c r="T537" i="9"/>
  <c r="T156" i="9"/>
  <c r="T405" i="9"/>
  <c r="T430" i="9"/>
  <c r="S250" i="9"/>
  <c r="S485" i="9"/>
  <c r="S556" i="9"/>
  <c r="S621" i="9"/>
  <c r="T702" i="9"/>
  <c r="S710" i="9"/>
  <c r="S720" i="9"/>
  <c r="S835" i="9"/>
  <c r="T816" i="9"/>
  <c r="S829" i="9"/>
  <c r="T802" i="9"/>
  <c r="S296" i="9"/>
  <c r="T216" i="9"/>
  <c r="S571" i="9"/>
  <c r="T122" i="9"/>
  <c r="T328" i="9"/>
  <c r="S386" i="9"/>
  <c r="T584" i="9"/>
  <c r="S858" i="9"/>
  <c r="S642" i="9"/>
  <c r="T644" i="9"/>
  <c r="S677" i="9"/>
  <c r="T745" i="9"/>
  <c r="T606" i="9"/>
  <c r="T32" i="9"/>
  <c r="S33" i="9"/>
  <c r="T590" i="9"/>
  <c r="S695" i="9"/>
  <c r="S708" i="9"/>
  <c r="T739" i="9"/>
  <c r="S325" i="9"/>
  <c r="T37" i="9"/>
  <c r="S37" i="9"/>
  <c r="T39" i="9"/>
  <c r="S39" i="9"/>
  <c r="T270" i="9"/>
  <c r="S270" i="9"/>
  <c r="S466" i="9"/>
  <c r="S574" i="9"/>
  <c r="T693" i="9"/>
  <c r="S716" i="9"/>
  <c r="T167" i="9"/>
  <c r="S603" i="9"/>
  <c r="S232" i="9"/>
  <c r="T431" i="9"/>
  <c r="T42" i="9"/>
  <c r="T428" i="9"/>
  <c r="T94" i="9"/>
  <c r="T258" i="9"/>
  <c r="T374" i="9"/>
  <c r="S619" i="9"/>
  <c r="S735" i="9"/>
  <c r="S746" i="9"/>
  <c r="T811" i="9"/>
  <c r="T805" i="9"/>
  <c r="T30" i="9"/>
  <c r="S318" i="9"/>
  <c r="S575" i="9"/>
  <c r="T486" i="9"/>
  <c r="S598" i="9"/>
  <c r="T732" i="9"/>
  <c r="S151" i="9"/>
  <c r="T320" i="9"/>
  <c r="S657" i="9"/>
  <c r="S712" i="9"/>
  <c r="T711" i="9"/>
  <c r="T685" i="9"/>
  <c r="S563" i="9"/>
  <c r="S730" i="9"/>
  <c r="S810" i="9"/>
  <c r="S819" i="9"/>
  <c r="S764" i="9"/>
  <c r="S573" i="9"/>
  <c r="T532" i="9"/>
  <c r="T553" i="9"/>
  <c r="S46" i="9"/>
  <c r="S585" i="9"/>
  <c r="S637" i="9"/>
  <c r="T534" i="9"/>
  <c r="S470" i="9"/>
  <c r="S240" i="9"/>
  <c r="S365" i="9"/>
  <c r="T54" i="9"/>
  <c r="T299" i="9"/>
  <c r="S224" i="9"/>
  <c r="T119" i="9"/>
  <c r="S225" i="9"/>
  <c r="T322" i="9"/>
  <c r="T380" i="9"/>
  <c r="T52" i="9"/>
  <c r="S639" i="9"/>
  <c r="T713" i="9"/>
  <c r="T686" i="9"/>
  <c r="T776" i="9"/>
  <c r="T826" i="9"/>
  <c r="T57" i="9"/>
  <c r="T623" i="9"/>
  <c r="S652" i="9"/>
  <c r="S354" i="9"/>
  <c r="T134" i="9"/>
  <c r="T188" i="9"/>
  <c r="T398" i="9"/>
  <c r="T131" i="9"/>
  <c r="S312" i="9"/>
  <c r="S678" i="9"/>
  <c r="S379" i="9"/>
  <c r="S665" i="9"/>
  <c r="S572" i="9"/>
  <c r="S31" i="9"/>
  <c r="S195" i="9"/>
  <c r="S734" i="9"/>
  <c r="S729" i="9"/>
  <c r="S724" i="9"/>
  <c r="S841" i="9"/>
  <c r="S830" i="9"/>
  <c r="S798" i="9"/>
  <c r="S649" i="9"/>
  <c r="S653" i="9"/>
  <c r="S127" i="9"/>
  <c r="T818" i="9"/>
  <c r="S511" i="9"/>
  <c r="T511" i="9"/>
  <c r="T480" i="9"/>
  <c r="S480" i="9"/>
  <c r="T605" i="9"/>
  <c r="S605" i="9"/>
  <c r="S310" i="9"/>
  <c r="T310" i="9"/>
  <c r="T125" i="9"/>
  <c r="S125" i="9"/>
  <c r="T385" i="9"/>
  <c r="S385" i="9"/>
  <c r="T187" i="9"/>
  <c r="S187" i="9"/>
  <c r="T293" i="9"/>
  <c r="S293" i="9"/>
  <c r="T591" i="9"/>
  <c r="S591" i="9"/>
  <c r="T599" i="9"/>
  <c r="S599" i="9"/>
  <c r="T851" i="9"/>
  <c r="S851" i="9"/>
  <c r="T856" i="9"/>
  <c r="S856" i="9"/>
  <c r="T638" i="9"/>
  <c r="S638" i="9"/>
  <c r="T634" i="9"/>
  <c r="S634" i="9"/>
  <c r="T640" i="9"/>
  <c r="S640" i="9"/>
  <c r="T641" i="9"/>
  <c r="S641" i="9"/>
  <c r="T725" i="9"/>
  <c r="S725" i="9"/>
  <c r="T694" i="9"/>
  <c r="S694" i="9"/>
  <c r="T692" i="9"/>
  <c r="S692" i="9"/>
  <c r="T737" i="9"/>
  <c r="S737" i="9"/>
  <c r="T717" i="9"/>
  <c r="S717" i="9"/>
  <c r="T741" i="9"/>
  <c r="S741" i="9"/>
  <c r="T744" i="9"/>
  <c r="S744" i="9"/>
  <c r="T750" i="9"/>
  <c r="S750" i="9"/>
  <c r="T836" i="9"/>
  <c r="S836" i="9"/>
  <c r="T839" i="9"/>
  <c r="S839" i="9"/>
  <c r="T756" i="9"/>
  <c r="S756" i="9"/>
  <c r="T824" i="9"/>
  <c r="S824" i="9"/>
  <c r="T781" i="9"/>
  <c r="S781" i="9"/>
  <c r="T761" i="9"/>
  <c r="S761" i="9"/>
  <c r="S319" i="9"/>
  <c r="S676" i="9"/>
  <c r="T785" i="9"/>
  <c r="S129" i="9"/>
  <c r="T129" i="9"/>
  <c r="T419" i="9"/>
  <c r="S419" i="9"/>
  <c r="S437" i="9"/>
  <c r="T437" i="9"/>
  <c r="T517" i="9"/>
  <c r="S517" i="9"/>
  <c r="T525" i="9"/>
  <c r="S525" i="9"/>
  <c r="T550" i="9"/>
  <c r="S550" i="9"/>
  <c r="T452" i="9"/>
  <c r="S452" i="9"/>
  <c r="T462" i="9"/>
  <c r="S462" i="9"/>
  <c r="T415" i="9"/>
  <c r="S415" i="9"/>
  <c r="S62" i="9"/>
  <c r="T62" i="9"/>
  <c r="T10" i="9"/>
  <c r="S10" i="9"/>
  <c r="S200" i="9"/>
  <c r="T200" i="9"/>
  <c r="T23" i="9"/>
  <c r="S23" i="9"/>
  <c r="S611" i="9"/>
  <c r="T611" i="9"/>
  <c r="T608" i="9"/>
  <c r="S608" i="9"/>
  <c r="S85" i="9"/>
  <c r="T85" i="9"/>
  <c r="T95" i="9"/>
  <c r="S95" i="9"/>
  <c r="S243" i="9"/>
  <c r="T243" i="9"/>
  <c r="T400" i="9"/>
  <c r="S400" i="9"/>
  <c r="S110" i="9"/>
  <c r="T110" i="9"/>
  <c r="S254" i="9"/>
  <c r="T254" i="9"/>
  <c r="T264" i="9"/>
  <c r="S264" i="9"/>
  <c r="S507" i="9"/>
  <c r="S350" i="9"/>
  <c r="T561" i="9"/>
  <c r="T138" i="9"/>
  <c r="T13" i="9"/>
  <c r="T103" i="9"/>
  <c r="S455" i="9"/>
  <c r="T721" i="9"/>
  <c r="S548" i="9"/>
  <c r="S593" i="9"/>
  <c r="S673" i="9"/>
  <c r="S615" i="9"/>
  <c r="S306" i="9"/>
  <c r="S262" i="9"/>
  <c r="S34" i="9"/>
  <c r="S552" i="9"/>
  <c r="S658" i="9"/>
  <c r="S651" i="9"/>
  <c r="T161" i="9"/>
  <c r="T105" i="9"/>
  <c r="S364" i="9"/>
  <c r="S176" i="9"/>
  <c r="T787" i="9"/>
  <c r="S29" i="9"/>
  <c r="T215" i="9"/>
  <c r="T55" i="9"/>
  <c r="T690" i="9"/>
  <c r="T674" i="9"/>
  <c r="S304" i="9"/>
  <c r="T360" i="9"/>
  <c r="S154" i="9"/>
  <c r="T150" i="9"/>
  <c r="T768" i="9"/>
  <c r="T19" i="9"/>
  <c r="T389" i="9"/>
  <c r="T348" i="9"/>
  <c r="T252" i="9"/>
  <c r="T701" i="9"/>
  <c r="T699" i="9"/>
  <c r="S248" i="9"/>
  <c r="S146" i="9"/>
  <c r="S336" i="9"/>
  <c r="T472" i="9"/>
  <c r="S72" i="9"/>
  <c r="T444" i="9"/>
  <c r="S136" i="9"/>
  <c r="S301" i="9"/>
  <c r="S323" i="9"/>
  <c r="T554" i="9"/>
  <c r="T680" i="9"/>
  <c r="T753" i="9"/>
  <c r="S821" i="9"/>
  <c r="T314" i="9"/>
  <c r="T587" i="9"/>
  <c r="T635" i="9"/>
  <c r="T828" i="9"/>
  <c r="T800" i="9"/>
  <c r="T226" i="9"/>
  <c r="T683" i="9"/>
  <c r="S519" i="9"/>
  <c r="T79" i="9"/>
  <c r="S214" i="9"/>
  <c r="S153" i="9"/>
  <c r="T329" i="9"/>
  <c r="T668" i="9"/>
  <c r="T714" i="9"/>
  <c r="S774" i="9"/>
  <c r="T595" i="9"/>
  <c r="T664" i="9"/>
  <c r="T770" i="9"/>
  <c r="T510" i="9"/>
  <c r="T663" i="9"/>
  <c r="T687" i="9"/>
  <c r="T342" i="9"/>
  <c r="S414" i="9"/>
  <c r="T540" i="9"/>
  <c r="T527" i="9"/>
  <c r="T420" i="9"/>
  <c r="T238" i="9"/>
  <c r="S48" i="9"/>
  <c r="T601" i="9"/>
  <c r="S59" i="9"/>
  <c r="T58" i="9"/>
  <c r="T124" i="9"/>
  <c r="T669" i="9"/>
  <c r="T747" i="9"/>
  <c r="T815" i="9"/>
  <c r="T484" i="9"/>
  <c r="T850" i="9"/>
  <c r="T655" i="9"/>
  <c r="T763" i="9"/>
  <c r="T381" i="9"/>
  <c r="T707" i="9"/>
  <c r="T842" i="9"/>
  <c r="T460" i="9"/>
  <c r="T468" i="9"/>
  <c r="T149" i="9"/>
  <c r="T53" i="9"/>
  <c r="S67" i="9"/>
  <c r="S241" i="9"/>
  <c r="S375" i="9"/>
  <c r="S456" i="9"/>
  <c r="T464" i="9"/>
  <c r="T565" i="9"/>
  <c r="T36" i="9"/>
  <c r="S140" i="9"/>
  <c r="S579" i="9"/>
  <c r="T14" i="9"/>
  <c r="T97" i="9"/>
  <c r="T502" i="9"/>
  <c r="T583" i="9"/>
  <c r="T266" i="9"/>
  <c r="S351" i="9"/>
  <c r="S297" i="9"/>
  <c r="S576" i="9"/>
  <c r="T479" i="9"/>
  <c r="S771" i="9"/>
  <c r="S614" i="9"/>
  <c r="S166" i="9"/>
  <c r="T130" i="9"/>
  <c r="T425" i="9"/>
  <c r="S408" i="9"/>
  <c r="T523" i="9"/>
  <c r="T454" i="9"/>
  <c r="T76" i="9"/>
  <c r="S327" i="9"/>
  <c r="T47" i="9"/>
  <c r="T256" i="9"/>
  <c r="T496" i="9"/>
  <c r="T199" i="9"/>
  <c r="S392" i="9"/>
  <c r="S395" i="9"/>
  <c r="S441" i="9"/>
  <c r="T410" i="9"/>
  <c r="T38" i="9"/>
  <c r="S435" i="9"/>
  <c r="S174" i="9"/>
  <c r="T367" i="9"/>
  <c r="S367" i="9"/>
  <c r="T490" i="9"/>
  <c r="S490" i="9"/>
  <c r="T65" i="9"/>
  <c r="S65" i="9"/>
  <c r="T179" i="9"/>
  <c r="S515" i="9"/>
  <c r="S83" i="9"/>
  <c r="S101" i="9"/>
  <c r="S422" i="9"/>
  <c r="S144" i="9"/>
  <c r="T412" i="9"/>
  <c r="S412" i="9"/>
  <c r="S577" i="9"/>
  <c r="T577" i="9"/>
  <c r="T12" i="9"/>
  <c r="S12" i="9"/>
  <c r="T578" i="9"/>
  <c r="S578" i="9"/>
  <c r="S207" i="9"/>
  <c r="T207" i="9"/>
  <c r="T41" i="9"/>
  <c r="S41" i="9"/>
  <c r="T15" i="9"/>
  <c r="S15" i="9"/>
  <c r="T443" i="9"/>
  <c r="S443" i="9"/>
  <c r="T545" i="9"/>
  <c r="S545" i="9"/>
  <c r="T223" i="9"/>
  <c r="S223" i="9"/>
  <c r="T271" i="9"/>
  <c r="S271" i="9"/>
  <c r="T222" i="9"/>
  <c r="S222" i="9"/>
  <c r="T260" i="9"/>
  <c r="S260" i="9"/>
  <c r="S229" i="9"/>
  <c r="S211" i="9"/>
  <c r="T499" i="9"/>
  <c r="T333" i="9"/>
  <c r="S44" i="9"/>
  <c r="S492" i="9"/>
  <c r="S183" i="9"/>
  <c r="T192" i="9"/>
  <c r="S192" i="9"/>
  <c r="S197" i="9"/>
  <c r="T197" i="9"/>
  <c r="T172" i="9"/>
  <c r="S172" i="9"/>
  <c r="T201" i="9"/>
  <c r="S201" i="9"/>
  <c r="T87" i="9"/>
  <c r="S87" i="9"/>
  <c r="T356" i="9"/>
  <c r="S356" i="9"/>
  <c r="T245" i="9"/>
  <c r="S245" i="9"/>
  <c r="T501" i="9"/>
  <c r="S501" i="9"/>
  <c r="T163" i="9"/>
  <c r="S163" i="9"/>
  <c r="T168" i="9"/>
  <c r="S168" i="9"/>
  <c r="T450" i="9"/>
  <c r="S450" i="9"/>
  <c r="T476" i="9"/>
  <c r="S476" i="9"/>
  <c r="T69" i="9"/>
  <c r="S69" i="9"/>
  <c r="T396" i="9"/>
  <c r="S396" i="9"/>
  <c r="T181" i="9"/>
  <c r="S181" i="9"/>
  <c r="T185" i="9"/>
  <c r="S185" i="9"/>
  <c r="S49" i="9"/>
  <c r="S237" i="9"/>
  <c r="S158" i="9"/>
  <c r="S407" i="9"/>
  <c r="S295" i="9"/>
  <c r="S91" i="9"/>
  <c r="S143" i="9"/>
  <c r="S559" i="9"/>
  <c r="S169" i="9"/>
  <c r="T580" i="9"/>
  <c r="S580" i="9"/>
  <c r="T521" i="9"/>
  <c r="S521" i="9"/>
  <c r="T113" i="9"/>
  <c r="S113" i="9"/>
  <c r="T165" i="9"/>
  <c r="S165" i="9"/>
  <c r="T132" i="9"/>
  <c r="S132" i="9"/>
  <c r="T489" i="9"/>
  <c r="S489" i="9"/>
  <c r="T349" i="9"/>
  <c r="S349" i="9"/>
  <c r="T512" i="9"/>
  <c r="S512" i="9"/>
  <c r="S520" i="9"/>
  <c r="T520" i="9"/>
  <c r="T114" i="9"/>
  <c r="S114" i="9"/>
  <c r="S558" i="9"/>
  <c r="T558" i="9"/>
  <c r="T459" i="9"/>
  <c r="S459" i="9"/>
  <c r="T475" i="9"/>
  <c r="S475" i="9"/>
  <c r="T604" i="9"/>
  <c r="S604" i="9"/>
  <c r="T478" i="9"/>
  <c r="S478" i="9"/>
  <c r="T421" i="9"/>
  <c r="S421" i="9"/>
  <c r="T424" i="9"/>
  <c r="S424" i="9"/>
  <c r="T22" i="9"/>
  <c r="S22" i="9"/>
  <c r="T538" i="9"/>
  <c r="S538" i="9"/>
  <c r="T203" i="9"/>
  <c r="S203" i="9"/>
  <c r="T26" i="9"/>
  <c r="S26" i="9"/>
  <c r="T68" i="9"/>
  <c r="S68" i="9"/>
  <c r="T75" i="9"/>
  <c r="S75" i="9"/>
  <c r="T82" i="9"/>
  <c r="S82" i="9"/>
  <c r="T359" i="9"/>
  <c r="S359" i="9"/>
  <c r="T208" i="9"/>
  <c r="S208" i="9"/>
  <c r="T432" i="9"/>
  <c r="S432" i="9"/>
  <c r="T100" i="9"/>
  <c r="S100" i="9"/>
  <c r="T108" i="9"/>
  <c r="S108" i="9"/>
  <c r="T440" i="9"/>
  <c r="S440" i="9"/>
  <c r="T503" i="9"/>
  <c r="S503" i="9"/>
  <c r="T582" i="9"/>
  <c r="S582" i="9"/>
  <c r="T251" i="9"/>
  <c r="S251" i="9"/>
  <c r="T267" i="9"/>
  <c r="S267" i="9"/>
  <c r="T269" i="9"/>
  <c r="S269" i="9"/>
  <c r="S447" i="9"/>
  <c r="T447" i="9"/>
  <c r="T35" i="9"/>
  <c r="S35" i="9"/>
  <c r="T330" i="9"/>
  <c r="S330" i="9"/>
  <c r="T341" i="9"/>
  <c r="S341" i="9"/>
  <c r="T426" i="9"/>
  <c r="S426" i="9"/>
  <c r="T497" i="9"/>
  <c r="S497" i="9"/>
  <c r="T514" i="9"/>
  <c r="S514" i="9"/>
  <c r="T609" i="9"/>
  <c r="S609" i="9"/>
  <c r="T409" i="9"/>
  <c r="S409" i="9"/>
  <c r="T560" i="9"/>
  <c r="S560" i="9"/>
  <c r="T469" i="9"/>
  <c r="S469" i="9"/>
  <c r="T569" i="9"/>
  <c r="S569" i="9"/>
  <c r="T190" i="9"/>
  <c r="S190" i="9"/>
  <c r="T196" i="9"/>
  <c r="S196" i="9"/>
  <c r="T491" i="9"/>
  <c r="S491" i="9"/>
  <c r="T64" i="9"/>
  <c r="S64" i="9"/>
  <c r="T170" i="9"/>
  <c r="S170" i="9"/>
  <c r="T173" i="9"/>
  <c r="S173" i="9"/>
  <c r="T27" i="9"/>
  <c r="S27" i="9"/>
  <c r="T70" i="9"/>
  <c r="S70" i="9"/>
  <c r="T71" i="9"/>
  <c r="S71" i="9"/>
  <c r="T84" i="9"/>
  <c r="S84" i="9"/>
  <c r="T361" i="9"/>
  <c r="S361" i="9"/>
  <c r="T93" i="9"/>
  <c r="S93" i="9"/>
  <c r="T433" i="9"/>
  <c r="S433" i="9"/>
  <c r="T102" i="9"/>
  <c r="S102" i="9"/>
  <c r="T242" i="9"/>
  <c r="S242" i="9"/>
  <c r="S442" i="9"/>
  <c r="T442" i="9"/>
  <c r="T544" i="9"/>
  <c r="S544" i="9"/>
  <c r="T402" i="9"/>
  <c r="S402" i="9"/>
  <c r="S43" i="9"/>
  <c r="T43" i="9"/>
  <c r="T253" i="9"/>
  <c r="S253" i="9"/>
  <c r="S261" i="9"/>
  <c r="T261" i="9"/>
  <c r="T505" i="9"/>
  <c r="S505" i="9"/>
  <c r="T404" i="9"/>
  <c r="S404" i="9"/>
  <c r="S406" i="9"/>
  <c r="T406" i="9"/>
  <c r="T509" i="9"/>
  <c r="S509" i="9"/>
  <c r="T128" i="9"/>
  <c r="S128" i="9"/>
  <c r="T339" i="9"/>
  <c r="S339" i="9"/>
  <c r="S61" i="9"/>
  <c r="T61" i="9"/>
  <c r="T541" i="9"/>
  <c r="S541" i="9"/>
  <c r="T524" i="9"/>
  <c r="S524" i="9"/>
  <c r="T411" i="9"/>
  <c r="S411" i="9"/>
  <c r="T463" i="9"/>
  <c r="S463" i="9"/>
  <c r="T564" i="9"/>
  <c r="S564" i="9"/>
  <c r="T371" i="9"/>
  <c r="S371" i="9"/>
  <c r="T135" i="9"/>
  <c r="S135" i="9"/>
  <c r="T157" i="9"/>
  <c r="S157" i="9"/>
  <c r="T171" i="9"/>
  <c r="S171" i="9"/>
  <c r="T25" i="9"/>
  <c r="S25" i="9"/>
  <c r="T66" i="9"/>
  <c r="S66" i="9"/>
  <c r="T28" i="9"/>
  <c r="S28" i="9"/>
  <c r="T355" i="9"/>
  <c r="S355" i="9"/>
  <c r="T362" i="9"/>
  <c r="S362" i="9"/>
  <c r="T434" i="9"/>
  <c r="S434" i="9"/>
  <c r="S104" i="9"/>
  <c r="T104" i="9"/>
  <c r="T543" i="9"/>
  <c r="S543" i="9"/>
  <c r="T446" i="9"/>
  <c r="S446" i="9"/>
  <c r="T145" i="9"/>
  <c r="S145" i="9"/>
  <c r="T335" i="9"/>
  <c r="S335" i="9"/>
  <c r="T235" i="9"/>
  <c r="S235" i="9"/>
  <c r="T495" i="9"/>
  <c r="S495" i="9"/>
  <c r="T528" i="9"/>
  <c r="S528" i="9"/>
  <c r="T294" i="9"/>
  <c r="S294" i="9"/>
  <c r="T467" i="9"/>
  <c r="S467" i="9"/>
  <c r="T568" i="9"/>
  <c r="S568" i="9"/>
  <c r="T228" i="9"/>
  <c r="S228" i="9"/>
  <c r="T536" i="9"/>
  <c r="S536" i="9"/>
  <c r="T219" i="9"/>
  <c r="S219" i="9"/>
  <c r="T180" i="9"/>
  <c r="S180" i="9"/>
  <c r="T394" i="9"/>
  <c r="S394" i="9"/>
  <c r="T90" i="9"/>
  <c r="S90" i="9"/>
  <c r="T236" i="9"/>
  <c r="S236" i="9"/>
  <c r="T498" i="9"/>
  <c r="S498" i="9"/>
  <c r="T399" i="9"/>
  <c r="S399" i="9"/>
  <c r="T210" i="9"/>
  <c r="S210" i="9"/>
  <c r="T112" i="9"/>
  <c r="S112" i="9"/>
  <c r="T259" i="9"/>
  <c r="S259" i="9"/>
  <c r="T159" i="9"/>
  <c r="S159" i="9"/>
  <c r="T337" i="9"/>
  <c r="S337" i="9"/>
  <c r="T378" i="9"/>
  <c r="S378" i="9"/>
  <c r="T539" i="9"/>
  <c r="S539" i="9"/>
  <c r="T522" i="9"/>
  <c r="S522" i="9"/>
  <c r="T449" i="9"/>
  <c r="S449" i="9"/>
  <c r="T461" i="9"/>
  <c r="S461" i="9"/>
  <c r="T477" i="9"/>
  <c r="S477" i="9"/>
  <c r="T570" i="9"/>
  <c r="S570" i="9"/>
  <c r="T423" i="9"/>
  <c r="S423" i="9"/>
  <c r="T40" i="9"/>
  <c r="S40" i="9"/>
  <c r="T175" i="9"/>
  <c r="S175" i="9"/>
  <c r="T542" i="9"/>
  <c r="S542" i="9"/>
  <c r="T77" i="9"/>
  <c r="S77" i="9"/>
  <c r="T206" i="9"/>
  <c r="S206" i="9"/>
  <c r="T397" i="9"/>
  <c r="S397" i="9"/>
  <c r="T581" i="9"/>
  <c r="S581" i="9"/>
  <c r="S500" i="9"/>
  <c r="T500" i="9"/>
  <c r="T504" i="9"/>
  <c r="S504" i="9"/>
  <c r="T332" i="9"/>
  <c r="S332" i="9"/>
  <c r="T227" i="9"/>
  <c r="S227" i="9"/>
  <c r="T345" i="9"/>
  <c r="S345" i="9"/>
  <c r="T142" i="9"/>
  <c r="S142" i="9"/>
  <c r="T516" i="9"/>
  <c r="S516" i="9"/>
  <c r="T549" i="9"/>
  <c r="S549" i="9"/>
  <c r="T451" i="9"/>
  <c r="S451" i="9"/>
  <c r="T562" i="9"/>
  <c r="S562" i="9"/>
  <c r="T471" i="9"/>
  <c r="S471" i="9"/>
  <c r="T189" i="9"/>
  <c r="S189" i="9"/>
  <c r="T191" i="9"/>
  <c r="S191" i="9"/>
  <c r="T63" i="9"/>
  <c r="S63" i="9"/>
  <c r="T231" i="9"/>
  <c r="S231" i="9"/>
  <c r="T139" i="9"/>
  <c r="S139" i="9"/>
  <c r="T24" i="9"/>
  <c r="S24" i="9"/>
  <c r="T204" i="9"/>
  <c r="S204" i="9"/>
  <c r="T393" i="9"/>
  <c r="S393" i="9"/>
  <c r="T78" i="9"/>
  <c r="S78" i="9"/>
  <c r="T86" i="9"/>
  <c r="S86" i="9"/>
  <c r="T92" i="9"/>
  <c r="S92" i="9"/>
  <c r="T363" i="9"/>
  <c r="S363" i="9"/>
  <c r="T96" i="9"/>
  <c r="S96" i="9"/>
  <c r="T244" i="9"/>
  <c r="S244" i="9"/>
  <c r="T401" i="9"/>
  <c r="S401" i="9"/>
  <c r="T546" i="9"/>
  <c r="S546" i="9"/>
  <c r="T213" i="9"/>
  <c r="S213" i="9"/>
  <c r="T247" i="9"/>
  <c r="S247" i="9"/>
  <c r="T255" i="9"/>
  <c r="S255" i="9"/>
  <c r="T263" i="9"/>
  <c r="S263" i="9"/>
  <c r="T45" i="9"/>
  <c r="S45" i="9"/>
  <c r="T506" i="9"/>
  <c r="S506" i="9"/>
  <c r="T164" i="9"/>
  <c r="S164" i="9"/>
  <c r="T334" i="9"/>
  <c r="S334" i="9"/>
  <c r="T340" i="9"/>
  <c r="S340" i="9"/>
  <c r="T133" i="9"/>
  <c r="S133" i="9"/>
  <c r="T535" i="9"/>
  <c r="S535" i="9"/>
  <c r="T347" i="9"/>
  <c r="S347" i="9"/>
  <c r="T427" i="9"/>
  <c r="S427" i="9"/>
  <c r="T547" i="9"/>
  <c r="S547" i="9"/>
  <c r="T518" i="9"/>
  <c r="S518" i="9"/>
  <c r="T526" i="9"/>
  <c r="S526" i="9"/>
  <c r="T600" i="9"/>
  <c r="S600" i="9"/>
  <c r="T453" i="9"/>
  <c r="S453" i="9"/>
  <c r="T413" i="9"/>
  <c r="S413" i="9"/>
  <c r="T457" i="9"/>
  <c r="S457" i="9"/>
  <c r="T465" i="9"/>
  <c r="S465" i="9"/>
  <c r="T473" i="9"/>
  <c r="S473" i="9"/>
  <c r="T566" i="9"/>
  <c r="S566" i="9"/>
  <c r="T602" i="9"/>
  <c r="S602" i="9"/>
  <c r="T193" i="9"/>
  <c r="S193" i="9"/>
  <c r="T377" i="9"/>
  <c r="S377" i="9"/>
  <c r="T20" i="9"/>
  <c r="S20" i="9"/>
  <c r="T230" i="9"/>
  <c r="S230" i="9"/>
  <c r="T21" i="9"/>
  <c r="S21" i="9"/>
  <c r="T198" i="9"/>
  <c r="S198" i="9"/>
  <c r="T11" i="9"/>
  <c r="S11" i="9"/>
  <c r="T233" i="9"/>
  <c r="S233" i="9"/>
  <c r="T220" i="9"/>
  <c r="S220" i="9"/>
  <c r="T177" i="9"/>
  <c r="S177" i="9"/>
  <c r="T205" i="9"/>
  <c r="S205" i="9"/>
  <c r="T494" i="9"/>
  <c r="S494" i="9"/>
  <c r="T352" i="9"/>
  <c r="S352" i="9"/>
  <c r="T73" i="9"/>
  <c r="S73" i="9"/>
  <c r="T80" i="9"/>
  <c r="S80" i="9"/>
  <c r="T88" i="9"/>
  <c r="S88" i="9"/>
  <c r="T357" i="9"/>
  <c r="S357" i="9"/>
  <c r="T429" i="9"/>
  <c r="S429" i="9"/>
  <c r="T239" i="9"/>
  <c r="S239" i="9"/>
  <c r="T221" i="9"/>
  <c r="S221" i="9"/>
  <c r="T436" i="9"/>
  <c r="S436" i="9"/>
  <c r="T98" i="9"/>
  <c r="S98" i="9"/>
  <c r="T106" i="9"/>
  <c r="S106" i="9"/>
  <c r="T109" i="9"/>
  <c r="S109" i="9"/>
  <c r="T438" i="9"/>
  <c r="S438" i="9"/>
  <c r="T184" i="9"/>
  <c r="S184" i="9"/>
  <c r="T445" i="9"/>
  <c r="S445" i="9"/>
  <c r="S403" i="9"/>
  <c r="T403" i="9"/>
  <c r="T246" i="9"/>
  <c r="S246" i="9"/>
  <c r="T249" i="9"/>
  <c r="S249" i="9"/>
  <c r="T257" i="9"/>
  <c r="S257" i="9"/>
  <c r="T265" i="9"/>
  <c r="S265" i="9"/>
  <c r="T16" i="9"/>
  <c r="S16" i="9"/>
  <c r="T612" i="9"/>
  <c r="S612" i="9"/>
  <c r="T508" i="9"/>
  <c r="S508" i="9"/>
  <c r="R61" i="5"/>
  <c r="R498" i="5"/>
  <c r="R494" i="5"/>
  <c r="R490" i="5"/>
  <c r="R486" i="5"/>
  <c r="R482" i="5"/>
  <c r="R478" i="5"/>
  <c r="R474" i="5"/>
  <c r="R514" i="5"/>
  <c r="R510" i="5"/>
  <c r="R557" i="5"/>
  <c r="R553" i="5"/>
  <c r="R549" i="5"/>
  <c r="R541" i="5"/>
  <c r="R537" i="5"/>
  <c r="R533" i="5"/>
  <c r="R529" i="5"/>
  <c r="R525" i="5"/>
  <c r="R521" i="5"/>
  <c r="R517" i="5"/>
  <c r="R578" i="5"/>
  <c r="R574" i="5"/>
  <c r="R570" i="5"/>
  <c r="R566" i="5"/>
  <c r="R562" i="5"/>
  <c r="R558" i="5"/>
  <c r="R602" i="5"/>
  <c r="R582" i="5"/>
  <c r="R620" i="5"/>
  <c r="R54" i="5"/>
  <c r="R62" i="5"/>
  <c r="R496" i="5"/>
  <c r="R492" i="5"/>
  <c r="R488" i="5"/>
  <c r="R484" i="5"/>
  <c r="R480" i="5"/>
  <c r="R476" i="5"/>
  <c r="R516" i="5"/>
  <c r="R555" i="5"/>
  <c r="R551" i="5"/>
  <c r="R547" i="5"/>
  <c r="R543" i="5"/>
  <c r="R539" i="5"/>
  <c r="R535" i="5"/>
  <c r="R531" i="5"/>
  <c r="R527" i="5"/>
  <c r="R523" i="5"/>
  <c r="R519" i="5"/>
  <c r="R580" i="5"/>
  <c r="R576" i="5"/>
  <c r="R572" i="5"/>
  <c r="R568" i="5"/>
  <c r="R564" i="5"/>
  <c r="R560" i="5"/>
  <c r="R608" i="5"/>
  <c r="R588" i="5"/>
  <c r="R622" i="5"/>
  <c r="R52" i="5"/>
  <c r="R60" i="5"/>
  <c r="R2" i="5"/>
  <c r="P9" i="5"/>
  <c r="R9" i="5" s="1"/>
  <c r="D70" i="2" l="1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R21" i="5" l="1"/>
  <c r="R16" i="5"/>
  <c r="R67" i="5"/>
  <c r="R68" i="5"/>
  <c r="R12" i="5"/>
  <c r="R19" i="5"/>
  <c r="R255" i="5"/>
  <c r="R13" i="5"/>
  <c r="R23" i="5"/>
  <c r="R17" i="5"/>
  <c r="R48" i="5"/>
  <c r="R65" i="5"/>
  <c r="R251" i="5"/>
  <c r="R253" i="5"/>
  <c r="R18" i="5"/>
  <c r="R15" i="5"/>
  <c r="R64" i="5"/>
  <c r="R291" i="5"/>
  <c r="R14" i="5"/>
  <c r="R282" i="5"/>
  <c r="R22" i="5"/>
  <c r="R252" i="5"/>
  <c r="R20" i="5"/>
  <c r="R250" i="5"/>
  <c r="R256" i="5"/>
  <c r="R36" i="5"/>
</calcChain>
</file>

<file path=xl/sharedStrings.xml><?xml version="1.0" encoding="utf-8"?>
<sst xmlns="http://schemas.openxmlformats.org/spreadsheetml/2006/main" count="18623" uniqueCount="2546">
  <si>
    <t>Inventory Transaction Listing                    Program ID: IN065AR</t>
  </si>
  <si>
    <t>Transaction Code</t>
  </si>
  <si>
    <t>Transaction Date</t>
  </si>
  <si>
    <t>Product Category</t>
  </si>
  <si>
    <t>Product Number</t>
  </si>
  <si>
    <t>Label</t>
  </si>
  <si>
    <t>Description</t>
  </si>
  <si>
    <t>Quantity</t>
  </si>
  <si>
    <t>Cost Value</t>
  </si>
  <si>
    <t>Pounds</t>
  </si>
  <si>
    <t>Receiving Location</t>
  </si>
  <si>
    <t>Primary Control</t>
  </si>
  <si>
    <t>Secondary Control</t>
  </si>
  <si>
    <t>Comments</t>
  </si>
  <si>
    <t>Tag Number</t>
  </si>
  <si>
    <t>SCR</t>
  </si>
  <si>
    <t xml:space="preserve">NON-COMM  </t>
  </si>
  <si>
    <t xml:space="preserve">   </t>
  </si>
  <si>
    <t xml:space="preserve">SUGAR,WHITE,GRAN,BEE          </t>
  </si>
  <si>
    <t xml:space="preserve">H DMG       </t>
  </si>
  <si>
    <t xml:space="preserve">            </t>
  </si>
  <si>
    <t xml:space="preserve">PND/DWH                       </t>
  </si>
  <si>
    <t xml:space="preserve">H EXP       </t>
  </si>
  <si>
    <t xml:space="preserve">FIN GOOD  </t>
  </si>
  <si>
    <t>CCD</t>
  </si>
  <si>
    <t xml:space="preserve">WHP BB FLV TUB 6/3.5          </t>
  </si>
  <si>
    <t xml:space="preserve">H OOS       </t>
  </si>
  <si>
    <t xml:space="preserve">U DMG       </t>
  </si>
  <si>
    <t xml:space="preserve">DWH                           </t>
  </si>
  <si>
    <t xml:space="preserve">PND/SEL MISSING LID           </t>
  </si>
  <si>
    <t xml:space="preserve">U EXP       </t>
  </si>
  <si>
    <t xml:space="preserve">U           </t>
  </si>
  <si>
    <t>SYS</t>
  </si>
  <si>
    <t>HVR</t>
  </si>
  <si>
    <t xml:space="preserve">U OOS       </t>
  </si>
  <si>
    <t xml:space="preserve">SEL         </t>
  </si>
  <si>
    <t xml:space="preserve">CASES LEAKING                 </t>
  </si>
  <si>
    <t xml:space="preserve">LEAKERS                       </t>
  </si>
  <si>
    <t>VEN</t>
  </si>
  <si>
    <t>PHA</t>
  </si>
  <si>
    <t xml:space="preserve">PHASE ZT,LBA 3/1GAL           </t>
  </si>
  <si>
    <t xml:space="preserve">H           </t>
  </si>
  <si>
    <t xml:space="preserve">LKS/LEAKERS                   </t>
  </si>
  <si>
    <t>CHQ</t>
  </si>
  <si>
    <t xml:space="preserve">BMILK RANCH 60/1.5OZ          </t>
  </si>
  <si>
    <t xml:space="preserve">GOLD ITAL60/1.5OZ PH          </t>
  </si>
  <si>
    <t xml:space="preserve">BLUE CHS 60/1.5OZ PH          </t>
  </si>
  <si>
    <t>CSD</t>
  </si>
  <si>
    <t>SCR SHEET 49</t>
  </si>
  <si>
    <t>SYC</t>
  </si>
  <si>
    <t>CUL</t>
  </si>
  <si>
    <t>GFS</t>
  </si>
  <si>
    <t>MCD</t>
  </si>
  <si>
    <t>PJN</t>
  </si>
  <si>
    <t>COM</t>
  </si>
  <si>
    <t xml:space="preserve">NMN BSL/VIN100/1.5OZ          </t>
  </si>
  <si>
    <t xml:space="preserve">NMN RANCH  100/1.5OZ          </t>
  </si>
  <si>
    <t xml:space="preserve">MAYO HEAVY DUTY  4/1          </t>
  </si>
  <si>
    <t xml:space="preserve">ORIG RANCH DRSG  4/1          </t>
  </si>
  <si>
    <t>ADJ</t>
  </si>
  <si>
    <t xml:space="preserve">PACKAGING </t>
  </si>
  <si>
    <t xml:space="preserve">SCR         </t>
  </si>
  <si>
    <t xml:space="preserve">PND/DWH IT WAS TRASHED        </t>
  </si>
  <si>
    <t>CGB</t>
  </si>
  <si>
    <t>POP</t>
  </si>
  <si>
    <t xml:space="preserve">200/1.35 SWT HT CUP           </t>
  </si>
  <si>
    <t>SNG</t>
  </si>
  <si>
    <t xml:space="preserve">50#BB NTF SUN GLOW            </t>
  </si>
  <si>
    <t xml:space="preserve">160/1OZ GRLC SCE              </t>
  </si>
  <si>
    <t>GNS</t>
  </si>
  <si>
    <t xml:space="preserve">30# PLM IE SLD                </t>
  </si>
  <si>
    <t>WCK</t>
  </si>
  <si>
    <t>WAF</t>
  </si>
  <si>
    <t xml:space="preserve">648/14G BB PLM                </t>
  </si>
  <si>
    <t>Branch</t>
  </si>
  <si>
    <t xml:space="preserve">U EXP 086   </t>
  </si>
  <si>
    <t xml:space="preserve">EXP                           </t>
  </si>
  <si>
    <t>GUY</t>
  </si>
  <si>
    <t xml:space="preserve">U OBS       </t>
  </si>
  <si>
    <t xml:space="preserve">MARG PALM IE KDARY            </t>
  </si>
  <si>
    <t xml:space="preserve">SPRD 55%VEG IE PRT            </t>
  </si>
  <si>
    <t xml:space="preserve">REL VEG A/P SHTG 50#          </t>
  </si>
  <si>
    <t>WCP</t>
  </si>
  <si>
    <t xml:space="preserve">SHORTENING NTF 50#            </t>
  </si>
  <si>
    <t xml:space="preserve">SHTG CRM LIQ FRY 35#          </t>
  </si>
  <si>
    <t>FY19 Scrap and Destroyed Coding Matrix</t>
  </si>
  <si>
    <t>System</t>
  </si>
  <si>
    <t>Primary (Parent)</t>
  </si>
  <si>
    <t>Option in System</t>
  </si>
  <si>
    <t>JDE</t>
  </si>
  <si>
    <t>Explaination 1st position</t>
  </si>
  <si>
    <t>Reson Code per visual assist</t>
  </si>
  <si>
    <t>ID for Plant Charges / IK for R&amp;D and Supply Chain Charges</t>
  </si>
  <si>
    <t>AS400</t>
  </si>
  <si>
    <t>Primary Field 3rd position</t>
  </si>
  <si>
    <t>Comment Field 1st position</t>
  </si>
  <si>
    <t>Responsible Party</t>
  </si>
  <si>
    <t>Primary Code (Parent)</t>
  </si>
  <si>
    <t>Concatinate</t>
  </si>
  <si>
    <t>Definition</t>
  </si>
  <si>
    <t>Plant</t>
  </si>
  <si>
    <t>OOS</t>
  </si>
  <si>
    <t>ALR</t>
  </si>
  <si>
    <t>Allergen</t>
  </si>
  <si>
    <t>APP</t>
  </si>
  <si>
    <t>Appearance</t>
  </si>
  <si>
    <t>COI</t>
  </si>
  <si>
    <t>Coding issue or code date</t>
  </si>
  <si>
    <t>EXT</t>
  </si>
  <si>
    <t>Extraneous - Foreign Material</t>
  </si>
  <si>
    <t>GMP</t>
  </si>
  <si>
    <t>GMP Violation</t>
  </si>
  <si>
    <t>KOS</t>
  </si>
  <si>
    <t>Kosher issue</t>
  </si>
  <si>
    <t>LAP</t>
  </si>
  <si>
    <t>Label issue - Application</t>
  </si>
  <si>
    <t>MDT</t>
  </si>
  <si>
    <t>Metal Detection Issue</t>
  </si>
  <si>
    <t>MIC</t>
  </si>
  <si>
    <t>Micro issue</t>
  </si>
  <si>
    <t>OFF</t>
  </si>
  <si>
    <t>Off flavor - Odor</t>
  </si>
  <si>
    <t>SEL</t>
  </si>
  <si>
    <t>Seal Issues - Leakers</t>
  </si>
  <si>
    <t>STN</t>
  </si>
  <si>
    <t>Stained</t>
  </si>
  <si>
    <t>TEX</t>
  </si>
  <si>
    <t>Texture</t>
  </si>
  <si>
    <t>TMP</t>
  </si>
  <si>
    <t>Temperature / Storage issue</t>
  </si>
  <si>
    <t>PKG</t>
  </si>
  <si>
    <t>Plant Packaging issue</t>
  </si>
  <si>
    <t>DMG</t>
  </si>
  <si>
    <t>DWH</t>
  </si>
  <si>
    <t>Damage Warehouse - Material Handling Damage</t>
  </si>
  <si>
    <t>Repeat Primary code if other codes are not applicable</t>
  </si>
  <si>
    <t>Supply Chain</t>
  </si>
  <si>
    <t>DIS</t>
  </si>
  <si>
    <t>Damaged in Shipment</t>
  </si>
  <si>
    <t>EXP</t>
  </si>
  <si>
    <t>SOR</t>
  </si>
  <si>
    <t>Shipped out of rotation</t>
  </si>
  <si>
    <t>OBS</t>
  </si>
  <si>
    <t>DNT</t>
  </si>
  <si>
    <t>Donated or Distressed Sale</t>
  </si>
  <si>
    <t>VND</t>
  </si>
  <si>
    <t>Damaged by Vendor</t>
  </si>
  <si>
    <t>NTS</t>
  </si>
  <si>
    <t>Not to Standards - Specifications</t>
  </si>
  <si>
    <t>PCK</t>
  </si>
  <si>
    <t>Vendor Packaging issue</t>
  </si>
  <si>
    <t xml:space="preserve">R&amp;D </t>
  </si>
  <si>
    <t>Test products and test runs</t>
  </si>
  <si>
    <t>RES</t>
  </si>
  <si>
    <t>Prior Year Reserve amounts scrapped in current year</t>
  </si>
  <si>
    <t>***</t>
  </si>
  <si>
    <t xml:space="preserve">Okay to use any of the above secondary codes (child) for RES primiary code. </t>
  </si>
  <si>
    <t>Primary</t>
  </si>
  <si>
    <t>Concatinate 1</t>
  </si>
  <si>
    <t>Find Secondary Comments</t>
  </si>
  <si>
    <t>Responsible</t>
  </si>
  <si>
    <t>Reason</t>
  </si>
  <si>
    <t>Error</t>
  </si>
  <si>
    <t>RDP</t>
  </si>
  <si>
    <t>(Child)</t>
  </si>
  <si>
    <t>Secondary (Child)</t>
  </si>
  <si>
    <t>Secondary Code (Child)</t>
  </si>
  <si>
    <t>SUP</t>
  </si>
  <si>
    <t>Supplies</t>
  </si>
  <si>
    <t>Added 4/6</t>
  </si>
  <si>
    <t>TST</t>
  </si>
  <si>
    <t xml:space="preserve">Testing Lab/QA Sampling  </t>
  </si>
  <si>
    <t>Changed 4/6</t>
  </si>
  <si>
    <t xml:space="preserve">DWH  WAREHOUSE DAMAGE         </t>
  </si>
  <si>
    <t xml:space="preserve">DWH  WHSE DAMAGE              </t>
  </si>
  <si>
    <t xml:space="preserve">GARLIC,DEHY,PWD,IRR,          </t>
  </si>
  <si>
    <t xml:space="preserve">SOR  PREWEIGH ITEM EXPIRED    </t>
  </si>
  <si>
    <t xml:space="preserve">ONION,DEHY,PWD,IRR,N          </t>
  </si>
  <si>
    <t xml:space="preserve">POLYSORBATE 60                </t>
  </si>
  <si>
    <t xml:space="preserve">ACID,PHOSPHORIC,75%           </t>
  </si>
  <si>
    <t xml:space="preserve">SALT,REGULAR,BAGS,NO          </t>
  </si>
  <si>
    <t xml:space="preserve">FG,F5977,COND,LMN JC          </t>
  </si>
  <si>
    <t xml:space="preserve">SEL  - FG LEAKERS -WASTE      </t>
  </si>
  <si>
    <t xml:space="preserve">MUSTARD FLOUR,WSI#44          </t>
  </si>
  <si>
    <t xml:space="preserve">TERIYAKISCE,KIKKOMAN          </t>
  </si>
  <si>
    <t xml:space="preserve">APRICOT PUREE,CONC,3          </t>
  </si>
  <si>
    <t xml:space="preserve">APP   PRODUCT MOLDY           </t>
  </si>
  <si>
    <t xml:space="preserve">FG,FF335,SCE,BBQ,TAN          </t>
  </si>
  <si>
    <t xml:space="preserve">EXT   FOREIGHT MATERIAL ISSU  </t>
  </si>
  <si>
    <t xml:space="preserve">FG,FF673,DSG,RANCH,B          </t>
  </si>
  <si>
    <t xml:space="preserve">TMP   TEMP ABUSED             </t>
  </si>
  <si>
    <t xml:space="preserve">FZ969,PWS,BBQ,SYS,OR          </t>
  </si>
  <si>
    <t xml:space="preserve">SOR - EXPIRED PREWEIGH        </t>
  </si>
  <si>
    <t xml:space="preserve">CLS GLD ITL2/3.78LTR          </t>
  </si>
  <si>
    <t xml:space="preserve">SEL LEAKERS                   </t>
  </si>
  <si>
    <t xml:space="preserve">DWH LKS                       </t>
  </si>
  <si>
    <t>MFY</t>
  </si>
  <si>
    <t xml:space="preserve">NTF HIPRF OIL2/17.5#          </t>
  </si>
  <si>
    <t xml:space="preserve">DMG                           </t>
  </si>
  <si>
    <t>COS</t>
  </si>
  <si>
    <t xml:space="preserve">POPPYSD DR REF96/4OZ          </t>
  </si>
  <si>
    <t xml:space="preserve">LKS/SEL LEAKERS               </t>
  </si>
  <si>
    <t xml:space="preserve">BALSMIC VINAGRETT2/1          </t>
  </si>
  <si>
    <t xml:space="preserve">DWH WHD                       </t>
  </si>
  <si>
    <t>KFC</t>
  </si>
  <si>
    <t xml:space="preserve">HONEY MUST 300-7/8OZ          </t>
  </si>
  <si>
    <t xml:space="preserve">PKG/SEL LEAKERS               </t>
  </si>
  <si>
    <t xml:space="preserve">COCKTAIL REF 96/4 OZ          </t>
  </si>
  <si>
    <t xml:space="preserve">PKG - LOW WEIGHTS             </t>
  </si>
  <si>
    <t xml:space="preserve">FF HONEY MUST DR 2/1          </t>
  </si>
  <si>
    <t xml:space="preserve">FF BMLK RCH 60/1.5OZ          </t>
  </si>
  <si>
    <t xml:space="preserve">CR CAESAR 60/1.5OZPH          </t>
  </si>
  <si>
    <t xml:space="preserve">FF HNY MST60/1.5OZPH          </t>
  </si>
  <si>
    <t xml:space="preserve">CT FRENCH60/1.5OZ PH          </t>
  </si>
  <si>
    <t xml:space="preserve">LT LGD ITL60/1.5OZPH          </t>
  </si>
  <si>
    <t>BRX</t>
  </si>
  <si>
    <t xml:space="preserve">ZESTY ONION 300/1 OZ          </t>
  </si>
  <si>
    <t xml:space="preserve">R/C CSR REF96/4OZ CP          </t>
  </si>
  <si>
    <t xml:space="preserve">MDT/MDT METAL DETECTOR        </t>
  </si>
  <si>
    <t xml:space="preserve">BUTTERMILK RANCH 4/1          </t>
  </si>
  <si>
    <t xml:space="preserve">CR BUFFALO 300-7/8OZ          </t>
  </si>
  <si>
    <t xml:space="preserve">QA SAMPLES                    </t>
  </si>
  <si>
    <t xml:space="preserve">QA SAMPLE                     </t>
  </si>
  <si>
    <t>SMH</t>
  </si>
  <si>
    <t xml:space="preserve">HNY BOURBON BBQ  2/1          </t>
  </si>
  <si>
    <t xml:space="preserve">DWH WHSE DAMAGE               </t>
  </si>
  <si>
    <t xml:space="preserve">CNTY FRENCH 60/1.5OZ          </t>
  </si>
  <si>
    <t xml:space="preserve">CRMY CAESAR 60/1.5OZ          </t>
  </si>
  <si>
    <t>PNA</t>
  </si>
  <si>
    <t xml:space="preserve">WT BLSM AP VN REF4/1          </t>
  </si>
  <si>
    <t xml:space="preserve">THAI CHILI DR REF4/1          </t>
  </si>
  <si>
    <t xml:space="preserve">H/M 160/1 OZ REF CUP          </t>
  </si>
  <si>
    <t xml:space="preserve">H RES       </t>
  </si>
  <si>
    <t xml:space="preserve">PSP/EXP                       </t>
  </si>
  <si>
    <t>DLS</t>
  </si>
  <si>
    <t xml:space="preserve">HONEY MUST 207/.75OZ          </t>
  </si>
  <si>
    <t>TFR</t>
  </si>
  <si>
    <t xml:space="preserve">CAESAR REF264/1.25OZ          </t>
  </si>
  <si>
    <t xml:space="preserve">PKG/PKG CUP CODES FALLING OF  </t>
  </si>
  <si>
    <t xml:space="preserve">PKG/QA SAMPLE                 </t>
  </si>
  <si>
    <t xml:space="preserve">PKG/PACKAGING                 </t>
  </si>
  <si>
    <t xml:space="preserve">PKG/PKG CODES FALLIN OFF CUP  </t>
  </si>
  <si>
    <t xml:space="preserve">BK MAYO EXP 10/4.08#          </t>
  </si>
  <si>
    <t xml:space="preserve">MPL BACN 6/29 FL OZ           </t>
  </si>
  <si>
    <t>GFK</t>
  </si>
  <si>
    <t xml:space="preserve">MAYONNAISE   4/1 GAL          </t>
  </si>
  <si>
    <t xml:space="preserve">SALAD DRESSING   4/1          </t>
  </si>
  <si>
    <t xml:space="preserve">DWH MISSING BOTTLE            </t>
  </si>
  <si>
    <t>CPK</t>
  </si>
  <si>
    <t xml:space="preserve">SWEET &amp; SOUR REF 4/1          </t>
  </si>
  <si>
    <t xml:space="preserve">TNGY BBQ 250/1 OZ CP          </t>
  </si>
  <si>
    <t xml:space="preserve">PKG - FILM REGISTRATION OFF   </t>
  </si>
  <si>
    <t xml:space="preserve">EMT/EXT BURNT PIECES          </t>
  </si>
  <si>
    <t xml:space="preserve">CAESAR REF 102/1.5OZ          </t>
  </si>
  <si>
    <t xml:space="preserve">PKG/PKG CASE CODE             </t>
  </si>
  <si>
    <t xml:space="preserve">LEAKERS                   RQ  </t>
  </si>
  <si>
    <t xml:space="preserve">MAYONNAISE       4/1          </t>
  </si>
  <si>
    <t xml:space="preserve">FLV/DWH  WHSE DAMAGE          </t>
  </si>
  <si>
    <t>VXP</t>
  </si>
  <si>
    <t xml:space="preserve">EXTRA HVY MAYO   4/1          </t>
  </si>
  <si>
    <t xml:space="preserve">IMP MAYO GOURMET 4/1          </t>
  </si>
  <si>
    <t xml:space="preserve">U RES       </t>
  </si>
  <si>
    <t xml:space="preserve">DAMAGED                       </t>
  </si>
  <si>
    <t xml:space="preserve">TUB,1 GAL PLASTIC TR          </t>
  </si>
  <si>
    <t xml:space="preserve">SUP  SUPPLIES USED IN PROD    </t>
  </si>
  <si>
    <t xml:space="preserve">TUB,64 OZ,PLASTIC TR          </t>
  </si>
  <si>
    <t xml:space="preserve">LINER,275 GAL,2 FITM          </t>
  </si>
  <si>
    <t xml:space="preserve">FLM,POUCH PACK,FS553          </t>
  </si>
  <si>
    <t xml:space="preserve">PKG/OOS CUT DOWN-WONT RUN IN  </t>
  </si>
  <si>
    <t xml:space="preserve">HG RES      </t>
  </si>
  <si>
    <t xml:space="preserve">U VND       </t>
  </si>
  <si>
    <t xml:space="preserve">PCK   ROLL TOO TIGHT          </t>
  </si>
  <si>
    <t xml:space="preserve">DWH  PRODUCTION DAMAGE        </t>
  </si>
  <si>
    <t xml:space="preserve">LABEL     </t>
  </si>
  <si>
    <t xml:space="preserve">LBL,3.78_LTR,FPS,940          </t>
  </si>
  <si>
    <t xml:space="preserve">OBS  OLD VERSION OF LABEL     </t>
  </si>
  <si>
    <t xml:space="preserve">WORC CONC,2X,ILLES#7          </t>
  </si>
  <si>
    <t xml:space="preserve">CILANTRO,FRSH,NKOSHE          </t>
  </si>
  <si>
    <t xml:space="preserve">U RES 086   </t>
  </si>
  <si>
    <t xml:space="preserve">OBS                           </t>
  </si>
  <si>
    <t xml:space="preserve">BLND,CREOLE,NPHO,FUC          </t>
  </si>
  <si>
    <t xml:space="preserve">O RES  086  </t>
  </si>
  <si>
    <t xml:space="preserve">FGT,FD414,SCE,GRLC,L          </t>
  </si>
  <si>
    <t xml:space="preserve">TMP                           </t>
  </si>
  <si>
    <t xml:space="preserve">FG,FD926,MARG,IE,NPH          </t>
  </si>
  <si>
    <t xml:space="preserve">TMP OUT OF DATE               </t>
  </si>
  <si>
    <t xml:space="preserve">BTRBLD WHP NTF 720/5          </t>
  </si>
  <si>
    <t xml:space="preserve">O BALANCE FOUND IN RACK       </t>
  </si>
  <si>
    <t xml:space="preserve">36/1 NS NT SUNGLOW            </t>
  </si>
  <si>
    <t xml:space="preserve">PND/DWH WAREHOUSE CRUSHED CA  </t>
  </si>
  <si>
    <t>GND</t>
  </si>
  <si>
    <t xml:space="preserve">GAR LIQ 96/1.5 OZ             </t>
  </si>
  <si>
    <t xml:space="preserve">PND/DWH PALLETROOM DAMAGED    </t>
  </si>
  <si>
    <t xml:space="preserve">96/2 OZ LIQ GRLC SCE          </t>
  </si>
  <si>
    <t>MOP</t>
  </si>
  <si>
    <t xml:space="preserve">128/1.25 OZ GRLC SCE          </t>
  </si>
  <si>
    <t>WFS</t>
  </si>
  <si>
    <t xml:space="preserve">900/5G SPRD                   </t>
  </si>
  <si>
    <t>USS</t>
  </si>
  <si>
    <t xml:space="preserve">432/10 HNY SPRD               </t>
  </si>
  <si>
    <t xml:space="preserve">DSG LMN TAHINI PNA            </t>
  </si>
  <si>
    <t xml:space="preserve">EXP GL#656130 M65765          </t>
  </si>
  <si>
    <t xml:space="preserve">F7162,BRINE,SPRD,48%          </t>
  </si>
  <si>
    <t xml:space="preserve">PND/DMG 4-9                   </t>
  </si>
  <si>
    <t>FAM</t>
  </si>
  <si>
    <t xml:space="preserve">LIQ MARG 722 2/17.5#          </t>
  </si>
  <si>
    <t xml:space="preserve">M07218      </t>
  </si>
  <si>
    <t xml:space="preserve">SOP/DWH 3-50                  </t>
  </si>
  <si>
    <t xml:space="preserve">R VND       </t>
  </si>
  <si>
    <t xml:space="preserve">M08618      </t>
  </si>
  <si>
    <t xml:space="preserve">RCH/DMG 4-10                  </t>
  </si>
  <si>
    <t xml:space="preserve">LIQ MARG 723 2/17.5#          </t>
  </si>
  <si>
    <t xml:space="preserve">M07118      </t>
  </si>
  <si>
    <t xml:space="preserve">PND/DIS 4-17                  </t>
  </si>
  <si>
    <t xml:space="preserve">LARD 641 50# CUBE             </t>
  </si>
  <si>
    <t xml:space="preserve">M01428      </t>
  </si>
  <si>
    <t xml:space="preserve">PND/DWH 4-14                  </t>
  </si>
  <si>
    <t xml:space="preserve">CAESAR DSG 8/64 OZ            </t>
  </si>
  <si>
    <t xml:space="preserve">H VND       </t>
  </si>
  <si>
    <t xml:space="preserve">F06618      </t>
  </si>
  <si>
    <t xml:space="preserve">PND/DMG 4-10                  </t>
  </si>
  <si>
    <t xml:space="preserve">MARG NTF WHPD PL 20#          </t>
  </si>
  <si>
    <t xml:space="preserve">M04018      </t>
  </si>
  <si>
    <t>GDF</t>
  </si>
  <si>
    <t xml:space="preserve">SAVORY NTF PCH 6/64           </t>
  </si>
  <si>
    <t xml:space="preserve">SOP/DIS 4-5                   </t>
  </si>
  <si>
    <t>YUM</t>
  </si>
  <si>
    <t xml:space="preserve">LIQ BTR ALT(ZTFA)             </t>
  </si>
  <si>
    <t xml:space="preserve">PND/DMG 4-11                  </t>
  </si>
  <si>
    <t>PAD</t>
  </si>
  <si>
    <t xml:space="preserve">PLUM SAUCE 500/7GRAM          </t>
  </si>
  <si>
    <t xml:space="preserve">H OBS       </t>
  </si>
  <si>
    <t xml:space="preserve">PSP/OBS 4-6                   </t>
  </si>
  <si>
    <t>DAR</t>
  </si>
  <si>
    <t xml:space="preserve">LIQUID MARG      TWN          </t>
  </si>
  <si>
    <t xml:space="preserve">SOP/DWH 4-16                  </t>
  </si>
  <si>
    <t xml:space="preserve">EXP/EXP 4-7                   </t>
  </si>
  <si>
    <t>SMB</t>
  </si>
  <si>
    <t xml:space="preserve">SMASH NTF PCH 8/4#            </t>
  </si>
  <si>
    <t xml:space="preserve">MRO/DWH 3-55                  </t>
  </si>
  <si>
    <t xml:space="preserve">HNY BOURBON BBQ 2/1           </t>
  </si>
  <si>
    <t xml:space="preserve">PND/DWH 4-12                  </t>
  </si>
  <si>
    <t xml:space="preserve">AUG 12 18   </t>
  </si>
  <si>
    <t xml:space="preserve">MARG LIQ GRLC 17.5/2          </t>
  </si>
  <si>
    <t xml:space="preserve">2/17.5 BISCUIT DRES           </t>
  </si>
  <si>
    <t>CFW</t>
  </si>
  <si>
    <t xml:space="preserve">RANCH POUCH 8/4#              </t>
  </si>
  <si>
    <t xml:space="preserve">F07418      </t>
  </si>
  <si>
    <t xml:space="preserve">SOP/DWH 4-14                  </t>
  </si>
  <si>
    <t xml:space="preserve">MARG PALM IE DARY             </t>
  </si>
  <si>
    <t xml:space="preserve">M030618     </t>
  </si>
  <si>
    <t xml:space="preserve">M021318     </t>
  </si>
  <si>
    <t>BLU</t>
  </si>
  <si>
    <t xml:space="preserve">CRZY BRD SPR 2-2 1/4          </t>
  </si>
  <si>
    <t xml:space="preserve">PND/SEL 4-15                  </t>
  </si>
  <si>
    <t xml:space="preserve">MARG PALM IE PRT              </t>
  </si>
  <si>
    <t xml:space="preserve">MARG PALM IE WFS PRT          </t>
  </si>
  <si>
    <t xml:space="preserve">A02238      </t>
  </si>
  <si>
    <t>SON</t>
  </si>
  <si>
    <t xml:space="preserve">LT RNCH REF8/32 FLOZ          </t>
  </si>
  <si>
    <t xml:space="preserve">B07318      </t>
  </si>
  <si>
    <t xml:space="preserve">WHD/DWH 3-50                  </t>
  </si>
  <si>
    <t xml:space="preserve">WHD/DWH 3-55                  </t>
  </si>
  <si>
    <t xml:space="preserve">70% SPRD PRT 30/1#            </t>
  </si>
  <si>
    <t xml:space="preserve">72% BB SPD PRT 30/1#          </t>
  </si>
  <si>
    <t xml:space="preserve">MARG NSLT PRT 30/1#           </t>
  </si>
  <si>
    <t xml:space="preserve">J0848       </t>
  </si>
  <si>
    <t xml:space="preserve">MARG WHP TUB 6/4#             </t>
  </si>
  <si>
    <t xml:space="preserve">H07918      </t>
  </si>
  <si>
    <t xml:space="preserve">DWH 4-14                      </t>
  </si>
  <si>
    <t xml:space="preserve">PND/DWH 4-16                  </t>
  </si>
  <si>
    <t xml:space="preserve">SPREAD GARLIC 6/5#            </t>
  </si>
  <si>
    <t xml:space="preserve">R OBS       </t>
  </si>
  <si>
    <t xml:space="preserve">C30717      </t>
  </si>
  <si>
    <t xml:space="preserve">RCH/OBS 4-13                  </t>
  </si>
  <si>
    <t xml:space="preserve">J091018     </t>
  </si>
  <si>
    <t xml:space="preserve">J040419     </t>
  </si>
  <si>
    <t>CMC</t>
  </si>
  <si>
    <t xml:space="preserve">ECONOFRY      35#PLS          </t>
  </si>
  <si>
    <t xml:space="preserve">J09618      </t>
  </si>
  <si>
    <t xml:space="preserve">CLS CLEAR CANOLA OIL          </t>
  </si>
  <si>
    <t>BKE</t>
  </si>
  <si>
    <t xml:space="preserve">TST                           </t>
  </si>
  <si>
    <t>BRK</t>
  </si>
  <si>
    <t xml:space="preserve">HONEY MSTD 100/1              </t>
  </si>
  <si>
    <t xml:space="preserve">RCH DIP SC 300/0.89           </t>
  </si>
  <si>
    <t xml:space="preserve">SHTG NTF 50#                  </t>
  </si>
  <si>
    <t xml:space="preserve">ZESTY ONION 300/1             </t>
  </si>
  <si>
    <t>OPR</t>
  </si>
  <si>
    <t xml:space="preserve">CRMY LIQ FRY NTF              </t>
  </si>
  <si>
    <t xml:space="preserve">SWT HEAT POP CUP              </t>
  </si>
  <si>
    <t xml:space="preserve">PND/TST                       </t>
  </si>
  <si>
    <t xml:space="preserve">LAB/TST                       </t>
  </si>
  <si>
    <t>GOC</t>
  </si>
  <si>
    <t xml:space="preserve">MAYO HD BTL 4/1               </t>
  </si>
  <si>
    <t>TGI</t>
  </si>
  <si>
    <t xml:space="preserve">TGIF RANCH 8/4LB PCH          </t>
  </si>
  <si>
    <t xml:space="preserve">SIGNATURE SCE 100/1           </t>
  </si>
  <si>
    <t>FRD</t>
  </si>
  <si>
    <t xml:space="preserve">SCE FRY FREDDYS CUP           </t>
  </si>
  <si>
    <t xml:space="preserve">SCE BBQ SMK 14/20 OZ          </t>
  </si>
  <si>
    <t>PRL</t>
  </si>
  <si>
    <t xml:space="preserve">CS COOKING OIL   35#          </t>
  </si>
  <si>
    <t xml:space="preserve">PND/DWH  HOLE IN JUG          </t>
  </si>
  <si>
    <t xml:space="preserve">PEANUT OIL    35#PLS          </t>
  </si>
  <si>
    <t xml:space="preserve">HVY DTY MAYO 30#              </t>
  </si>
  <si>
    <t xml:space="preserve">GOLDEN ITALIAN   4/1          </t>
  </si>
  <si>
    <t xml:space="preserve">PKG/DWH  BUSTED GAL           </t>
  </si>
  <si>
    <t xml:space="preserve">RSC,8/64 OZ &amp; MISC,P          </t>
  </si>
  <si>
    <t xml:space="preserve">CORRECT SCRAP CODES           </t>
  </si>
  <si>
    <t xml:space="preserve">C# 35767                      </t>
  </si>
  <si>
    <t xml:space="preserve">PKG  WRONG BOX SUB 35767      </t>
  </si>
  <si>
    <t xml:space="preserve">PKG  WRONG BOX SUB FOR 35767  </t>
  </si>
  <si>
    <t xml:space="preserve">PKG WRONG BOX SUB FOR 35767   </t>
  </si>
  <si>
    <t xml:space="preserve">PFM FD928(34271)              </t>
  </si>
  <si>
    <t>Transactions</t>
  </si>
  <si>
    <t>Errors</t>
  </si>
  <si>
    <t>total</t>
  </si>
  <si>
    <t>Trans UoM</t>
  </si>
  <si>
    <t>2nd Item Number</t>
  </si>
  <si>
    <t>Lot/Serial</t>
  </si>
  <si>
    <t>Document Number</t>
  </si>
  <si>
    <t>Doc Type</t>
  </si>
  <si>
    <t>Unit Cost</t>
  </si>
  <si>
    <t>Extended Cost</t>
  </si>
  <si>
    <t>Lot Status Code</t>
  </si>
  <si>
    <t>User ID</t>
  </si>
  <si>
    <t>Time of Day</t>
  </si>
  <si>
    <t>Branch/ Plant</t>
  </si>
  <si>
    <t>Explanation</t>
  </si>
  <si>
    <t>Reason Code</t>
  </si>
  <si>
    <t>G/L Cat</t>
  </si>
  <si>
    <t>G/L Date</t>
  </si>
  <si>
    <t>Short Item No</t>
  </si>
  <si>
    <t>Creation Date</t>
  </si>
  <si>
    <t>EA</t>
  </si>
  <si>
    <t xml:space="preserve"> </t>
  </si>
  <si>
    <t>IN23</t>
  </si>
  <si>
    <t>CS</t>
  </si>
  <si>
    <t>IN01</t>
  </si>
  <si>
    <t>LB</t>
  </si>
  <si>
    <t>IN21</t>
  </si>
  <si>
    <t>MSCHAFFNE</t>
  </si>
  <si>
    <t>RCANTU</t>
  </si>
  <si>
    <t>IN26</t>
  </si>
  <si>
    <t>W</t>
  </si>
  <si>
    <t>Q</t>
  </si>
  <si>
    <t>47047SYS</t>
  </si>
  <si>
    <t>22491USM</t>
  </si>
  <si>
    <t>AKOEPPEN</t>
  </si>
  <si>
    <t>85625HVR</t>
  </si>
  <si>
    <t>Y318H</t>
  </si>
  <si>
    <t>KPAGEL</t>
  </si>
  <si>
    <t>09:54:39</t>
  </si>
  <si>
    <t>JHEAVNER</t>
  </si>
  <si>
    <t>PRD</t>
  </si>
  <si>
    <t>18501GNS</t>
  </si>
  <si>
    <t>prd used</t>
  </si>
  <si>
    <t>03282018</t>
  </si>
  <si>
    <t>SMCNUTT</t>
  </si>
  <si>
    <t>JALTENHOF</t>
  </si>
  <si>
    <t>71417SYS</t>
  </si>
  <si>
    <t>20767DSN</t>
  </si>
  <si>
    <t>VSOLIS</t>
  </si>
  <si>
    <t>21547GNS</t>
  </si>
  <si>
    <t>B088W</t>
  </si>
  <si>
    <t>AUG0718 D</t>
  </si>
  <si>
    <t>17658MFF</t>
  </si>
  <si>
    <t>0118 CW</t>
  </si>
  <si>
    <t>ID</t>
  </si>
  <si>
    <t>07:41:07</t>
  </si>
  <si>
    <t>22068GNS</t>
  </si>
  <si>
    <t>BEST BY: 120418 MW</t>
  </si>
  <si>
    <t>14:30:32</t>
  </si>
  <si>
    <t>22370BRK</t>
  </si>
  <si>
    <t>USE BY: SEP 02 18 HWW</t>
  </si>
  <si>
    <t>KLYNCH</t>
  </si>
  <si>
    <t>07:25:51</t>
  </si>
  <si>
    <t>2cs damaged</t>
  </si>
  <si>
    <t>71420SYS</t>
  </si>
  <si>
    <t>H01338Q</t>
  </si>
  <si>
    <t>08:01:18</t>
  </si>
  <si>
    <t>OOS_033 MIC FG 71420SYS</t>
  </si>
  <si>
    <t>08:01:17</t>
  </si>
  <si>
    <t>8066W</t>
  </si>
  <si>
    <t>07:56:10</t>
  </si>
  <si>
    <t>OOS_033 SEL FG 85625HVR</t>
  </si>
  <si>
    <t>20776SMH</t>
  </si>
  <si>
    <t>BEST BY: 062818 HQ</t>
  </si>
  <si>
    <t>14:20:43</t>
  </si>
  <si>
    <t>RES_033 EXP FG 20776SMH</t>
  </si>
  <si>
    <t>14:15:12</t>
  </si>
  <si>
    <t>DMG_033 DMG DRY #24059 GOT WET</t>
  </si>
  <si>
    <t>85637HVR</t>
  </si>
  <si>
    <t>8066Q</t>
  </si>
  <si>
    <t>06:36:48</t>
  </si>
  <si>
    <t>OOS_033 SEL FG 85637HVR</t>
  </si>
  <si>
    <t>8060Q</t>
  </si>
  <si>
    <t>06:36:47</t>
  </si>
  <si>
    <t>11292VEN</t>
  </si>
  <si>
    <t>M24217Q</t>
  </si>
  <si>
    <t>06:41:03</t>
  </si>
  <si>
    <t>OOS-product seperation</t>
  </si>
  <si>
    <t>11364SHM</t>
  </si>
  <si>
    <t>08618 MW</t>
  </si>
  <si>
    <t>06:35:35</t>
  </si>
  <si>
    <t>DMG-damaged inedible scrap</t>
  </si>
  <si>
    <t>45635BEF</t>
  </si>
  <si>
    <t>10018 MW</t>
  </si>
  <si>
    <t>06:30:30</t>
  </si>
  <si>
    <t>DMG-flushout-inedible</t>
  </si>
  <si>
    <t>20689MFI</t>
  </si>
  <si>
    <t>M12517Q</t>
  </si>
  <si>
    <t>09:23:52</t>
  </si>
  <si>
    <t>OBS-discontinued product</t>
  </si>
  <si>
    <t>45531BEF</t>
  </si>
  <si>
    <t>09918 M</t>
  </si>
  <si>
    <t>08:51:21</t>
  </si>
  <si>
    <t>OOS-flushout-inedible</t>
  </si>
  <si>
    <t>M040318W</t>
  </si>
  <si>
    <t>08:48:29</t>
  </si>
  <si>
    <t>21642GFS</t>
  </si>
  <si>
    <t>M09618</t>
  </si>
  <si>
    <t>M09418W</t>
  </si>
  <si>
    <t>08:48:28</t>
  </si>
  <si>
    <t>M113018W</t>
  </si>
  <si>
    <t>18678GNS</t>
  </si>
  <si>
    <t>21042EED</t>
  </si>
  <si>
    <t>USE BY: JAN 01 19 M</t>
  </si>
  <si>
    <t>08:48:27</t>
  </si>
  <si>
    <t>19917WCP</t>
  </si>
  <si>
    <t>M09518</t>
  </si>
  <si>
    <t>14421BRB</t>
  </si>
  <si>
    <t>22280GNS</t>
  </si>
  <si>
    <t>14421WCP</t>
  </si>
  <si>
    <t>M08818</t>
  </si>
  <si>
    <t>20627WCP</t>
  </si>
  <si>
    <t>1454487Q</t>
  </si>
  <si>
    <t>10:41:47</t>
  </si>
  <si>
    <t>DMG-soiled/dam.- giveaway</t>
  </si>
  <si>
    <t>20970WCP</t>
  </si>
  <si>
    <t>040T8Q</t>
  </si>
  <si>
    <t>15391PHA</t>
  </si>
  <si>
    <t>J06318</t>
  </si>
  <si>
    <t>10:41:46</t>
  </si>
  <si>
    <t>13129HVR</t>
  </si>
  <si>
    <t>8020W</t>
  </si>
  <si>
    <t>15507IMA</t>
  </si>
  <si>
    <t>J04918W</t>
  </si>
  <si>
    <t>J06318W</t>
  </si>
  <si>
    <t>10:41:45</t>
  </si>
  <si>
    <t>10242017</t>
  </si>
  <si>
    <t>05:06:01</t>
  </si>
  <si>
    <t>13406FS1</t>
  </si>
  <si>
    <t>P09918</t>
  </si>
  <si>
    <t>07:42:37</t>
  </si>
  <si>
    <t>DMG - 036 - RO36</t>
  </si>
  <si>
    <t>77049VEN</t>
  </si>
  <si>
    <t>13304VEN</t>
  </si>
  <si>
    <t>07:42:36</t>
  </si>
  <si>
    <t>77069CHL</t>
  </si>
  <si>
    <t>P10118</t>
  </si>
  <si>
    <t>M1708602Q</t>
  </si>
  <si>
    <t>08:50:24</t>
  </si>
  <si>
    <t>DMG 036</t>
  </si>
  <si>
    <t>02/16/18Q</t>
  </si>
  <si>
    <t>08:49:20</t>
  </si>
  <si>
    <t>OOS 036</t>
  </si>
  <si>
    <t>03/02/18Q</t>
  </si>
  <si>
    <t>03/30/18Q</t>
  </si>
  <si>
    <t>041491642893Q</t>
  </si>
  <si>
    <t>08:49:19</t>
  </si>
  <si>
    <t>10412FSA</t>
  </si>
  <si>
    <t>P29017W</t>
  </si>
  <si>
    <t>07:35:48</t>
  </si>
  <si>
    <t>EXP - 036</t>
  </si>
  <si>
    <t>14063MMK</t>
  </si>
  <si>
    <t>P04418</t>
  </si>
  <si>
    <t>07:32:32</t>
  </si>
  <si>
    <t>OOS - 036</t>
  </si>
  <si>
    <t>13820SYS</t>
  </si>
  <si>
    <t>B01338</t>
  </si>
  <si>
    <t>07:30:02</t>
  </si>
  <si>
    <t>DMG - 036</t>
  </si>
  <si>
    <t>P02628W</t>
  </si>
  <si>
    <t>10419FSA</t>
  </si>
  <si>
    <t>P07418W</t>
  </si>
  <si>
    <t>10418FSA</t>
  </si>
  <si>
    <t>P06518W</t>
  </si>
  <si>
    <t>07:30:01</t>
  </si>
  <si>
    <t>1801000952Q</t>
  </si>
  <si>
    <t>LWILLIAMS</t>
  </si>
  <si>
    <t>10:37:03</t>
  </si>
  <si>
    <t>DMG-039</t>
  </si>
  <si>
    <t>15639MRE</t>
  </si>
  <si>
    <t>JAN0918 DQ</t>
  </si>
  <si>
    <t>10:34:21</t>
  </si>
  <si>
    <t>EXP-039</t>
  </si>
  <si>
    <t>25OCT2017Q</t>
  </si>
  <si>
    <t>10:31:29</t>
  </si>
  <si>
    <t>APC33360Q</t>
  </si>
  <si>
    <t>10:26:43</t>
  </si>
  <si>
    <t>10:25:37</t>
  </si>
  <si>
    <t>21422DSN</t>
  </si>
  <si>
    <t>JUN1618 D</t>
  </si>
  <si>
    <t>09:15:11</t>
  </si>
  <si>
    <t>OOS-09</t>
  </si>
  <si>
    <t>09:14:21</t>
  </si>
  <si>
    <t>OOS-039</t>
  </si>
  <si>
    <t>15:49:25</t>
  </si>
  <si>
    <t>DMG - 075 COD#08</t>
  </si>
  <si>
    <t>1770944H08618Q</t>
  </si>
  <si>
    <t>IK</t>
  </si>
  <si>
    <t>RES_033 EXT DRY 18335 BL SPECS</t>
  </si>
  <si>
    <t>09:54:38</t>
  </si>
  <si>
    <t>USE BY: AUG 24 18 HQ</t>
  </si>
  <si>
    <t>11:49:57</t>
  </si>
  <si>
    <t>RES_033 EXT FG 22370BRK BLACK</t>
  </si>
  <si>
    <t>H22917Q</t>
  </si>
  <si>
    <t>08:49:48</t>
  </si>
  <si>
    <t>RES_033 EXP FG 22491USM</t>
  </si>
  <si>
    <t>H22917</t>
  </si>
  <si>
    <t>14:01:39</t>
  </si>
  <si>
    <t>21327VEN</t>
  </si>
  <si>
    <t>H 043018Q</t>
  </si>
  <si>
    <t>06:30:55</t>
  </si>
  <si>
    <t>RES_033 EXP FG 21327VEN</t>
  </si>
  <si>
    <t>04:06:45</t>
  </si>
  <si>
    <t>Quickwater Softener</t>
  </si>
  <si>
    <t>04:06:10</t>
  </si>
  <si>
    <t>Boiler Water Softener</t>
  </si>
  <si>
    <t>99999SYC</t>
  </si>
  <si>
    <t>2857W</t>
  </si>
  <si>
    <t>11:47:17</t>
  </si>
  <si>
    <t>Overshipment Order # 36-55010</t>
  </si>
  <si>
    <t>OVR</t>
  </si>
  <si>
    <t>22439PNA</t>
  </si>
  <si>
    <t>G27817Q</t>
  </si>
  <si>
    <t>16:43:11</t>
  </si>
  <si>
    <t>RES - 075 COD#07</t>
  </si>
  <si>
    <t>22284WCP</t>
  </si>
  <si>
    <t>F24517Q</t>
  </si>
  <si>
    <t>20607SPF</t>
  </si>
  <si>
    <t>EXPIRATION DATE 011318 CQ</t>
  </si>
  <si>
    <t>16:43:10</t>
  </si>
  <si>
    <t>21276PNA</t>
  </si>
  <si>
    <t>SEP302017Q</t>
  </si>
  <si>
    <t>21175PNA</t>
  </si>
  <si>
    <t>FEB192018Q</t>
  </si>
  <si>
    <t>21165PNA</t>
  </si>
  <si>
    <t>F22717Q</t>
  </si>
  <si>
    <t>16:43:09</t>
  </si>
  <si>
    <t>20661CGS</t>
  </si>
  <si>
    <t>10517 HQ</t>
  </si>
  <si>
    <t>20123GNS</t>
  </si>
  <si>
    <t>M30617Q</t>
  </si>
  <si>
    <t>16:43:08</t>
  </si>
  <si>
    <t>061718Q</t>
  </si>
  <si>
    <t>17712CGS</t>
  </si>
  <si>
    <t>P15817Q</t>
  </si>
  <si>
    <t>16:43:07</t>
  </si>
  <si>
    <t>16836SNG</t>
  </si>
  <si>
    <t>J34817Q</t>
  </si>
  <si>
    <t>16:43:06</t>
  </si>
  <si>
    <t>15543BRK</t>
  </si>
  <si>
    <t>C067181755459 CQ</t>
  </si>
  <si>
    <t>16:43:02</t>
  </si>
  <si>
    <t>Primary code</t>
  </si>
  <si>
    <t>concatinate</t>
  </si>
  <si>
    <t>Total</t>
  </si>
  <si>
    <t>5281111</t>
  </si>
  <si>
    <t>AASHLEY</t>
  </si>
  <si>
    <t>04:52:59</t>
  </si>
  <si>
    <t>PKG SAMPLES/TEST BTLS ADJ REV</t>
  </si>
  <si>
    <t>08:04:13</t>
  </si>
  <si>
    <t>PKG SAMPLES/TEST BTLS ADJ</t>
  </si>
  <si>
    <t>17381SYC</t>
  </si>
  <si>
    <t>02128Q</t>
  </si>
  <si>
    <t>09:49:14</t>
  </si>
  <si>
    <t>11364COM</t>
  </si>
  <si>
    <t>M01238W</t>
  </si>
  <si>
    <t>08:29:33</t>
  </si>
  <si>
    <t>Inventory Destroyed Product</t>
  </si>
  <si>
    <t>71416SYS</t>
  </si>
  <si>
    <t>H01448</t>
  </si>
  <si>
    <t>KRAGSDALE</t>
  </si>
  <si>
    <t>10:21:28</t>
  </si>
  <si>
    <t>lab testing</t>
  </si>
  <si>
    <t>LAB</t>
  </si>
  <si>
    <t>21156SBY</t>
  </si>
  <si>
    <t>USE BY: 20180906 HW</t>
  </si>
  <si>
    <t>09:25:53</t>
  </si>
  <si>
    <t>OOS_033 TEX FG 21156SBY LUMPY</t>
  </si>
  <si>
    <t>2206425HH</t>
  </si>
  <si>
    <t>09:16:08</t>
  </si>
  <si>
    <t>DMG_033 DWH PKG VARIOUS</t>
  </si>
  <si>
    <t>2203788HW</t>
  </si>
  <si>
    <t>2201910W</t>
  </si>
  <si>
    <t>13507-01Q</t>
  </si>
  <si>
    <t>2204022W</t>
  </si>
  <si>
    <t>09:16:07</t>
  </si>
  <si>
    <t>2204022HW</t>
  </si>
  <si>
    <t>2206302W</t>
  </si>
  <si>
    <t>2205150W</t>
  </si>
  <si>
    <t>2207229W</t>
  </si>
  <si>
    <t>80172950Q</t>
  </si>
  <si>
    <t>08:59:22</t>
  </si>
  <si>
    <t>DMG_033 DWH DRY 5358</t>
  </si>
  <si>
    <t>1789388H10218</t>
  </si>
  <si>
    <t>06:46:45</t>
  </si>
  <si>
    <t>OOS_033 APP DRY #23689 SLURRY</t>
  </si>
  <si>
    <t>1786962H10018</t>
  </si>
  <si>
    <t>06:50:10</t>
  </si>
  <si>
    <t>OOS_033 TEX DRY #4769 UNCOOKED</t>
  </si>
  <si>
    <t>21549GNS</t>
  </si>
  <si>
    <t>M032718W</t>
  </si>
  <si>
    <t>11:55:51</t>
  </si>
  <si>
    <t>21726WFS</t>
  </si>
  <si>
    <t>M01048W</t>
  </si>
  <si>
    <t>22076GNS</t>
  </si>
  <si>
    <t>J0838W</t>
  </si>
  <si>
    <t>22047GNS</t>
  </si>
  <si>
    <t>OCT 03 18W</t>
  </si>
  <si>
    <t>11:55:50</t>
  </si>
  <si>
    <t>M01748W</t>
  </si>
  <si>
    <t>20630LOL</t>
  </si>
  <si>
    <t>1511802500W</t>
  </si>
  <si>
    <t>20390EBQ</t>
  </si>
  <si>
    <t>BEST BY: APR 17 19MW</t>
  </si>
  <si>
    <t>11:55:49</t>
  </si>
  <si>
    <t>22062SBQ</t>
  </si>
  <si>
    <t>BEST BY APR 16 19MW</t>
  </si>
  <si>
    <t>16842SNG</t>
  </si>
  <si>
    <t>SEP2518 MW</t>
  </si>
  <si>
    <t>12:20:14</t>
  </si>
  <si>
    <t>1711033A</t>
  </si>
  <si>
    <t>08:15:06</t>
  </si>
  <si>
    <t>DMG-upper conv. malf.-soiled</t>
  </si>
  <si>
    <t>1001736304</t>
  </si>
  <si>
    <t>KASBD6D201</t>
  </si>
  <si>
    <t>1203158366</t>
  </si>
  <si>
    <t>08:15:05</t>
  </si>
  <si>
    <t>11381MPD</t>
  </si>
  <si>
    <t>M01318</t>
  </si>
  <si>
    <t>07:26:34</t>
  </si>
  <si>
    <t>OOS-DAMAGED</t>
  </si>
  <si>
    <t>15375VEN</t>
  </si>
  <si>
    <t>M09218</t>
  </si>
  <si>
    <t>45531CHP</t>
  </si>
  <si>
    <t>10618 MW</t>
  </si>
  <si>
    <t>07:26:33</t>
  </si>
  <si>
    <t>20629LOL</t>
  </si>
  <si>
    <t>1511809400</t>
  </si>
  <si>
    <t>12:05:35</t>
  </si>
  <si>
    <t>OOS-QA Sample/giveaway</t>
  </si>
  <si>
    <t>10:53:45</t>
  </si>
  <si>
    <t>RES-product separation</t>
  </si>
  <si>
    <t>21256SKN</t>
  </si>
  <si>
    <t>M30617W</t>
  </si>
  <si>
    <t>04:44:49</t>
  </si>
  <si>
    <t>20919NYF</t>
  </si>
  <si>
    <t>M06518W</t>
  </si>
  <si>
    <t>20684SBN</t>
  </si>
  <si>
    <t>BEST BY: AUG 31 18MW</t>
  </si>
  <si>
    <t>M09618W</t>
  </si>
  <si>
    <t>11:48:21</t>
  </si>
  <si>
    <t>DMG-nil-inedible7</t>
  </si>
  <si>
    <t>NIL</t>
  </si>
  <si>
    <t>17765TPH</t>
  </si>
  <si>
    <t>J08218W</t>
  </si>
  <si>
    <t>58500CHP</t>
  </si>
  <si>
    <t>M08118W</t>
  </si>
  <si>
    <t>11:48:20</t>
  </si>
  <si>
    <t>20710VEN</t>
  </si>
  <si>
    <t>M07118W</t>
  </si>
  <si>
    <t>21996CVF</t>
  </si>
  <si>
    <t>M08018</t>
  </si>
  <si>
    <t>11:46:51</t>
  </si>
  <si>
    <t>DMG-nil-inedible4</t>
  </si>
  <si>
    <t>M071418W</t>
  </si>
  <si>
    <t>M041118W</t>
  </si>
  <si>
    <t>11:45:45</t>
  </si>
  <si>
    <t>DMG-nil-rwka00</t>
  </si>
  <si>
    <t>22135USS</t>
  </si>
  <si>
    <t>M07218W</t>
  </si>
  <si>
    <t>11:45:44</t>
  </si>
  <si>
    <t>11:22:07</t>
  </si>
  <si>
    <t>11:20:59</t>
  </si>
  <si>
    <t>OOS-product separation</t>
  </si>
  <si>
    <t>11:19:40</t>
  </si>
  <si>
    <t>OOS-separated product</t>
  </si>
  <si>
    <t>05:00:25</t>
  </si>
  <si>
    <t>BEST BY: APR 09 19M</t>
  </si>
  <si>
    <t>T</t>
  </si>
  <si>
    <t>10:45:38</t>
  </si>
  <si>
    <t>M01148</t>
  </si>
  <si>
    <t>M06618W</t>
  </si>
  <si>
    <t>10:45:37</t>
  </si>
  <si>
    <t>21708WCK</t>
  </si>
  <si>
    <t>041018 M</t>
  </si>
  <si>
    <t>21480GND</t>
  </si>
  <si>
    <t>MAR 13 8</t>
  </si>
  <si>
    <t>10:45:36</t>
  </si>
  <si>
    <t>22127JFM</t>
  </si>
  <si>
    <t>M07818W</t>
  </si>
  <si>
    <t>21218EBQ</t>
  </si>
  <si>
    <t>BEST BY: APR 11 19M</t>
  </si>
  <si>
    <t>11285VEN</t>
  </si>
  <si>
    <t>M02318W</t>
  </si>
  <si>
    <t>11:53:52</t>
  </si>
  <si>
    <t>22098SBQ</t>
  </si>
  <si>
    <t>BEST BY MAR 19 19MW</t>
  </si>
  <si>
    <t>11:53:51</t>
  </si>
  <si>
    <t>22176CHP</t>
  </si>
  <si>
    <t>53508SFG</t>
  </si>
  <si>
    <t>BEST BY NOV 30 18MW</t>
  </si>
  <si>
    <t>AUG2818 MW</t>
  </si>
  <si>
    <t>11:53:50</t>
  </si>
  <si>
    <t>21841NGT</t>
  </si>
  <si>
    <t>M111118W</t>
  </si>
  <si>
    <t>22096SBQ</t>
  </si>
  <si>
    <t>BEST BY: FEB 21 19M</t>
  </si>
  <si>
    <t>BEST BY: 111318 MW</t>
  </si>
  <si>
    <t>21542WCP</t>
  </si>
  <si>
    <t>M31017W</t>
  </si>
  <si>
    <t>11:53:49</t>
  </si>
  <si>
    <t>21479GND</t>
  </si>
  <si>
    <t>DEC 04 7W</t>
  </si>
  <si>
    <t>11:44:10</t>
  </si>
  <si>
    <t>11:44:09</t>
  </si>
  <si>
    <t>22116JFM</t>
  </si>
  <si>
    <t>11:44:06</t>
  </si>
  <si>
    <t>21344BTC</t>
  </si>
  <si>
    <t>DEC 10 18W</t>
  </si>
  <si>
    <t>11:41:14</t>
  </si>
  <si>
    <t>DMG-nil-rwka05</t>
  </si>
  <si>
    <t>08518 MW</t>
  </si>
  <si>
    <t>11:38:07</t>
  </si>
  <si>
    <t>21441DLS</t>
  </si>
  <si>
    <t>35317 MW</t>
  </si>
  <si>
    <t>22249GNS</t>
  </si>
  <si>
    <t>M29117W</t>
  </si>
  <si>
    <t>11:33:40</t>
  </si>
  <si>
    <t>dMG-nil-rwka07</t>
  </si>
  <si>
    <t>M27817W</t>
  </si>
  <si>
    <t>20625WCP</t>
  </si>
  <si>
    <t>086T8W</t>
  </si>
  <si>
    <t>15839COM</t>
  </si>
  <si>
    <t>01228W</t>
  </si>
  <si>
    <t>11:33:39</t>
  </si>
  <si>
    <t>11285FAM</t>
  </si>
  <si>
    <t>M04518Q</t>
  </si>
  <si>
    <t>09:11:41</t>
  </si>
  <si>
    <t>dmg-q hold-returned no caps</t>
  </si>
  <si>
    <t>09:10:30</t>
  </si>
  <si>
    <t>21718WFS</t>
  </si>
  <si>
    <t>A01238W</t>
  </si>
  <si>
    <t>22119FAM</t>
  </si>
  <si>
    <t>M06418W</t>
  </si>
  <si>
    <t>OCT0218 MW</t>
  </si>
  <si>
    <t>BEST BY APR 04 19M</t>
  </si>
  <si>
    <t>09:10:29</t>
  </si>
  <si>
    <t>AUG 27 18W</t>
  </si>
  <si>
    <t>22073USS</t>
  </si>
  <si>
    <t>M102418W</t>
  </si>
  <si>
    <t>18678PRK</t>
  </si>
  <si>
    <t>19738WFS</t>
  </si>
  <si>
    <t>M00548</t>
  </si>
  <si>
    <t>M07518W</t>
  </si>
  <si>
    <t>09:10:28</t>
  </si>
  <si>
    <t>16837SNG</t>
  </si>
  <si>
    <t>20183PRF</t>
  </si>
  <si>
    <t>M13517</t>
  </si>
  <si>
    <t>09:10:27</t>
  </si>
  <si>
    <t>J05318W</t>
  </si>
  <si>
    <t>08:45:33</t>
  </si>
  <si>
    <t>DMG-INEDIBLE</t>
  </si>
  <si>
    <t>M07918W</t>
  </si>
  <si>
    <t>08:43:22</t>
  </si>
  <si>
    <t>14803FSB</t>
  </si>
  <si>
    <t>M06718W</t>
  </si>
  <si>
    <t>08:43:21</t>
  </si>
  <si>
    <t>20951FAS</t>
  </si>
  <si>
    <t>MAY1818 MQ</t>
  </si>
  <si>
    <t>08:42:34</t>
  </si>
  <si>
    <t>DMG-LOW FAT</t>
  </si>
  <si>
    <t>08:41:47</t>
  </si>
  <si>
    <t>OSS-OIL SEPERATION</t>
  </si>
  <si>
    <t>54135USH</t>
  </si>
  <si>
    <t>M08618W</t>
  </si>
  <si>
    <t>08:40:27</t>
  </si>
  <si>
    <t>OSS-FLUSH OUT</t>
  </si>
  <si>
    <t>45531PRK</t>
  </si>
  <si>
    <t>08:40:25</t>
  </si>
  <si>
    <t>8053W</t>
  </si>
  <si>
    <t>11:21:00</t>
  </si>
  <si>
    <t>M07818</t>
  </si>
  <si>
    <t>M112918</t>
  </si>
  <si>
    <t>11:20:58</t>
  </si>
  <si>
    <t>21249LOL</t>
  </si>
  <si>
    <t>1511807400</t>
  </si>
  <si>
    <t>20607OFM</t>
  </si>
  <si>
    <t>M DEC 23 18</t>
  </si>
  <si>
    <t>11287GFS</t>
  </si>
  <si>
    <t>M07918</t>
  </si>
  <si>
    <t>11:20:57</t>
  </si>
  <si>
    <t>M07218</t>
  </si>
  <si>
    <t>21487WCP</t>
  </si>
  <si>
    <t>30517W</t>
  </si>
  <si>
    <t>21996FAM</t>
  </si>
  <si>
    <t>M08718</t>
  </si>
  <si>
    <t>M07618W</t>
  </si>
  <si>
    <t>11:20:56</t>
  </si>
  <si>
    <t>19835SSL</t>
  </si>
  <si>
    <t>BEST BY: SEP 25 18M</t>
  </si>
  <si>
    <t>20192LOL</t>
  </si>
  <si>
    <t>1511807900</t>
  </si>
  <si>
    <t>M032618</t>
  </si>
  <si>
    <t>11:20:55</t>
  </si>
  <si>
    <t>BEST BY: DEC 14 18M</t>
  </si>
  <si>
    <t>99961WFS</t>
  </si>
  <si>
    <t>M00538</t>
  </si>
  <si>
    <t>21642FAM</t>
  </si>
  <si>
    <t>M08518</t>
  </si>
  <si>
    <t>1511808100W</t>
  </si>
  <si>
    <t>11:20:54</t>
  </si>
  <si>
    <t>BEST BY: MAR 27 19M</t>
  </si>
  <si>
    <t>16489CSO</t>
  </si>
  <si>
    <t>M09318</t>
  </si>
  <si>
    <t>11:15:36</t>
  </si>
  <si>
    <t>reverse trans</t>
  </si>
  <si>
    <t>11:15:35</t>
  </si>
  <si>
    <t>11:15:34</t>
  </si>
  <si>
    <t>11:15:33</t>
  </si>
  <si>
    <t>11:15:32</t>
  </si>
  <si>
    <t>11:15:31</t>
  </si>
  <si>
    <t>11:15:30</t>
  </si>
  <si>
    <t>04:32:42</t>
  </si>
  <si>
    <t>oos-damaged inedible scrap</t>
  </si>
  <si>
    <t>04:32:41</t>
  </si>
  <si>
    <t>04:32:40</t>
  </si>
  <si>
    <t>04:32:39</t>
  </si>
  <si>
    <t>04:32:38</t>
  </si>
  <si>
    <t>04:32:37</t>
  </si>
  <si>
    <t>M04518</t>
  </si>
  <si>
    <t>11:06:32</t>
  </si>
  <si>
    <t>scrap/returned and damaged</t>
  </si>
  <si>
    <t>M01618</t>
  </si>
  <si>
    <t>11:06:31</t>
  </si>
  <si>
    <t>93217.11</t>
  </si>
  <si>
    <t>BALBERS</t>
  </si>
  <si>
    <t>10:58:48</t>
  </si>
  <si>
    <t>obs</t>
  </si>
  <si>
    <t>IN24</t>
  </si>
  <si>
    <t>11324EMG</t>
  </si>
  <si>
    <t>BEST BY: FEB/26/2020 MW</t>
  </si>
  <si>
    <t>04:36:06</t>
  </si>
  <si>
    <t>inedible</t>
  </si>
  <si>
    <t>15562MFY</t>
  </si>
  <si>
    <t>04:35:25</t>
  </si>
  <si>
    <t>flush out</t>
  </si>
  <si>
    <t>20752LNE</t>
  </si>
  <si>
    <t>070418 CW</t>
  </si>
  <si>
    <t>09:59:39</t>
  </si>
  <si>
    <t>19899SYS</t>
  </si>
  <si>
    <t>B12027W</t>
  </si>
  <si>
    <t>09:59:38</t>
  </si>
  <si>
    <t>85621HVR</t>
  </si>
  <si>
    <t>C33817</t>
  </si>
  <si>
    <t>05:36:33</t>
  </si>
  <si>
    <t>10143FS3</t>
  </si>
  <si>
    <t>P09918W</t>
  </si>
  <si>
    <t>05:53:39</t>
  </si>
  <si>
    <t>71696SYS</t>
  </si>
  <si>
    <t>P02138</t>
  </si>
  <si>
    <t>14160VEN</t>
  </si>
  <si>
    <t>P10818</t>
  </si>
  <si>
    <t>05:34:03</t>
  </si>
  <si>
    <t>20132UBA</t>
  </si>
  <si>
    <t>USE BY: 09 15 18P</t>
  </si>
  <si>
    <t>05:34:02</t>
  </si>
  <si>
    <t>13430SYC</t>
  </si>
  <si>
    <t>B00818W</t>
  </si>
  <si>
    <t>10:23:17</t>
  </si>
  <si>
    <t>12972SYC</t>
  </si>
  <si>
    <t>00318CW</t>
  </si>
  <si>
    <t>20608VCN</t>
  </si>
  <si>
    <t>C 072318W</t>
  </si>
  <si>
    <t>10:15:42</t>
  </si>
  <si>
    <t>20415UBA</t>
  </si>
  <si>
    <t>USE BY: 08 25 18PW</t>
  </si>
  <si>
    <t>72111GRF</t>
  </si>
  <si>
    <t>07118 CW</t>
  </si>
  <si>
    <t>10:15:41</t>
  </si>
  <si>
    <t>10:15:40</t>
  </si>
  <si>
    <t>15726SYC</t>
  </si>
  <si>
    <t>72376SYS</t>
  </si>
  <si>
    <t>P00638W</t>
  </si>
  <si>
    <t>10:10:20</t>
  </si>
  <si>
    <t>M1727630Q</t>
  </si>
  <si>
    <t>08:53:06</t>
  </si>
  <si>
    <t>OSS 036</t>
  </si>
  <si>
    <t>13407KKD</t>
  </si>
  <si>
    <t>P10218</t>
  </si>
  <si>
    <t>06:33:03</t>
  </si>
  <si>
    <t>2105726310Q</t>
  </si>
  <si>
    <t>15:36:20</t>
  </si>
  <si>
    <t>dmg</t>
  </si>
  <si>
    <t>77059CLB</t>
  </si>
  <si>
    <t>P07118</t>
  </si>
  <si>
    <t>10:55:03</t>
  </si>
  <si>
    <t>10:29:38</t>
  </si>
  <si>
    <t>P09218</t>
  </si>
  <si>
    <t>08:29:55</t>
  </si>
  <si>
    <t>DMG - RO36</t>
  </si>
  <si>
    <t>15638MRE</t>
  </si>
  <si>
    <t>MAY2118 DQ</t>
  </si>
  <si>
    <t>14:30:25</t>
  </si>
  <si>
    <t>14:29:40</t>
  </si>
  <si>
    <t>21434DSN</t>
  </si>
  <si>
    <t>JUL1418 DQ</t>
  </si>
  <si>
    <t>14:28:16</t>
  </si>
  <si>
    <t>OOS-39</t>
  </si>
  <si>
    <t>15651MRE</t>
  </si>
  <si>
    <t>APR1518 DQ</t>
  </si>
  <si>
    <t>14:26:21</t>
  </si>
  <si>
    <t>MAY0118 DQ</t>
  </si>
  <si>
    <t>14:25:14</t>
  </si>
  <si>
    <t>MAY2518 DQ</t>
  </si>
  <si>
    <t>14:24:12</t>
  </si>
  <si>
    <t>21355MRE</t>
  </si>
  <si>
    <t>FEB2318 DQ</t>
  </si>
  <si>
    <t>14:22:45</t>
  </si>
  <si>
    <t>1611000029Q</t>
  </si>
  <si>
    <t>09:06:23</t>
  </si>
  <si>
    <t>17051172Q</t>
  </si>
  <si>
    <t>09:04:28</t>
  </si>
  <si>
    <t>3700/088417030Q</t>
  </si>
  <si>
    <t>09:03:23</t>
  </si>
  <si>
    <t>1705500026Q</t>
  </si>
  <si>
    <t>09:02:16</t>
  </si>
  <si>
    <t>09:01:32</t>
  </si>
  <si>
    <t>JAN032018Q</t>
  </si>
  <si>
    <t>08:59:56</t>
  </si>
  <si>
    <t>08:59:14</t>
  </si>
  <si>
    <t>1611000334Q</t>
  </si>
  <si>
    <t>08:48:13</t>
  </si>
  <si>
    <t>1611000555Q</t>
  </si>
  <si>
    <t>08:47:12</t>
  </si>
  <si>
    <t>1701300866Q</t>
  </si>
  <si>
    <t>08:45:23</t>
  </si>
  <si>
    <t>170809SN1</t>
  </si>
  <si>
    <t>08:33:45</t>
  </si>
  <si>
    <t>08:32:49</t>
  </si>
  <si>
    <t>08:31:36</t>
  </si>
  <si>
    <t>22283</t>
  </si>
  <si>
    <t>14:41:36</t>
  </si>
  <si>
    <t>15636MRE</t>
  </si>
  <si>
    <t>JAN0118 DQ</t>
  </si>
  <si>
    <t>13:39:55</t>
  </si>
  <si>
    <t>22197MRE</t>
  </si>
  <si>
    <t>JAN0618 DQ</t>
  </si>
  <si>
    <t>13:39:03</t>
  </si>
  <si>
    <t>13:38:14</t>
  </si>
  <si>
    <t>21470MRE</t>
  </si>
  <si>
    <t>JAN1118 DQ</t>
  </si>
  <si>
    <t>13:36:53</t>
  </si>
  <si>
    <t>20953DSN</t>
  </si>
  <si>
    <t>JAN1718 DQ</t>
  </si>
  <si>
    <t>13:35:50</t>
  </si>
  <si>
    <t>JAN3018 DQ</t>
  </si>
  <si>
    <t>13:33:44</t>
  </si>
  <si>
    <t>13:32:37</t>
  </si>
  <si>
    <t>JAN2618 DQ</t>
  </si>
  <si>
    <t>13:31:44</t>
  </si>
  <si>
    <t>JAN2718 DQ</t>
  </si>
  <si>
    <t>13:30:53</t>
  </si>
  <si>
    <t>20956DSN</t>
  </si>
  <si>
    <t>FEB0218 DQ</t>
  </si>
  <si>
    <t>13:29:48</t>
  </si>
  <si>
    <t>51747200Q</t>
  </si>
  <si>
    <t>14:41:08</t>
  </si>
  <si>
    <t>ROC0329</t>
  </si>
  <si>
    <t>14:05:08</t>
  </si>
  <si>
    <t>6380201C</t>
  </si>
  <si>
    <t>13:56:27</t>
  </si>
  <si>
    <t>VND-039</t>
  </si>
  <si>
    <t>33317Q</t>
  </si>
  <si>
    <t>02:30:45</t>
  </si>
  <si>
    <t>IN20</t>
  </si>
  <si>
    <t>20180105RBP1</t>
  </si>
  <si>
    <t>10:56:04</t>
  </si>
  <si>
    <t>DMG - 075 COD#18</t>
  </si>
  <si>
    <t>21011JIB</t>
  </si>
  <si>
    <t>USE BY: OCT 15 18 C</t>
  </si>
  <si>
    <t>10:51:33</t>
  </si>
  <si>
    <t>DMG - 075 COD#19</t>
  </si>
  <si>
    <t>1763809C07318</t>
  </si>
  <si>
    <t>15:41:34</t>
  </si>
  <si>
    <t>EXP - 075 COD#17</t>
  </si>
  <si>
    <t>1734850C05818</t>
  </si>
  <si>
    <t>1751783C06118</t>
  </si>
  <si>
    <t>1665397C31017Q</t>
  </si>
  <si>
    <t>77004893</t>
  </si>
  <si>
    <t>15:37:55</t>
  </si>
  <si>
    <t>OBS - 075 COD#16</t>
  </si>
  <si>
    <t>V229/032/A17</t>
  </si>
  <si>
    <t>11:45:48</t>
  </si>
  <si>
    <t>V066/016/A17</t>
  </si>
  <si>
    <t>11:45:47</t>
  </si>
  <si>
    <t>80168885</t>
  </si>
  <si>
    <t>BH6030</t>
  </si>
  <si>
    <t>MG8515</t>
  </si>
  <si>
    <t>0388 C</t>
  </si>
  <si>
    <t>11:36:27</t>
  </si>
  <si>
    <t>DMG - 075 COD#15</t>
  </si>
  <si>
    <t>16500VEN</t>
  </si>
  <si>
    <t>0188 CQ</t>
  </si>
  <si>
    <t>10:10:22</t>
  </si>
  <si>
    <t>DMG - 075 COD#14</t>
  </si>
  <si>
    <t>20154SEV</t>
  </si>
  <si>
    <t>071318Q</t>
  </si>
  <si>
    <t>10:10:05</t>
  </si>
  <si>
    <t>OOS - 075 COD#14</t>
  </si>
  <si>
    <t>78110CHP</t>
  </si>
  <si>
    <t>3177 C</t>
  </si>
  <si>
    <t>10:01:23</t>
  </si>
  <si>
    <t>22097SBQ</t>
  </si>
  <si>
    <t>BEST BY: 040919 CW</t>
  </si>
  <si>
    <t>10:01:22</t>
  </si>
  <si>
    <t>21200PJN</t>
  </si>
  <si>
    <t>180221 CW</t>
  </si>
  <si>
    <t>21130PHI</t>
  </si>
  <si>
    <t>JUL 08 18W</t>
  </si>
  <si>
    <t>21005JIB</t>
  </si>
  <si>
    <t>C078181766177 CW</t>
  </si>
  <si>
    <t>10:01:21</t>
  </si>
  <si>
    <t>20607KRO</t>
  </si>
  <si>
    <t>EXPIRATION DATE 122418 CW</t>
  </si>
  <si>
    <t>20560BGK</t>
  </si>
  <si>
    <t>MAR1618 CW</t>
  </si>
  <si>
    <t>20147SNG</t>
  </si>
  <si>
    <t>A0798W</t>
  </si>
  <si>
    <t>18046PAD</t>
  </si>
  <si>
    <t>USE BY: 090218 C</t>
  </si>
  <si>
    <t>10:01:20</t>
  </si>
  <si>
    <t>0888 CW</t>
  </si>
  <si>
    <t>15174WCP</t>
  </si>
  <si>
    <t>F03818Q</t>
  </si>
  <si>
    <t>14779BRK</t>
  </si>
  <si>
    <t>C060181752730 CW</t>
  </si>
  <si>
    <t>13661DNS</t>
  </si>
  <si>
    <t>0948 C</t>
  </si>
  <si>
    <t>10:01:19</t>
  </si>
  <si>
    <t>13506DEN</t>
  </si>
  <si>
    <t>MFG MAR 28 18 CW</t>
  </si>
  <si>
    <t>11114BYT</t>
  </si>
  <si>
    <t>04718W</t>
  </si>
  <si>
    <t>ARP/26/18</t>
  </si>
  <si>
    <t>21358OTS</t>
  </si>
  <si>
    <t>021218 CQ</t>
  </si>
  <si>
    <t>10:00:19</t>
  </si>
  <si>
    <t>EXP - 075 COD#14</t>
  </si>
  <si>
    <t>20847VEN</t>
  </si>
  <si>
    <t>C05418W</t>
  </si>
  <si>
    <t>09:58:18</t>
  </si>
  <si>
    <t>120418</t>
  </si>
  <si>
    <t>14:31:25</t>
  </si>
  <si>
    <t>OOS - 075 COD#13</t>
  </si>
  <si>
    <t>18551PAD</t>
  </si>
  <si>
    <t>USE BY: JUL 19 18 CQ</t>
  </si>
  <si>
    <t>16:50:23</t>
  </si>
  <si>
    <t>OOS - 075 COD#01</t>
  </si>
  <si>
    <t>47008SYS</t>
  </si>
  <si>
    <t>B13017Q</t>
  </si>
  <si>
    <t>22236USS</t>
  </si>
  <si>
    <t>M25117Q</t>
  </si>
  <si>
    <t>16:43:55</t>
  </si>
  <si>
    <t>EXP - 075 COD#02</t>
  </si>
  <si>
    <t>21520JIB</t>
  </si>
  <si>
    <t>USE BY: FEB 20 18 CQ</t>
  </si>
  <si>
    <t>21407DLS</t>
  </si>
  <si>
    <t>MAR 09 18Q</t>
  </si>
  <si>
    <t>21378PPP</t>
  </si>
  <si>
    <t>2617 CQ</t>
  </si>
  <si>
    <t>16:43:54</t>
  </si>
  <si>
    <t>21376SON</t>
  </si>
  <si>
    <t>JUL2517Q</t>
  </si>
  <si>
    <t>21173PNA</t>
  </si>
  <si>
    <t>F26917Q</t>
  </si>
  <si>
    <t>21162SCX</t>
  </si>
  <si>
    <t>051917 CQ</t>
  </si>
  <si>
    <t>050517 CQ</t>
  </si>
  <si>
    <t>16:43:53</t>
  </si>
  <si>
    <t>21012JIB</t>
  </si>
  <si>
    <t>USE BY: MAR 17 18 CQ</t>
  </si>
  <si>
    <t>18516TGI</t>
  </si>
  <si>
    <t>FEB 27 18Q</t>
  </si>
  <si>
    <t>FEB 06 18Q</t>
  </si>
  <si>
    <t>USE BY: 012118 CQ</t>
  </si>
  <si>
    <t>16:43:52</t>
  </si>
  <si>
    <t>15906OTS</t>
  </si>
  <si>
    <t>121817 CQ</t>
  </si>
  <si>
    <t>16:43:51</t>
  </si>
  <si>
    <t>16629KKD</t>
  </si>
  <si>
    <t>3007 CQ</t>
  </si>
  <si>
    <t>16:42:31</t>
  </si>
  <si>
    <t>14321VEN</t>
  </si>
  <si>
    <t>11807Q</t>
  </si>
  <si>
    <t>21532JIB</t>
  </si>
  <si>
    <t>FEB2118Q</t>
  </si>
  <si>
    <t>71367SYS</t>
  </si>
  <si>
    <t>F10507Q</t>
  </si>
  <si>
    <t>16:42:30</t>
  </si>
  <si>
    <t>11922CGS</t>
  </si>
  <si>
    <t>01537Q</t>
  </si>
  <si>
    <t>20117SPT</t>
  </si>
  <si>
    <t>030118CQ</t>
  </si>
  <si>
    <t>77320VEN</t>
  </si>
  <si>
    <t>27917Q</t>
  </si>
  <si>
    <t>77049KKO</t>
  </si>
  <si>
    <t>2707 CQ</t>
  </si>
  <si>
    <t>19346SON</t>
  </si>
  <si>
    <t>SEP 02 17Q</t>
  </si>
  <si>
    <t>16:42:29</t>
  </si>
  <si>
    <t>77041POC</t>
  </si>
  <si>
    <t>2557 CQ</t>
  </si>
  <si>
    <t>3207 CQ</t>
  </si>
  <si>
    <t>18056TFR</t>
  </si>
  <si>
    <t>2837 CQ</t>
  </si>
  <si>
    <t>16:42:28</t>
  </si>
  <si>
    <t>15059SYS</t>
  </si>
  <si>
    <t>011018Q</t>
  </si>
  <si>
    <t>010318Q</t>
  </si>
  <si>
    <t>19903RYP</t>
  </si>
  <si>
    <t>100917 CQ</t>
  </si>
  <si>
    <t>16:42:27</t>
  </si>
  <si>
    <t>22126JFM</t>
  </si>
  <si>
    <t>C2207Q</t>
  </si>
  <si>
    <t>22118JFM</t>
  </si>
  <si>
    <t>C25017Q</t>
  </si>
  <si>
    <t>16:42:26</t>
  </si>
  <si>
    <t>21121DLS</t>
  </si>
  <si>
    <t>18331VEN</t>
  </si>
  <si>
    <t>F17817Q</t>
  </si>
  <si>
    <t>16:42:25</t>
  </si>
  <si>
    <t>2517 CQ</t>
  </si>
  <si>
    <t>16:42:24</t>
  </si>
  <si>
    <t>22040TFR</t>
  </si>
  <si>
    <t>020518Q</t>
  </si>
  <si>
    <t>16:42:23</t>
  </si>
  <si>
    <t>21841POC</t>
  </si>
  <si>
    <t>C15117Q</t>
  </si>
  <si>
    <t>16:42:22</t>
  </si>
  <si>
    <t>21540CFW</t>
  </si>
  <si>
    <t>H28517Q</t>
  </si>
  <si>
    <t>16:42:21</t>
  </si>
  <si>
    <t>21383BNK</t>
  </si>
  <si>
    <t>B32317Q</t>
  </si>
  <si>
    <t>16:42:18</t>
  </si>
  <si>
    <t>47429HLN</t>
  </si>
  <si>
    <t>8075 CQ</t>
  </si>
  <si>
    <t>11:44:24</t>
  </si>
  <si>
    <t>OOS - 075 COD#11</t>
  </si>
  <si>
    <t>21201PJN</t>
  </si>
  <si>
    <t>USE BY: SEP 16 18 CQ</t>
  </si>
  <si>
    <t>16:56:45</t>
  </si>
  <si>
    <t>OOS - 075 COD#06</t>
  </si>
  <si>
    <t>16:56:44</t>
  </si>
  <si>
    <t>16:56:43</t>
  </si>
  <si>
    <t>16:56:42</t>
  </si>
  <si>
    <t>16:56:41</t>
  </si>
  <si>
    <t>16:56:40</t>
  </si>
  <si>
    <t>16:56:39</t>
  </si>
  <si>
    <t>16:56:37</t>
  </si>
  <si>
    <t>21232PJN</t>
  </si>
  <si>
    <t>USE BY: 18/09/13 CQ</t>
  </si>
  <si>
    <t>14:46:15</t>
  </si>
  <si>
    <t>14:46:14</t>
  </si>
  <si>
    <t>14305DEN</t>
  </si>
  <si>
    <t>122117 CQ</t>
  </si>
  <si>
    <t>J31617Q</t>
  </si>
  <si>
    <t>14:46:13</t>
  </si>
  <si>
    <t>C16317Q</t>
  </si>
  <si>
    <t>14:44:50</t>
  </si>
  <si>
    <t>DMG - 075 COD#1</t>
  </si>
  <si>
    <t>19510GNS</t>
  </si>
  <si>
    <t>3047 CQ</t>
  </si>
  <si>
    <t>14:44:49</t>
  </si>
  <si>
    <t>22103PJN</t>
  </si>
  <si>
    <t>USE BY: SEP 09 18 CQ</t>
  </si>
  <si>
    <t>14:24:33</t>
  </si>
  <si>
    <t>OOS - 075 COD#03</t>
  </si>
  <si>
    <t>14:24:32</t>
  </si>
  <si>
    <t>14:24:31</t>
  </si>
  <si>
    <t>14:24:30</t>
  </si>
  <si>
    <t>14:24:29</t>
  </si>
  <si>
    <t>4889195</t>
  </si>
  <si>
    <t>10:35:19</t>
  </si>
  <si>
    <t>RWK REWORK PURPOSES DUMP</t>
  </si>
  <si>
    <t>SSL</t>
  </si>
  <si>
    <t>5259820</t>
  </si>
  <si>
    <t>08:41:31</t>
  </si>
  <si>
    <t>RWK REWORK PURPOSES</t>
  </si>
  <si>
    <t>05:44:47</t>
  </si>
  <si>
    <t>5253184</t>
  </si>
  <si>
    <t>05:23:59</t>
  </si>
  <si>
    <t>12:09:28</t>
  </si>
  <si>
    <t>5305454</t>
  </si>
  <si>
    <t>5256505</t>
  </si>
  <si>
    <t>5281069</t>
  </si>
  <si>
    <t>12:09:27</t>
  </si>
  <si>
    <t>22065POT</t>
  </si>
  <si>
    <t>H02738Q</t>
  </si>
  <si>
    <t>08:10:05</t>
  </si>
  <si>
    <t>RES_033 EXT FG 22065POT</t>
  </si>
  <si>
    <t>19675CGS</t>
  </si>
  <si>
    <t>08:07:53</t>
  </si>
  <si>
    <t>RES_033 EXT FG 19675CGS</t>
  </si>
  <si>
    <t>20926GFS</t>
  </si>
  <si>
    <t>08518 HQ</t>
  </si>
  <si>
    <t>14:53:31</t>
  </si>
  <si>
    <t>RES_033 EXT FG 20926GFS</t>
  </si>
  <si>
    <t>96958-01Q</t>
  </si>
  <si>
    <t>08:52:54</t>
  </si>
  <si>
    <t>RES_033 DMG PKG VARIOUS FLM</t>
  </si>
  <si>
    <t>2204021W</t>
  </si>
  <si>
    <t>2205927HW</t>
  </si>
  <si>
    <t>08:52:53</t>
  </si>
  <si>
    <t>11167-01Q</t>
  </si>
  <si>
    <t>MARCH132018</t>
  </si>
  <si>
    <t>11:31:35</t>
  </si>
  <si>
    <t>RES_033 EXP DRY #5203</t>
  </si>
  <si>
    <t>04122018</t>
  </si>
  <si>
    <t>04:28:49</t>
  </si>
  <si>
    <t>OOS-Quickwater Softener</t>
  </si>
  <si>
    <t>04102018</t>
  </si>
  <si>
    <t>04:27:22</t>
  </si>
  <si>
    <t>OOS-Boiler Water Softener</t>
  </si>
  <si>
    <t>09418ACVAL</t>
  </si>
  <si>
    <t>12:10:07</t>
  </si>
  <si>
    <t>12:09:19</t>
  </si>
  <si>
    <t>12:08:13</t>
  </si>
  <si>
    <t>Boiler Wat. Soft - Rev Trans</t>
  </si>
  <si>
    <t>12:07:39</t>
  </si>
  <si>
    <t>Reverse trans-quickwater</t>
  </si>
  <si>
    <t>04:51:17</t>
  </si>
  <si>
    <t>04:50:48</t>
  </si>
  <si>
    <t>6060627</t>
  </si>
  <si>
    <t>04:15:08</t>
  </si>
  <si>
    <t>Cleaning Quickwater Softener</t>
  </si>
  <si>
    <t>20632FMR</t>
  </si>
  <si>
    <t>USE BY: JUN 26 18 CW</t>
  </si>
  <si>
    <t>10:02:32</t>
  </si>
  <si>
    <t>71713SYS</t>
  </si>
  <si>
    <t>P11927W</t>
  </si>
  <si>
    <t>05:35:15</t>
  </si>
  <si>
    <t>71751SYS</t>
  </si>
  <si>
    <t>B00738W</t>
  </si>
  <si>
    <t>05:34:23</t>
  </si>
  <si>
    <t>VND - 036</t>
  </si>
  <si>
    <t>47041SYS</t>
  </si>
  <si>
    <t>060918W</t>
  </si>
  <si>
    <t>14427SYS</t>
  </si>
  <si>
    <t>062518W</t>
  </si>
  <si>
    <t>05:34:22</t>
  </si>
  <si>
    <t>21597GQB</t>
  </si>
  <si>
    <t>EXPIRATION DATE 122918CW</t>
  </si>
  <si>
    <t>05:47:51</t>
  </si>
  <si>
    <t>71447SYS</t>
  </si>
  <si>
    <t>B02618W</t>
  </si>
  <si>
    <t>05:46:23</t>
  </si>
  <si>
    <t>47048SYS</t>
  </si>
  <si>
    <t>051018W</t>
  </si>
  <si>
    <t>16794ROM</t>
  </si>
  <si>
    <t>B11827Q</t>
  </si>
  <si>
    <t>19719UBA</t>
  </si>
  <si>
    <t>USE BY: 05 28 18P</t>
  </si>
  <si>
    <t>05:44:36</t>
  </si>
  <si>
    <t>15719SYS</t>
  </si>
  <si>
    <t>052818W</t>
  </si>
  <si>
    <t>72269VEN</t>
  </si>
  <si>
    <t>B12707W</t>
  </si>
  <si>
    <t>21551MRE</t>
  </si>
  <si>
    <t>BEST BY 051118W</t>
  </si>
  <si>
    <t>17685CGB</t>
  </si>
  <si>
    <t>042918 CW</t>
  </si>
  <si>
    <t>B01438W</t>
  </si>
  <si>
    <t>10:18:05</t>
  </si>
  <si>
    <t>72144SYS</t>
  </si>
  <si>
    <t>B00238</t>
  </si>
  <si>
    <t>10:17:03</t>
  </si>
  <si>
    <t>07:28:34</t>
  </si>
  <si>
    <t>22490USM</t>
  </si>
  <si>
    <t>H17917Q</t>
  </si>
  <si>
    <t>08:56:32</t>
  </si>
  <si>
    <t>030718Q</t>
  </si>
  <si>
    <t>21538LJS</t>
  </si>
  <si>
    <t>DEC 12 17Q</t>
  </si>
  <si>
    <t>08:56:31</t>
  </si>
  <si>
    <t>21534LJS</t>
  </si>
  <si>
    <t>DEC 23 17Q</t>
  </si>
  <si>
    <t>17870JIB</t>
  </si>
  <si>
    <t>092017 CQ</t>
  </si>
  <si>
    <t>08:56:30</t>
  </si>
  <si>
    <t>16860WCP</t>
  </si>
  <si>
    <t>J27817Q</t>
  </si>
  <si>
    <t>C3347Q</t>
  </si>
  <si>
    <t>08:56:29</t>
  </si>
  <si>
    <t>14216VEN</t>
  </si>
  <si>
    <t>2527 CQ</t>
  </si>
  <si>
    <t>08:56:28</t>
  </si>
  <si>
    <t>71064LDM</t>
  </si>
  <si>
    <t>02387 CQ</t>
  </si>
  <si>
    <t>16:47:24</t>
  </si>
  <si>
    <t>RES - 075 COD#7</t>
  </si>
  <si>
    <t>52508SPF</t>
  </si>
  <si>
    <t>EXPIRATION DATE 010418 CQ</t>
  </si>
  <si>
    <t>16:47:23</t>
  </si>
  <si>
    <t>22290WEN</t>
  </si>
  <si>
    <t>AUG 04 17Q</t>
  </si>
  <si>
    <t>22239GNS</t>
  </si>
  <si>
    <t>A11917Q</t>
  </si>
  <si>
    <t>C23317Q</t>
  </si>
  <si>
    <t>16:47:22</t>
  </si>
  <si>
    <t>21841COD</t>
  </si>
  <si>
    <t>C18217Q</t>
  </si>
  <si>
    <t>16:47:21</t>
  </si>
  <si>
    <t>21170PNA</t>
  </si>
  <si>
    <t>USE BY: JAN102018 CQ</t>
  </si>
  <si>
    <t>16:47:20</t>
  </si>
  <si>
    <t>20622DEN</t>
  </si>
  <si>
    <t>NOV 08 17Q</t>
  </si>
  <si>
    <t>20471PAD</t>
  </si>
  <si>
    <t>USE BY: 110517 CQ</t>
  </si>
  <si>
    <t>16:47:19</t>
  </si>
  <si>
    <t>15712OTS</t>
  </si>
  <si>
    <t>16:47:18</t>
  </si>
  <si>
    <t>20170602RNB1Q</t>
  </si>
  <si>
    <t>16:38:02</t>
  </si>
  <si>
    <t>RES - 075 COD#12</t>
  </si>
  <si>
    <t>80154184Q</t>
  </si>
  <si>
    <t>95920170524RNA4Q</t>
  </si>
  <si>
    <t>1745101C07118Q</t>
  </si>
  <si>
    <t>0008780132Q</t>
  </si>
  <si>
    <t>0008644658Q</t>
  </si>
  <si>
    <t>MD678008Q</t>
  </si>
  <si>
    <t>1610000477Q</t>
  </si>
  <si>
    <t>16:38:01</t>
  </si>
  <si>
    <t>22586VEN</t>
  </si>
  <si>
    <t>C36017Q</t>
  </si>
  <si>
    <t>16:48:10</t>
  </si>
  <si>
    <t>RES - 075 COD#01</t>
  </si>
  <si>
    <t>19730CGB</t>
  </si>
  <si>
    <t>10817 CQ</t>
  </si>
  <si>
    <t>16:42:41</t>
  </si>
  <si>
    <t>RES - 075 COD#02</t>
  </si>
  <si>
    <t>USE BY: MAY 06 18 CQ</t>
  </si>
  <si>
    <t>16:17:38</t>
  </si>
  <si>
    <t>21370JIB</t>
  </si>
  <si>
    <t>USE BY: APR 05 18 CQ</t>
  </si>
  <si>
    <t>20347VEN</t>
  </si>
  <si>
    <t>C3037Q</t>
  </si>
  <si>
    <t>16:17:37</t>
  </si>
  <si>
    <t>19140FSF</t>
  </si>
  <si>
    <t>100517 CQ</t>
  </si>
  <si>
    <t>2697 CQ</t>
  </si>
  <si>
    <t>C2687Q</t>
  </si>
  <si>
    <t>22242DEN</t>
  </si>
  <si>
    <t>2507 CQ</t>
  </si>
  <si>
    <t>16:17:36</t>
  </si>
  <si>
    <t>USE BY: DEC 04 17 CQ</t>
  </si>
  <si>
    <t>C2487Q</t>
  </si>
  <si>
    <t>17950BAK</t>
  </si>
  <si>
    <t>USE BY: FEB 27 18 CQ</t>
  </si>
  <si>
    <t>16:17:35</t>
  </si>
  <si>
    <t>USE BY: 012818 CQ</t>
  </si>
  <si>
    <t>47498OVE</t>
  </si>
  <si>
    <t>071817 CQ</t>
  </si>
  <si>
    <t>22366POP</t>
  </si>
  <si>
    <t>AUG 05 17Q</t>
  </si>
  <si>
    <t>21831SON</t>
  </si>
  <si>
    <t>F20717Q</t>
  </si>
  <si>
    <t>16:17:34</t>
  </si>
  <si>
    <t>71685SYS</t>
  </si>
  <si>
    <t>P10407Q</t>
  </si>
  <si>
    <t>20066WEN</t>
  </si>
  <si>
    <t>20066WENQ</t>
  </si>
  <si>
    <t>22434MRE</t>
  </si>
  <si>
    <t>BEST BY: 030418 HQ</t>
  </si>
  <si>
    <t>19281DLS</t>
  </si>
  <si>
    <t>FEB 25 18Q</t>
  </si>
  <si>
    <t>OCT 10 17Q</t>
  </si>
  <si>
    <t>16:17:33</t>
  </si>
  <si>
    <t>180118 CQ</t>
  </si>
  <si>
    <t>16:46:25</t>
  </si>
  <si>
    <t>RES - 075 COD#09</t>
  </si>
  <si>
    <t>16:46:24</t>
  </si>
  <si>
    <t>16:46:23</t>
  </si>
  <si>
    <t>16:46:22</t>
  </si>
  <si>
    <t>16:46:21</t>
  </si>
  <si>
    <t>16:46:20</t>
  </si>
  <si>
    <t>16:46:19</t>
  </si>
  <si>
    <t>16:46:18</t>
  </si>
  <si>
    <t>16:46:17</t>
  </si>
  <si>
    <t>20441JIB</t>
  </si>
  <si>
    <t>C320171670905 CQ</t>
  </si>
  <si>
    <t>16:35:45</t>
  </si>
  <si>
    <t>19945JFM</t>
  </si>
  <si>
    <t>29617 CQ</t>
  </si>
  <si>
    <t>16:35:44</t>
  </si>
  <si>
    <t>F13107Q</t>
  </si>
  <si>
    <t>01397 CQ</t>
  </si>
  <si>
    <t>16:35:43</t>
  </si>
  <si>
    <t>20665SMB</t>
  </si>
  <si>
    <t>F27517Q</t>
  </si>
  <si>
    <t>20184RYP</t>
  </si>
  <si>
    <t>USE BY: 022418 CQ</t>
  </si>
  <si>
    <t>19105MXT</t>
  </si>
  <si>
    <t>BEST BY: 15JAN18 CQ</t>
  </si>
  <si>
    <t>16:35:42</t>
  </si>
  <si>
    <t>22252FCF</t>
  </si>
  <si>
    <t>C02418Q</t>
  </si>
  <si>
    <t>16:35:41</t>
  </si>
  <si>
    <t>28134Q</t>
  </si>
  <si>
    <t>15:29:09</t>
  </si>
  <si>
    <t>RES - 075 COD#09MAR</t>
  </si>
  <si>
    <t>DV00176680Q</t>
  </si>
  <si>
    <t>15:26:36</t>
  </si>
  <si>
    <t>RES - 075 COD#11MAR</t>
  </si>
  <si>
    <t>171230 CQ</t>
  </si>
  <si>
    <t>12:59:25</t>
  </si>
  <si>
    <t>RES - 075 COD#10</t>
  </si>
  <si>
    <t>12:59:24</t>
  </si>
  <si>
    <t>12:59:23</t>
  </si>
  <si>
    <t>12:59:22</t>
  </si>
  <si>
    <t>21250RTX</t>
  </si>
  <si>
    <t>140118 CQ</t>
  </si>
  <si>
    <t>16:49:30</t>
  </si>
  <si>
    <t>030318 CQ</t>
  </si>
  <si>
    <t>16:49:29</t>
  </si>
  <si>
    <t>20814SFW</t>
  </si>
  <si>
    <t>USE BY: 021918 CQ</t>
  </si>
  <si>
    <t>16:49:28</t>
  </si>
  <si>
    <t>21593JIB</t>
  </si>
  <si>
    <t>USE BY: MAR 30 18 CQ</t>
  </si>
  <si>
    <t>AUG 24 17Q</t>
  </si>
  <si>
    <t>2787 CQ</t>
  </si>
  <si>
    <t>16:49:27</t>
  </si>
  <si>
    <t>17167COS</t>
  </si>
  <si>
    <t>091617 CQ</t>
  </si>
  <si>
    <t>17175JIB</t>
  </si>
  <si>
    <t>USE BY: FEB 05 18 CQ</t>
  </si>
  <si>
    <t>16:49:26</t>
  </si>
  <si>
    <t>C256171616516 CQ</t>
  </si>
  <si>
    <t>19853FRF</t>
  </si>
  <si>
    <t>2447 CQ</t>
  </si>
  <si>
    <t>21262RYP</t>
  </si>
  <si>
    <t>USE BY: 011618 CQ</t>
  </si>
  <si>
    <t>072717 CQ</t>
  </si>
  <si>
    <t>16:49:25</t>
  </si>
  <si>
    <t>15393HVR</t>
  </si>
  <si>
    <t>082117 CQ</t>
  </si>
  <si>
    <t>15363HVR</t>
  </si>
  <si>
    <t>C26217Q</t>
  </si>
  <si>
    <t>16:49:24</t>
  </si>
  <si>
    <t>1725246C02418Q</t>
  </si>
  <si>
    <t>17:00:40</t>
  </si>
  <si>
    <t>OOS - 075 COD#05</t>
  </si>
  <si>
    <t>17686CGB</t>
  </si>
  <si>
    <t>B12817Q</t>
  </si>
  <si>
    <t>14:48:29</t>
  </si>
  <si>
    <t>20399CFL</t>
  </si>
  <si>
    <t>JDE Cardex (Item Ledger)</t>
  </si>
  <si>
    <t>(charge to another GL)</t>
  </si>
  <si>
    <t>(Plant destroyed GL acct)</t>
  </si>
  <si>
    <t>(Secondary Code)</t>
  </si>
  <si>
    <t>(Primary Code)</t>
  </si>
  <si>
    <t>Primary OOS</t>
  </si>
  <si>
    <t>Primary OOS / Secondary TST</t>
  </si>
  <si>
    <t>Primary DMG</t>
  </si>
  <si>
    <t>Row Labels</t>
  </si>
  <si>
    <t>Grand Total</t>
  </si>
  <si>
    <t>Column Labels</t>
  </si>
  <si>
    <t>Primary OOS / Secondary SUP</t>
  </si>
  <si>
    <t>Secondary SUP</t>
  </si>
  <si>
    <t>reversed 5538455 /5538465</t>
  </si>
  <si>
    <t>reversed 5538448 / 5535919</t>
  </si>
  <si>
    <t>reversed 5492644 / 5490246</t>
  </si>
  <si>
    <t>Primary OOS / Secondary PKG</t>
  </si>
  <si>
    <t>Secondary DWH</t>
  </si>
  <si>
    <t>Secondary TST</t>
  </si>
  <si>
    <t>Primary EXP / Secondary SOR</t>
  </si>
  <si>
    <t>(Removed Reversal Entries)</t>
  </si>
  <si>
    <t>oostst</t>
  </si>
  <si>
    <t>dmgdwh</t>
  </si>
  <si>
    <t>oosstn</t>
  </si>
  <si>
    <t>expsor</t>
  </si>
  <si>
    <t>dmgdmg</t>
  </si>
  <si>
    <t>oospkg</t>
  </si>
  <si>
    <t>oossup</t>
  </si>
  <si>
    <t>ooscoi</t>
  </si>
  <si>
    <t>0ut of Spec - Allergen</t>
  </si>
  <si>
    <t>0ut of Spec - Appearance</t>
  </si>
  <si>
    <t>0ut of Spec - Coding issue or code date</t>
  </si>
  <si>
    <t>0ut of Spec - Extraneous - Foreign Material</t>
  </si>
  <si>
    <t>0ut of Spec - GMP Violation</t>
  </si>
  <si>
    <t>0ut of Spec - Kosher issue</t>
  </si>
  <si>
    <t>0ut of Spec - Label issue - Application</t>
  </si>
  <si>
    <t>0ut of Spec - Metal Detection Issue</t>
  </si>
  <si>
    <t>0ut of Spec - Micro issue</t>
  </si>
  <si>
    <t>0ut of Spec - Off flavor - Odor</t>
  </si>
  <si>
    <t>0ut of Spec - Seal Issues - Leakers</t>
  </si>
  <si>
    <t>0ut of Spec - Stained</t>
  </si>
  <si>
    <t>0ut of Spec - Supplies</t>
  </si>
  <si>
    <t>0ut of Spec - Texture</t>
  </si>
  <si>
    <t>0ut of Spec - Temperature / Storage issue</t>
  </si>
  <si>
    <t xml:space="preserve">0ut of Spec - Testing Lab/QA Sampling  </t>
  </si>
  <si>
    <t>0ut of Spec - Plant Packaging issue</t>
  </si>
  <si>
    <t>Damaged -  Damage Warehouse - Material Handling Damage</t>
  </si>
  <si>
    <t>Damaged -  Repeat Primary code if other codes are not applicable</t>
  </si>
  <si>
    <t>Damaged -  Damaged in Shipment</t>
  </si>
  <si>
    <t>Expired -  Shipped out of rotation</t>
  </si>
  <si>
    <t>Expired -  Repeat Primary code if other codes are not applicable</t>
  </si>
  <si>
    <t>Obsolete - Shipped out of rotation</t>
  </si>
  <si>
    <t>Obsolete - Donated or Distressed Sale</t>
  </si>
  <si>
    <t>Obsolete - Repeat Primary code if other codes are not applicable</t>
  </si>
  <si>
    <t>Vendor -  Damaged by Vendor</t>
  </si>
  <si>
    <t>Vendor -  Not to Standards - Specifications</t>
  </si>
  <si>
    <t>Vendor -  Vendor Packaging issue</t>
  </si>
  <si>
    <t>R&amp;D - Test products and test runs</t>
  </si>
  <si>
    <t>Prior Rear Reserves - Expired</t>
  </si>
  <si>
    <t>Prior Rear Reserves - Obsolete</t>
  </si>
  <si>
    <t>Prior Rear Reserves - Damaged</t>
  </si>
  <si>
    <t>Prior Rear Reserves - Prior Year Reserve amounts scrapped in current year</t>
  </si>
  <si>
    <t>Prior Rear Reserves - Allergen</t>
  </si>
  <si>
    <t>Prior Rear Reserves - Appearance</t>
  </si>
  <si>
    <t>Prior Rear Reserves - Coding issue or code date</t>
  </si>
  <si>
    <t>Prior Rear Reserves - Damaged in Shipment</t>
  </si>
  <si>
    <t>Prior Rear Reserves - Donated or Distressed Sale</t>
  </si>
  <si>
    <t>Prior Rear Reserves - Damage Warehouse - Material Handling Damage</t>
  </si>
  <si>
    <t>Prior Rear Reserves - Extraneous - Foreign Material</t>
  </si>
  <si>
    <t>Prior Rear Reserves - GMP Violation</t>
  </si>
  <si>
    <t>Prior Rear Reserves - Kosher issue</t>
  </si>
  <si>
    <t>Prior Rear Reserves - Label issue - Application</t>
  </si>
  <si>
    <t>Prior Rear Reserves - Metal Detection Issue</t>
  </si>
  <si>
    <t>Prior Rear Reserves - Micro issue</t>
  </si>
  <si>
    <t>Prior Rear Reserves - Not to Standards - Specifications</t>
  </si>
  <si>
    <t>Prior Rear Reserves - Off flavor - Odor</t>
  </si>
  <si>
    <t>Prior Rear Reserves - Vendor Packaging issue</t>
  </si>
  <si>
    <t>Prior Rear Reserves - Plant Packaging issue</t>
  </si>
  <si>
    <t>Prior Rear Reserves - Test products and test runs</t>
  </si>
  <si>
    <t>Prior Rear Reserves - Seal Issues - Leakers</t>
  </si>
  <si>
    <t>Prior Rear Reserves - Shipped out of rotation</t>
  </si>
  <si>
    <t>Prior Rear Reserves - Stained</t>
  </si>
  <si>
    <t>Prior Rear Reserves - Supplies</t>
  </si>
  <si>
    <t>Prior Rear Reserves - Texture</t>
  </si>
  <si>
    <t>Prior Rear Reserves - Temperature / Storage issue</t>
  </si>
  <si>
    <t xml:space="preserve">Prior Rear Reserves - Testing Lab/QA Sampling  </t>
  </si>
  <si>
    <t xml:space="preserve"> Prior Year Reserve amounts scrapped in current year</t>
  </si>
  <si>
    <t>Option 1341</t>
  </si>
  <si>
    <t>Code</t>
  </si>
  <si>
    <t>Finished Goods</t>
  </si>
  <si>
    <t>IN02</t>
  </si>
  <si>
    <t>R&amp;D Finished Goods (TST Items)</t>
  </si>
  <si>
    <t>Inventory - Oil / Commodity</t>
  </si>
  <si>
    <t>Inventory-Dry / Non-commodity</t>
  </si>
  <si>
    <t>IN22</t>
  </si>
  <si>
    <t>Inventory-Proc Supplies</t>
  </si>
  <si>
    <t>Inventory-Packaging</t>
  </si>
  <si>
    <t>Inventory-Label</t>
  </si>
  <si>
    <t>Inventory - Sub Assembly</t>
  </si>
  <si>
    <t>None - Reversed</t>
  </si>
  <si>
    <t>4/16-4/22</t>
  </si>
  <si>
    <t>Total 4/1-4/22</t>
  </si>
  <si>
    <t>Total 4/1-4/20</t>
  </si>
  <si>
    <t>4/16-4/20</t>
  </si>
  <si>
    <t>Exception Report - Manual corrections</t>
  </si>
  <si>
    <t>Run Date: 04/23/18   14:05:09</t>
  </si>
  <si>
    <t xml:space="preserve">    Transaction Dates 04/01/18 To 04/22/18    Sorted By: Product No.</t>
  </si>
  <si>
    <t xml:space="preserve">TOMATO PASTE SLY 970          </t>
  </si>
  <si>
    <t xml:space="preserve">DWH   LIFT DRIVER SPILLED     </t>
  </si>
  <si>
    <t xml:space="preserve">SAM,STARCH,F4778              </t>
  </si>
  <si>
    <t xml:space="preserve">DMG - PROCESSING SPILL        </t>
  </si>
  <si>
    <t xml:space="preserve">F3956,STARCH,SLD DSG          </t>
  </si>
  <si>
    <t xml:space="preserve">SWH  PROCESSING SPILL         </t>
  </si>
  <si>
    <t xml:space="preserve">CUCUMBERJCE,ACID,VJI          </t>
  </si>
  <si>
    <t xml:space="preserve">EXP - DNRR SYS ITEMS          </t>
  </si>
  <si>
    <t xml:space="preserve">FLV,DILLWEED,NAT,KAL          </t>
  </si>
  <si>
    <t xml:space="preserve">EXP   EXPIRED                 </t>
  </si>
  <si>
    <t xml:space="preserve">PAPRIKA,GRND,100ASTA          </t>
  </si>
  <si>
    <t xml:space="preserve">EXP - EXPIRED VOLUME DECREAS  </t>
  </si>
  <si>
    <t xml:space="preserve">FLV,ETHYL VANILLIN,A          </t>
  </si>
  <si>
    <t xml:space="preserve">TOMATO PST,31%SOL,03          </t>
  </si>
  <si>
    <t xml:space="preserve">SOR  - USED OUT OF ROTATION   </t>
  </si>
  <si>
    <t xml:space="preserve">BLND,KETCHUPSEA,CIRC          </t>
  </si>
  <si>
    <t xml:space="preserve">HONEY,LT AMBER,50-85          </t>
  </si>
  <si>
    <t xml:space="preserve">U  DMG      </t>
  </si>
  <si>
    <t xml:space="preserve">DWH SPICEROOM SPILL           </t>
  </si>
  <si>
    <t xml:space="preserve">LEMONJCE CONC,400GPL          </t>
  </si>
  <si>
    <t xml:space="preserve">PKG  SPICE ROOM ERROR         </t>
  </si>
  <si>
    <t xml:space="preserve">BLND,HVR ORG RNCH#05          </t>
  </si>
  <si>
    <t xml:space="preserve">GMP  - PROCESSER CONTAIMATED  </t>
  </si>
  <si>
    <t xml:space="preserve">MUSTARD,NOCOLOR,PREP          </t>
  </si>
  <si>
    <t xml:space="preserve">DWH  PROCESSING SPILL         </t>
  </si>
  <si>
    <t xml:space="preserve">BUTTERMILK,CULT,LIQ,          </t>
  </si>
  <si>
    <t xml:space="preserve">OOS/APP - BROKEN              </t>
  </si>
  <si>
    <t xml:space="preserve">WORC PWD,ILLES#1129A          </t>
  </si>
  <si>
    <t xml:space="preserve">FLV,MUSTAROIL,NAT,MU          </t>
  </si>
  <si>
    <t xml:space="preserve">STARCH,ULTRASPERSE M          </t>
  </si>
  <si>
    <t xml:space="preserve">DWH - WHSE DAMAGE AT LOC 203  </t>
  </si>
  <si>
    <t xml:space="preserve">FLV,MUSTARD,ART,WIXO          </t>
  </si>
  <si>
    <t xml:space="preserve">EXP  MATERIAL EXPIRED         </t>
  </si>
  <si>
    <t xml:space="preserve">(OBS)FLV,HONEY,NAT,I          </t>
  </si>
  <si>
    <t xml:space="preserve">FG,F2283,DSG,HNYMUST          </t>
  </si>
  <si>
    <t xml:space="preserve">MIC  - TOO MUCH EGG ADDED     </t>
  </si>
  <si>
    <t xml:space="preserve">FLV,GINGERGRN,OLEO,N          </t>
  </si>
  <si>
    <t xml:space="preserve">EXP/EXP                       </t>
  </si>
  <si>
    <t xml:space="preserve">BLND,HONEYMST,NWLY#G          </t>
  </si>
  <si>
    <t xml:space="preserve">EXP - SLOW MOVE - BRK ITEM    </t>
  </si>
  <si>
    <t xml:space="preserve">BLND,RANCH,F3101,CHE          </t>
  </si>
  <si>
    <t xml:space="preserve">DWH  BAG BUSTED               </t>
  </si>
  <si>
    <t xml:space="preserve">(OBS)BLND,BUFFALO,IF          </t>
  </si>
  <si>
    <t xml:space="preserve">RASPBERPUREE,RED,KER          </t>
  </si>
  <si>
    <t xml:space="preserve">EXP/TMP                       </t>
  </si>
  <si>
    <t xml:space="preserve">FLV,ENHANCER,GIVAUD#          </t>
  </si>
  <si>
    <t xml:space="preserve">OBS - DISCONTINUED            </t>
  </si>
  <si>
    <t xml:space="preserve">CLR,ANNATTO,AQRS,KAL          </t>
  </si>
  <si>
    <t xml:space="preserve">FLV,SPINBRIT,NAT,NAT          </t>
  </si>
  <si>
    <t xml:space="preserve">SCRAP PER K.CORNETT/EXPIRED   </t>
  </si>
  <si>
    <t xml:space="preserve">JALAP PUREE,GRN,YUM           </t>
  </si>
  <si>
    <t xml:space="preserve">BARRELS ROLLED AND BROKE      </t>
  </si>
  <si>
    <t xml:space="preserve">MICROGRD100,DANIS#12          </t>
  </si>
  <si>
    <t xml:space="preserve">CHEESE,PARM,KRAFT#21          </t>
  </si>
  <si>
    <t xml:space="preserve">FGT,F6949,DSG,RSBRY,          </t>
  </si>
  <si>
    <t xml:space="preserve">TPA/TMP NOT KEPT REFRIGERATE  </t>
  </si>
  <si>
    <t xml:space="preserve">STARCH,N CREAMER 46,          </t>
  </si>
  <si>
    <t xml:space="preserve">DWH DAMAGED BY FORK LIFT      </t>
  </si>
  <si>
    <t xml:space="preserve">F7610(FH507)STRCH,LT          </t>
  </si>
  <si>
    <t xml:space="preserve">MIC  LINE RAN OUT OF TIME     </t>
  </si>
  <si>
    <t xml:space="preserve">FLV ENHAN,NUCLEOTIDE          </t>
  </si>
  <si>
    <t xml:space="preserve">FLV,TRUFFLE,NAT,THAS          </t>
  </si>
  <si>
    <t xml:space="preserve">EXP UNIQUE TO 21184-SBY       </t>
  </si>
  <si>
    <t xml:space="preserve">FLV,BOURBONTYP,NAT,T          </t>
  </si>
  <si>
    <t xml:space="preserve">CLR,ANNATTO,KALSEC#3          </t>
  </si>
  <si>
    <t xml:space="preserve">CHILIGARLICSCE,SRIRA          </t>
  </si>
  <si>
    <t xml:space="preserve">F4770,PWS,STARCH W/S          </t>
  </si>
  <si>
    <t xml:space="preserve">SOR  EXPIRED PREWEIGH         </t>
  </si>
  <si>
    <t xml:space="preserve">CKNBROTHBASE,EATEM#2          </t>
  </si>
  <si>
    <t xml:space="preserve">OIL,SESAME,TSTD,LKK,          </t>
  </si>
  <si>
    <t xml:space="preserve">WINE,SHERRY,SLTD/CKN          </t>
  </si>
  <si>
    <t xml:space="preserve">GINGER PUREE,SEL#280          </t>
  </si>
  <si>
    <t xml:space="preserve">PSP/OBS - DISCONTINUED        </t>
  </si>
  <si>
    <t xml:space="preserve">TOMATO,DCD+JCE,1/2,C          </t>
  </si>
  <si>
    <t xml:space="preserve">CNT/MIC MOLD                  </t>
  </si>
  <si>
    <t xml:space="preserve">GUM,XANTHAN,TIC#TICA          </t>
  </si>
  <si>
    <t xml:space="preserve">ACID,LACTIC,50%,PURA          </t>
  </si>
  <si>
    <t xml:space="preserve">DMG - CONTAMINATION SPICE RO  </t>
  </si>
  <si>
    <t xml:space="preserve">YEAST,EXTRACT,BIOSPR          </t>
  </si>
  <si>
    <t xml:space="preserve">SOURCRM,FRSH,NAT,18%          </t>
  </si>
  <si>
    <t xml:space="preserve">EXP/EXP PAST SHIPPABLE        </t>
  </si>
  <si>
    <t xml:space="preserve">FD440,CPW,GRLC PARM           </t>
  </si>
  <si>
    <t xml:space="preserve">U  OOS      </t>
  </si>
  <si>
    <t xml:space="preserve">SAM,TOMATO SLRY,MCD,          </t>
  </si>
  <si>
    <t xml:space="preserve">DWH - PROCESSING SPILL        </t>
  </si>
  <si>
    <t xml:space="preserve">FZ956,BRINE,MAYO,OUT          </t>
  </si>
  <si>
    <t xml:space="preserve">SOR - USED OUT OF ROTATION    </t>
  </si>
  <si>
    <t xml:space="preserve">BLND,ITALIANSEAS,ST#          </t>
  </si>
  <si>
    <t xml:space="preserve">FG,FH547,CHPTL,SW,SB          </t>
  </si>
  <si>
    <t xml:space="preserve">DWH  - PROCESSING ERROR       </t>
  </si>
  <si>
    <t xml:space="preserve">FG,FH588,BBQ,HNY,SPC          </t>
  </si>
  <si>
    <t xml:space="preserve">U RDP       </t>
  </si>
  <si>
    <t xml:space="preserve">RDP TEST PRODUCT              </t>
  </si>
  <si>
    <t xml:space="preserve">FH588,TOMATO SLRY,MC          </t>
  </si>
  <si>
    <t>BGN</t>
  </si>
  <si>
    <t xml:space="preserve">HONEY MUSTRD REF8/4#          </t>
  </si>
  <si>
    <t xml:space="preserve">DMG DWH     </t>
  </si>
  <si>
    <t xml:space="preserve">LKS                           </t>
  </si>
  <si>
    <t xml:space="preserve">DEOD LARD 640    50#          </t>
  </si>
  <si>
    <t xml:space="preserve">SCR WRT OFF </t>
  </si>
  <si>
    <t xml:space="preserve">CLS ITL DR/MRND 4/1N          </t>
  </si>
  <si>
    <t xml:space="preserve">CLS HONEY MST DR 4/1          </t>
  </si>
  <si>
    <t xml:space="preserve">ORIG RNCH 96/2OZ CUP          </t>
  </si>
  <si>
    <t xml:space="preserve">CLS BQ S/S RIVRA 4/1          </t>
  </si>
  <si>
    <t xml:space="preserve">SOR                           </t>
  </si>
  <si>
    <t xml:space="preserve">IMP L/F CLNTRO LM2/1          </t>
  </si>
  <si>
    <t xml:space="preserve">OOS PKG     </t>
  </si>
  <si>
    <t xml:space="preserve">1 JUG MISSING FROM THE BOX    </t>
  </si>
  <si>
    <t xml:space="preserve">1756 REAL MAYO 2/1GL          </t>
  </si>
  <si>
    <t xml:space="preserve">WRT OFF     </t>
  </si>
  <si>
    <t xml:space="preserve">T/S TRAY PACK6/.5GAL          </t>
  </si>
  <si>
    <t xml:space="preserve">R RES       </t>
  </si>
  <si>
    <t xml:space="preserve">RCH/EXP                       </t>
  </si>
  <si>
    <t xml:space="preserve">NMN GLD ITL100/1.5OZ          </t>
  </si>
  <si>
    <t xml:space="preserve">OOS SEL     </t>
  </si>
  <si>
    <t xml:space="preserve">LKS LEAKERS                   </t>
  </si>
  <si>
    <t xml:space="preserve">SEL LEAKER                    </t>
  </si>
  <si>
    <t xml:space="preserve">ORG RCH LT160/1OZ CP          </t>
  </si>
  <si>
    <t xml:space="preserve">U 00S       </t>
  </si>
  <si>
    <t xml:space="preserve">NMN GREEK  100/1.5OZ          </t>
  </si>
  <si>
    <t xml:space="preserve">LKS/SEL- LEAKERS              </t>
  </si>
  <si>
    <t xml:space="preserve">MAYO TRAY PK6/.5 GAL          </t>
  </si>
  <si>
    <t xml:space="preserve">PASTRY MRG NTF RF50#          </t>
  </si>
  <si>
    <t xml:space="preserve">DWH WAREHOUSE DAMAGE          </t>
  </si>
  <si>
    <t xml:space="preserve">UDMG        </t>
  </si>
  <si>
    <t xml:space="preserve">DWH         </t>
  </si>
  <si>
    <t xml:space="preserve">DMW         </t>
  </si>
  <si>
    <t xml:space="preserve">CASES DAMAGED IN WAREHOUSE    </t>
  </si>
  <si>
    <t>WNG</t>
  </si>
  <si>
    <t xml:space="preserve">WINGS WIMPY SAUCE4/1          </t>
  </si>
  <si>
    <t xml:space="preserve">U-DMG       </t>
  </si>
  <si>
    <t xml:space="preserve">DAMAGED IN WAREHOUSE          </t>
  </si>
  <si>
    <t>KKD</t>
  </si>
  <si>
    <t xml:space="preserve">ATHENA FETA DRSG 2/1          </t>
  </si>
  <si>
    <t xml:space="preserve">U-OOS       </t>
  </si>
  <si>
    <t xml:space="preserve">CASE LEAKING                  </t>
  </si>
  <si>
    <t xml:space="preserve">NMN LT FRCH100/1.5OZ          </t>
  </si>
  <si>
    <t xml:space="preserve">NMN LT RASP100/1.5OZ          </t>
  </si>
  <si>
    <t xml:space="preserve">BUFFALO  300/1OZ CUP          </t>
  </si>
  <si>
    <t xml:space="preserve">CAESAR DR REF 8/64OZ          </t>
  </si>
  <si>
    <t xml:space="preserve">BLUE CHS REF 8/64 OZ          </t>
  </si>
  <si>
    <t xml:space="preserve">BUTTER-IT ZTF    3/1          </t>
  </si>
  <si>
    <t xml:space="preserve">NCD/CUP CODE                  </t>
  </si>
  <si>
    <t>WRTOFFSHT#58</t>
  </si>
  <si>
    <t xml:space="preserve">BLSMC VIN60/1.5OZ PH          </t>
  </si>
  <si>
    <t>CGS</t>
  </si>
  <si>
    <t xml:space="preserve">RANCH   96/1.5OZ CUP          </t>
  </si>
  <si>
    <t xml:space="preserve">H  OOS      </t>
  </si>
  <si>
    <t xml:space="preserve">MDT/MDT                       </t>
  </si>
  <si>
    <t xml:space="preserve">DLX 1,000 ISLAND 4/1          </t>
  </si>
  <si>
    <t xml:space="preserve">CASE DAMAGED IN WAREHOUSE     </t>
  </si>
  <si>
    <t xml:space="preserve">SUPREME 1,000 ISL4/1          </t>
  </si>
  <si>
    <t xml:space="preserve">LT GOLDN ITALIAN 4/1          </t>
  </si>
  <si>
    <t xml:space="preserve">DWH CASES DAMAGED             </t>
  </si>
  <si>
    <t xml:space="preserve">GRLC CSR REF2/3.78LT          </t>
  </si>
  <si>
    <t xml:space="preserve">SEP/OOS SEPERATION            </t>
  </si>
  <si>
    <t>UBA</t>
  </si>
  <si>
    <t xml:space="preserve">GRLC SPR NTF REF6/5#          </t>
  </si>
  <si>
    <t xml:space="preserve">DWH CASE DAMAGED              </t>
  </si>
  <si>
    <t>BNK</t>
  </si>
  <si>
    <t xml:space="preserve">LIQ BTR ALT NTF 3/1G          </t>
  </si>
  <si>
    <t xml:space="preserve">NMN RANCH  128/1.5OZ          </t>
  </si>
  <si>
    <t xml:space="preserve">H -OOS      </t>
  </si>
  <si>
    <t xml:space="preserve">PKG/COI - TOP OF BB MISSING   </t>
  </si>
  <si>
    <t>USH</t>
  </si>
  <si>
    <t xml:space="preserve">HEAVY DUTY MAYO 4/1           </t>
  </si>
  <si>
    <t xml:space="preserve">PANCK BRKFS100/1FLOZ          </t>
  </si>
  <si>
    <t xml:space="preserve">EXP  EXPIRED                  </t>
  </si>
  <si>
    <t>DEN</t>
  </si>
  <si>
    <t xml:space="preserve">SWT &amp; SPCY BBQ SC4/1          </t>
  </si>
  <si>
    <t xml:space="preserve">WHD                           </t>
  </si>
  <si>
    <t xml:space="preserve">HORSERADISH 5/17.3OZ          </t>
  </si>
  <si>
    <t xml:space="preserve">EXP  PAST SHIPPABLE/SLOW MOV  </t>
  </si>
  <si>
    <t xml:space="preserve">CLASSIC ITALIAN  2/1          </t>
  </si>
  <si>
    <t xml:space="preserve">BF MATCH MAYO    4/1          </t>
  </si>
  <si>
    <t xml:space="preserve">HNY LM VIN REF8/24OZ          </t>
  </si>
  <si>
    <t>SBR</t>
  </si>
  <si>
    <t xml:space="preserve">MAYO N/EDTA RF13/30#          </t>
  </si>
  <si>
    <t xml:space="preserve">PKG/PKG WRONG LABELS          </t>
  </si>
  <si>
    <t xml:space="preserve">IMP BMRCH REF2/3.78L          </t>
  </si>
  <si>
    <t xml:space="preserve">MRO/MIC MOLD                  </t>
  </si>
  <si>
    <t xml:space="preserve">DIJON MAYO REF6/42OZ          </t>
  </si>
  <si>
    <t>RYP</t>
  </si>
  <si>
    <t xml:space="preserve">FF RSP REF264/1.15OZ          </t>
  </si>
  <si>
    <t xml:space="preserve">OOS         </t>
  </si>
  <si>
    <t xml:space="preserve">OOS/WEIGHTS BELOW MAV         </t>
  </si>
  <si>
    <t>TCB</t>
  </si>
  <si>
    <t xml:space="preserve">CR JALPNREF12/25.5OZ          </t>
  </si>
  <si>
    <t>SEV</t>
  </si>
  <si>
    <t xml:space="preserve">NTF RF MAYO BIB  30#          </t>
  </si>
  <si>
    <t xml:space="preserve">HONEY MUST 6/32 FLOZ          </t>
  </si>
  <si>
    <t xml:space="preserve">CNT/EXT CONTAMINATION         </t>
  </si>
  <si>
    <t xml:space="preserve">CSR LT REF264/1.25OZ          </t>
  </si>
  <si>
    <t xml:space="preserve">PKG/LEAKERS                   </t>
  </si>
  <si>
    <t>SBY</t>
  </si>
  <si>
    <t xml:space="preserve">SWT ONION 12/32 FLOZ          </t>
  </si>
  <si>
    <t>CFL</t>
  </si>
  <si>
    <t xml:space="preserve">NEDTA NTF MAYO RF4/1          </t>
  </si>
  <si>
    <t xml:space="preserve">EXP  CHARGE SALES-EXPIRED     </t>
  </si>
  <si>
    <t xml:space="preserve">EVOO PAN SPRAY6/14OZ          </t>
  </si>
  <si>
    <t xml:space="preserve">CASES DAMAGED                 </t>
  </si>
  <si>
    <t>MIL</t>
  </si>
  <si>
    <t xml:space="preserve">HONEY MUST  6/32FLOZ          </t>
  </si>
  <si>
    <t xml:space="preserve">HR B/C REF 128/1.5OZ          </t>
  </si>
  <si>
    <t xml:space="preserve">ORIGINAL BBQ     4/1          </t>
  </si>
  <si>
    <t xml:space="preserve">BTMLK RANCH 60/1.5OZ          </t>
  </si>
  <si>
    <t xml:space="preserve">FF GOLD ITAL60/1.5OZ          </t>
  </si>
  <si>
    <t>PHI</t>
  </si>
  <si>
    <t xml:space="preserve">GRLC BUTTER SCREF4/1          </t>
  </si>
  <si>
    <t xml:space="preserve">EXP - EXPIRED                 </t>
  </si>
  <si>
    <t xml:space="preserve">ASIAN SESAME REF 4/1          </t>
  </si>
  <si>
    <t>SYA</t>
  </si>
  <si>
    <t xml:space="preserve">REL MAYO EXPORT  4/1          </t>
  </si>
  <si>
    <t xml:space="preserve">SOP/DWH OIL SPILL             </t>
  </si>
  <si>
    <t xml:space="preserve">RANCH REF 264/1.25OZ          </t>
  </si>
  <si>
    <t xml:space="preserve">H - OOS     </t>
  </si>
  <si>
    <t xml:space="preserve">PKG/PKG - PACKED CAESAR       </t>
  </si>
  <si>
    <t xml:space="preserve">PKG/ALR CAESAR IN RANCH CUPS  </t>
  </si>
  <si>
    <t xml:space="preserve">H OOD       </t>
  </si>
  <si>
    <t xml:space="preserve">BBQ SAUCE   14/20 OZ          </t>
  </si>
  <si>
    <t xml:space="preserve">PKG         </t>
  </si>
  <si>
    <t xml:space="preserve">CASE MISSING FROM PRODUCTION  </t>
  </si>
  <si>
    <t xml:space="preserve">R/C RANCH REF 6/1 LT          </t>
  </si>
  <si>
    <t xml:space="preserve">ORIG RANCH 6/32 FLOZ          </t>
  </si>
  <si>
    <t xml:space="preserve">SEL CASES LEAKING             </t>
  </si>
  <si>
    <t xml:space="preserve">GRLC SC RF128/1.25OZ          </t>
  </si>
  <si>
    <t xml:space="preserve">LIQ GRLC MRG 2/17.5#          </t>
  </si>
  <si>
    <t xml:space="preserve">PND/DWH   WATERDAMAGEN/AGED   </t>
  </si>
  <si>
    <t xml:space="preserve">MANGO CHRDREF32/16OZ          </t>
  </si>
  <si>
    <t xml:space="preserve">BTR FLV CANOLA   3/1          </t>
  </si>
  <si>
    <t>LJS</t>
  </si>
  <si>
    <t xml:space="preserve">BMLK RANCH 500/12 GR          </t>
  </si>
  <si>
    <t xml:space="preserve">MARG PRT REF   30/1#          </t>
  </si>
  <si>
    <t xml:space="preserve">PLM MRG PRNT RF30/1#          </t>
  </si>
  <si>
    <t xml:space="preserve">MPR/APP MIXED PRODUCT         </t>
  </si>
  <si>
    <t xml:space="preserve">HRSRADISH 207/0.75OZ          </t>
  </si>
  <si>
    <t xml:space="preserve">SDRI TOM PSTO 2/30OZ          </t>
  </si>
  <si>
    <t xml:space="preserve">SEL CASE LEAKING              </t>
  </si>
  <si>
    <t xml:space="preserve">KY BRBN BBQ 6/29FLOZ          </t>
  </si>
  <si>
    <t xml:space="preserve">EXT HVY DTY MAYO 4/1          </t>
  </si>
  <si>
    <t xml:space="preserve">MAYO     PCH 2/2 GAL          </t>
  </si>
  <si>
    <t xml:space="preserve">MILD TARTAR SC   4/1          </t>
  </si>
  <si>
    <t xml:space="preserve">LT CREAMY ITAL   4/1          </t>
  </si>
  <si>
    <t xml:space="preserve">RANCH DRESSING   4/1          </t>
  </si>
  <si>
    <t xml:space="preserve">WHD/DWH - METAL BAR THROUGH   </t>
  </si>
  <si>
    <t xml:space="preserve">NMN RNCH REF48/2FLOZ          </t>
  </si>
  <si>
    <t xml:space="preserve">OOS/OOS VISC                  </t>
  </si>
  <si>
    <t xml:space="preserve">WHD/DWH WAREHOUSE DAMAGE      </t>
  </si>
  <si>
    <t xml:space="preserve">SWT&amp;SOUR 250/1OZ CUP          </t>
  </si>
  <si>
    <t xml:space="preserve">NMN LFBLSM48/1.5FLOZ          </t>
  </si>
  <si>
    <t xml:space="preserve">PKG/PACKAGING &amp; SENSORY       </t>
  </si>
  <si>
    <t xml:space="preserve">CHS SC REF128/1OZ CP          </t>
  </si>
  <si>
    <t xml:space="preserve">1 DAMAGED CASE                </t>
  </si>
  <si>
    <t xml:space="preserve">TPA/TMP SAT OUT TO LONG       </t>
  </si>
  <si>
    <t xml:space="preserve">SHTG AP BIB 50#               </t>
  </si>
  <si>
    <t>PUB</t>
  </si>
  <si>
    <t xml:space="preserve">RANCH DRSG   96/2 OZ          </t>
  </si>
  <si>
    <t xml:space="preserve">MDT/MDT NOT CHECKED           </t>
  </si>
  <si>
    <t xml:space="preserve">MDT/MDT  NOT CHECKED          </t>
  </si>
  <si>
    <t xml:space="preserve">BLUE CHEESE  96/2 OZ          </t>
  </si>
  <si>
    <t xml:space="preserve">HNY CHPTL BBQ 2/1GAL          </t>
  </si>
  <si>
    <t xml:space="preserve">IMP BLKBRY PCRN R2/1          </t>
  </si>
  <si>
    <t xml:space="preserve">YEAST                     RQ  </t>
  </si>
  <si>
    <t xml:space="preserve">HD BLND FRY SHTG 50#          </t>
  </si>
  <si>
    <t xml:space="preserve">FRY SHORTENING   50#          </t>
  </si>
  <si>
    <t>MCX</t>
  </si>
  <si>
    <t xml:space="preserve">CHP AIOLI REF4/473ML          </t>
  </si>
  <si>
    <t xml:space="preserve">EXP -CHARGED SALES - GL REC   </t>
  </si>
  <si>
    <t xml:space="preserve">PAN SPRY NTF 6/17 OZ          </t>
  </si>
  <si>
    <t xml:space="preserve">SIGNATUR SC8/16 FLOZ          </t>
  </si>
  <si>
    <t>CHP</t>
  </si>
  <si>
    <t xml:space="preserve">CLEAR LIQUID FRY 35#          </t>
  </si>
  <si>
    <t xml:space="preserve">WAREHOUSE DAMAGE              </t>
  </si>
  <si>
    <t xml:space="preserve">CLS ITAL DR 500/12GM          </t>
  </si>
  <si>
    <t xml:space="preserve">CLS RANCH  200/12 GM          </t>
  </si>
  <si>
    <t xml:space="preserve">NMN LT ITL 100/1.5OZ          </t>
  </si>
  <si>
    <t xml:space="preserve">U - DMG     </t>
  </si>
  <si>
    <t xml:space="preserve">DWH - DROPPED WHILE REWORKIN  </t>
  </si>
  <si>
    <t xml:space="preserve">NMN FML IT 100/1.5OZ          </t>
  </si>
  <si>
    <t>SDX</t>
  </si>
  <si>
    <t xml:space="preserve">NMN FRENCH 100/1.5OZ          </t>
  </si>
  <si>
    <t xml:space="preserve">H LEAKERS   </t>
  </si>
  <si>
    <t xml:space="preserve">SEL                           </t>
  </si>
  <si>
    <t xml:space="preserve">NMN CAESAR 100/1.50Z          </t>
  </si>
  <si>
    <t xml:space="preserve">CNOLA/OLIVE BLND 4/1          </t>
  </si>
  <si>
    <t xml:space="preserve">CANOLA OIL 2/17.5#PK          </t>
  </si>
  <si>
    <t>ORK</t>
  </si>
  <si>
    <t xml:space="preserve">COLESLAW DRSG    4/1          </t>
  </si>
  <si>
    <t>BGC</t>
  </si>
  <si>
    <t xml:space="preserve">PKG/PKG WRONG CODE            </t>
  </si>
  <si>
    <t xml:space="preserve">PKG/PKG WRONG CODES           </t>
  </si>
  <si>
    <t xml:space="preserve">HVY DTY MAYO    30#T          </t>
  </si>
  <si>
    <t xml:space="preserve">CLS 1000 ISL DSG 4/1          </t>
  </si>
  <si>
    <t xml:space="preserve">IMP CUL MAYO HD 30#T          </t>
  </si>
  <si>
    <t>GOR</t>
  </si>
  <si>
    <t xml:space="preserve">CRMY FRENCH DRSG 4/1          </t>
  </si>
  <si>
    <t xml:space="preserve">DLX CREAMY ITAL  4/1          </t>
  </si>
  <si>
    <t xml:space="preserve">EXP - LINEAGE AGE             </t>
  </si>
  <si>
    <t xml:space="preserve">BL CHEESE DR REF 4/1          </t>
  </si>
  <si>
    <t xml:space="preserve">WHSE                          </t>
  </si>
  <si>
    <t xml:space="preserve">H. D. MAYO       4/1          </t>
  </si>
  <si>
    <t xml:space="preserve">TOM BASIL VGR FF 4/1          </t>
  </si>
  <si>
    <t xml:space="preserve">IMP FF GRLC VNG 2/1N          </t>
  </si>
  <si>
    <t>SVF</t>
  </si>
  <si>
    <t xml:space="preserve">MAYO LITE        4/1          </t>
  </si>
  <si>
    <t xml:space="preserve">H   RES     </t>
  </si>
  <si>
    <t xml:space="preserve">H  RES      </t>
  </si>
  <si>
    <t>CSO</t>
  </si>
  <si>
    <t xml:space="preserve">MISSING                       </t>
  </si>
  <si>
    <t xml:space="preserve">CLS CF CHKN BS 12/1#          </t>
  </si>
  <si>
    <t xml:space="preserve">WHSE DAMAGE                   </t>
  </si>
  <si>
    <t xml:space="preserve">CAESAR      84/1.5OZ          </t>
  </si>
  <si>
    <t xml:space="preserve">U - OOS     </t>
  </si>
  <si>
    <t xml:space="preserve">PKG - WRONG CODE ON POUCH #1  </t>
  </si>
  <si>
    <t xml:space="preserve">PKG/PKG INCORRECT DATE        </t>
  </si>
  <si>
    <t xml:space="preserve">PKG/PKG CODE DATE             </t>
  </si>
  <si>
    <t xml:space="preserve">PKG/PKG INCORRECT CODE        </t>
  </si>
  <si>
    <t xml:space="preserve">ITALIAN     84/1.5OZ          </t>
  </si>
  <si>
    <t xml:space="preserve">CR CAESAR DR REF 4/1          </t>
  </si>
  <si>
    <t>CLG</t>
  </si>
  <si>
    <t xml:space="preserve">REAL CLM BS REF 6/1#          </t>
  </si>
  <si>
    <t xml:space="preserve">EXP - REC D EXPIRED FROM VAN  </t>
  </si>
  <si>
    <t xml:space="preserve">IMP CONC PAN  6/14OZ          </t>
  </si>
  <si>
    <t xml:space="preserve">BAG,CLEAR,PERF,44X66          </t>
  </si>
  <si>
    <t xml:space="preserve">U PRD       </t>
  </si>
  <si>
    <t xml:space="preserve">PRD  USED IN PRODUCTION       </t>
  </si>
  <si>
    <t xml:space="preserve">ASY,35#,GENERIC KRAF          </t>
  </si>
  <si>
    <t xml:space="preserve">DWH   WATER DAMAGE            </t>
  </si>
  <si>
    <t xml:space="preserve">(OBS)RSC,500/12GM&amp;10          </t>
  </si>
  <si>
    <t xml:space="preserve">SUP  CHARGE PROD-USED TO TOT  </t>
  </si>
  <si>
    <t xml:space="preserve">PRD - PRODUCTION USED TO TOT  </t>
  </si>
  <si>
    <t xml:space="preserve">RSC,160/1 OZ,PJN PIZ          </t>
  </si>
  <si>
    <t xml:space="preserve">RSC,128/1.5 OZ,CGS G          </t>
  </si>
  <si>
    <t xml:space="preserve">FLM,1.5OZ,NMN,LITE B          </t>
  </si>
  <si>
    <t xml:space="preserve">FLM,POUCH PK FS7535,          </t>
  </si>
  <si>
    <t xml:space="preserve">SCR REV     </t>
  </si>
  <si>
    <t xml:space="preserve">REV ADJ TO FIX CODE           </t>
  </si>
  <si>
    <t xml:space="preserve">SMASHED CORES                 </t>
  </si>
  <si>
    <t xml:space="preserve">DWH - SMASHED CORES           </t>
  </si>
  <si>
    <t xml:space="preserve">LBL,16.75_OZ,FPS,198          </t>
  </si>
  <si>
    <t xml:space="preserve">LBL,1_GAL,FPS,22328S          </t>
  </si>
  <si>
    <t xml:space="preserve">DWH   DAMAGED AT LINE         </t>
  </si>
  <si>
    <t xml:space="preserve">ONION,YELLOW,DCD,FRS          </t>
  </si>
  <si>
    <t xml:space="preserve">GARLIC,PUREE,RSTD,HA          </t>
  </si>
  <si>
    <t xml:space="preserve">F6272,TRSF,MARG,PLM,          </t>
  </si>
  <si>
    <t xml:space="preserve">F7249,TRSF,ESBB,50LB          </t>
  </si>
  <si>
    <t xml:space="preserve">FG,FA888,BB,SPRD,GRL          </t>
  </si>
  <si>
    <t xml:space="preserve">FG,FC374,GRLC BTR PH          </t>
  </si>
  <si>
    <t xml:space="preserve">FG,F6519,BB,GRLC,LIM          </t>
  </si>
  <si>
    <t xml:space="preserve">NOT IN NEW FORMAT             </t>
  </si>
  <si>
    <t xml:space="preserve">GMP NO REASON GIVEN           </t>
  </si>
  <si>
    <t xml:space="preserve">UOOS        </t>
  </si>
  <si>
    <t xml:space="preserve">TMP NO REASON GIVEN           </t>
  </si>
  <si>
    <t xml:space="preserve">FG,F7065,BB,HNY,WHP,          </t>
  </si>
  <si>
    <t xml:space="preserve">TMP PRD TO INEDIDLE           </t>
  </si>
  <si>
    <t xml:space="preserve">FG,F7551,SPRD,GRCL,H          </t>
  </si>
  <si>
    <t xml:space="preserve">EXT SPECS IN PRODUCT          </t>
  </si>
  <si>
    <t xml:space="preserve">BBQ SAUCE        4/1          </t>
  </si>
  <si>
    <t xml:space="preserve">DMG 0520    </t>
  </si>
  <si>
    <t xml:space="preserve">DWH TRASH                     </t>
  </si>
  <si>
    <t xml:space="preserve">50# NE CKDGH PALM             </t>
  </si>
  <si>
    <t xml:space="preserve">DMG 0522    </t>
  </si>
  <si>
    <t xml:space="preserve">20# BB NT SUNGLOW             </t>
  </si>
  <si>
    <t xml:space="preserve">BMLK RH 4/1GAL CGB            </t>
  </si>
  <si>
    <t xml:space="preserve">DMG         </t>
  </si>
  <si>
    <t xml:space="preserve">PND/DWH IT WAS DAMAGED AND T  </t>
  </si>
  <si>
    <t xml:space="preserve">DWH PRD TO INEDIBLE           </t>
  </si>
  <si>
    <t>WEN</t>
  </si>
  <si>
    <t xml:space="preserve">BTR SPRD 528/10 GRAM          </t>
  </si>
  <si>
    <t xml:space="preserve">MIC/DWH PALLETROOM DAMAGE     </t>
  </si>
  <si>
    <t xml:space="preserve">DWH PALLETROOM DAMAGE         </t>
  </si>
  <si>
    <t>SCN</t>
  </si>
  <si>
    <t xml:space="preserve">2000# GRLC/OIL DIS            </t>
  </si>
  <si>
    <t xml:space="preserve">DMG/DWH PRD TO INEDIBLE       </t>
  </si>
  <si>
    <t xml:space="preserve">36/1 BB PLM SLD               </t>
  </si>
  <si>
    <t xml:space="preserve">14G/432 SPRD                  </t>
  </si>
  <si>
    <t xml:space="preserve">DWH PRD TO TRASH              </t>
  </si>
  <si>
    <t>CFE</t>
  </si>
  <si>
    <t xml:space="preserve">SPD HNY/CIN 648/14GR          </t>
  </si>
  <si>
    <t xml:space="preserve">PAN &amp; GRILL  35#PLAS          </t>
  </si>
  <si>
    <t xml:space="preserve">WHIP SALAD DRSG 4/1           </t>
  </si>
  <si>
    <t xml:space="preserve">H01538      </t>
  </si>
  <si>
    <t xml:space="preserve">CNT/NTS 4-23                  </t>
  </si>
  <si>
    <t xml:space="preserve">LIQ SHTNG 2/17.5#             </t>
  </si>
  <si>
    <t xml:space="preserve">M05218      </t>
  </si>
  <si>
    <t xml:space="preserve">SOP/PCK 4-22                  </t>
  </si>
  <si>
    <t xml:space="preserve">CHIPOTLE HNY 8/64 OZ          </t>
  </si>
  <si>
    <t xml:space="preserve">R DMG       </t>
  </si>
  <si>
    <t xml:space="preserve">RCH/DIS 4-2                   </t>
  </si>
  <si>
    <t xml:space="preserve">J08518      </t>
  </si>
  <si>
    <t xml:space="preserve">PND/DWH 4-25                  </t>
  </si>
  <si>
    <t>SRC</t>
  </si>
  <si>
    <t xml:space="preserve">SHTG FRY HIGH TFF35#          </t>
  </si>
  <si>
    <t xml:space="preserve">J06818      </t>
  </si>
  <si>
    <t xml:space="preserve">PND/DWH 4-1                   </t>
  </si>
  <si>
    <t xml:space="preserve">ORIG RANCH 84/1.5 OZ          </t>
  </si>
  <si>
    <t xml:space="preserve">OBS 3-51                      </t>
  </si>
  <si>
    <t xml:space="preserve">LT RNCH NMSG84/1.5OZ          </t>
  </si>
  <si>
    <t xml:space="preserve">PND/DWH 4-8                   </t>
  </si>
  <si>
    <t>LOU</t>
  </si>
  <si>
    <t xml:space="preserve">MORGOLD PLUS 3/1              </t>
  </si>
  <si>
    <t xml:space="preserve">SOP/DWH 4-25                  </t>
  </si>
  <si>
    <t xml:space="preserve">PND/PCK 4-28                  </t>
  </si>
  <si>
    <t xml:space="preserve">KFC SPREAD NPHO               </t>
  </si>
  <si>
    <t xml:space="preserve">MFD/TEX 4-26                  </t>
  </si>
  <si>
    <t xml:space="preserve">J071418     </t>
  </si>
  <si>
    <t xml:space="preserve">J03518      </t>
  </si>
  <si>
    <t xml:space="preserve">PND/PKG 4-21                  </t>
  </si>
  <si>
    <t xml:space="preserve">PND/PKG 4-3                   </t>
  </si>
  <si>
    <t xml:space="preserve">J090218     </t>
  </si>
  <si>
    <t xml:space="preserve">PND/DWD 4-1                   </t>
  </si>
  <si>
    <t xml:space="preserve">J09018      </t>
  </si>
  <si>
    <t xml:space="preserve">PND/SEL 4-3                   </t>
  </si>
  <si>
    <t xml:space="preserve">J08018      </t>
  </si>
  <si>
    <t xml:space="preserve">PND/DHW 4-1                   </t>
  </si>
  <si>
    <t xml:space="preserve">J10118      </t>
  </si>
  <si>
    <t xml:space="preserve">PND/DWH 4-20                  </t>
  </si>
  <si>
    <t>LIT</t>
  </si>
  <si>
    <t xml:space="preserve">SOY SALAD OIL 35#             </t>
  </si>
  <si>
    <t xml:space="preserve">PND/ DWH 4-4                  </t>
  </si>
  <si>
    <t>TXR</t>
  </si>
  <si>
    <t xml:space="preserve">05637 PC ITAL 84/1.5          </t>
  </si>
  <si>
    <t xml:space="preserve">SOP/PCK 4-19                  </t>
  </si>
  <si>
    <t xml:space="preserve">CLA CANOLA OIL   3/1          </t>
  </si>
  <si>
    <t xml:space="preserve">J02138      </t>
  </si>
  <si>
    <t xml:space="preserve">CLS PEANUT S/O   35#          </t>
  </si>
  <si>
    <t xml:space="preserve">J02938      </t>
  </si>
  <si>
    <t xml:space="preserve">0420778LIQ MARGTWNPK          </t>
  </si>
  <si>
    <t xml:space="preserve">J00448      </t>
  </si>
  <si>
    <t xml:space="preserve">PND/PKG 4-27                  </t>
  </si>
  <si>
    <t xml:space="preserve">BAG,GREEN,TUBE,14.5X          </t>
  </si>
  <si>
    <t xml:space="preserve">PND/DMG 4-18                  </t>
  </si>
  <si>
    <t xml:space="preserve">FGT,F6805,SCE,RCH DI          </t>
  </si>
  <si>
    <t xml:space="preserve">PFM/TEX  METERING ISSUE -NO   </t>
  </si>
  <si>
    <t xml:space="preserve">PFM/TEX METERING ISSUE-NO RE  </t>
  </si>
  <si>
    <t xml:space="preserve">PFM/TEX METERING ISSUE - NO   </t>
  </si>
  <si>
    <t xml:space="preserve">FG,F3098,SLD DSG WHT          </t>
  </si>
  <si>
    <t xml:space="preserve">PND/EXP  LINE RAN OUT OF BOX  </t>
  </si>
  <si>
    <t xml:space="preserve">CHILIPEP,GUAJILLO,PW          </t>
  </si>
  <si>
    <t xml:space="preserve">PND/DMG   RECEIVED DAMAGED    </t>
  </si>
  <si>
    <t>HCK</t>
  </si>
  <si>
    <t xml:space="preserve">COLESLAW DRSG 4/1             </t>
  </si>
  <si>
    <t xml:space="preserve">A/P SHTG LOW MELT             </t>
  </si>
  <si>
    <t xml:space="preserve">MARG PASTRY NTF IE            </t>
  </si>
  <si>
    <t xml:space="preserve">WHD/DWH                       </t>
  </si>
  <si>
    <t xml:space="preserve">SHTG PUFF PASTRY NTF          </t>
  </si>
  <si>
    <t xml:space="preserve">RBD AP SHTG PALM 50#          </t>
  </si>
  <si>
    <t xml:space="preserve">WHD/DWH   EXPOSED             </t>
  </si>
  <si>
    <t xml:space="preserve">BTR BLND NTF PL 20#           </t>
  </si>
  <si>
    <t xml:space="preserve">PND/SEL LEAKING               </t>
  </si>
  <si>
    <t xml:space="preserve">PND/SEL  LEAKING              </t>
  </si>
  <si>
    <t>WHA</t>
  </si>
  <si>
    <t xml:space="preserve">PAN AND GRILL NTF             </t>
  </si>
  <si>
    <t xml:space="preserve">BTRBLND GRLC NTF              </t>
  </si>
  <si>
    <t>BEK</t>
  </si>
  <si>
    <t xml:space="preserve">BALSAMIC VING 2/1             </t>
  </si>
  <si>
    <t xml:space="preserve">STN/STN  BUSTED GALS          </t>
  </si>
  <si>
    <t xml:space="preserve">H OSS       </t>
  </si>
  <si>
    <t xml:space="preserve">LAB/OOS                       </t>
  </si>
  <si>
    <t xml:space="preserve">LAB/MIC                       </t>
  </si>
  <si>
    <t xml:space="preserve">HNYMSTD BNK 8/64 OZ           </t>
  </si>
  <si>
    <t xml:space="preserve">CHPTL SW SBY 12/32            </t>
  </si>
  <si>
    <t xml:space="preserve">PND/EXT  BLOOD CONTAMINATION  </t>
  </si>
  <si>
    <t xml:space="preserve">PND/EXT BLOOD CONTAMINATION   </t>
  </si>
  <si>
    <t xml:space="preserve"> MARG PALM IE DARY            </t>
  </si>
  <si>
    <t xml:space="preserve">MARG PALM PRT 30/1#           </t>
  </si>
  <si>
    <t>COD</t>
  </si>
  <si>
    <t>ECC</t>
  </si>
  <si>
    <t>DAW</t>
  </si>
  <si>
    <t xml:space="preserve">SHTG DONUT FRY BIB            </t>
  </si>
  <si>
    <t xml:space="preserve">MARG PASTRY WB 10/5#          </t>
  </si>
  <si>
    <t xml:space="preserve">MIC                           </t>
  </si>
  <si>
    <t xml:space="preserve">HNY SESM WEN 6/24 OZ          </t>
  </si>
  <si>
    <t xml:space="preserve">U RND       </t>
  </si>
  <si>
    <t xml:space="preserve">RND                           </t>
  </si>
  <si>
    <t xml:space="preserve">LIQ FRYING SHORT 35#          </t>
  </si>
  <si>
    <t xml:space="preserve">PND/SEL   LEAKING JUG         </t>
  </si>
  <si>
    <t xml:space="preserve">LIQUID FRY SHTG 35#           </t>
  </si>
  <si>
    <t xml:space="preserve">PND/DWH  BUSTED JUGS          </t>
  </si>
  <si>
    <t>POC</t>
  </si>
  <si>
    <t xml:space="preserve">PND/SEL  MISSING LID          </t>
  </si>
  <si>
    <t xml:space="preserve">CANOLA OIL    TWN-PK          </t>
  </si>
  <si>
    <t xml:space="preserve">IMP HIDCOVE TARTR BL          </t>
  </si>
  <si>
    <t xml:space="preserve">DELUXE GLD ITLN DRS           </t>
  </si>
  <si>
    <t xml:space="preserve">PND/PKG  RAN OUT -CYCLE ISSU  </t>
  </si>
  <si>
    <t xml:space="preserve">ASY,4/1 GAL,38MM,GEN          </t>
  </si>
  <si>
    <t xml:space="preserve">R OOS       </t>
  </si>
  <si>
    <t xml:space="preserve">RCH/PKG  KNDOWN BOXES FOR RE  </t>
  </si>
  <si>
    <t xml:space="preserve">JAR,1 GAL,110MM BULK          </t>
  </si>
  <si>
    <t xml:space="preserve">1A          </t>
  </si>
  <si>
    <t xml:space="preserve">LBL,1_GAL,FPS,22189W          </t>
  </si>
  <si>
    <t xml:space="preserve">PKG  BAD LABEL-RESPOOLED NOC  </t>
  </si>
  <si>
    <t>Selection Criteria:     Location: 025, 43, 55, 60, 86</t>
  </si>
  <si>
    <t>extended</t>
  </si>
  <si>
    <t>(Parent)</t>
  </si>
  <si>
    <t>oossel</t>
  </si>
  <si>
    <t>Primary OOS / Secondary SEL</t>
  </si>
  <si>
    <t>Primary DMG / Secondary DMG</t>
  </si>
  <si>
    <t>Primary DMG / Secondary DWH</t>
  </si>
  <si>
    <t>expexp</t>
  </si>
  <si>
    <t>Primary OOS / Secondary COI</t>
  </si>
  <si>
    <t>oosext</t>
  </si>
  <si>
    <t>Primary OOS / Secondary EXT</t>
  </si>
  <si>
    <t>resexp</t>
  </si>
  <si>
    <t>Primary RES / Secondary EXP</t>
  </si>
  <si>
    <t>respck</t>
  </si>
  <si>
    <t>Primary RES / Secondary PCK</t>
  </si>
  <si>
    <t>oosalr</t>
  </si>
  <si>
    <t>Primary OOS / Secondary ALR</t>
  </si>
  <si>
    <t>oosapp</t>
  </si>
  <si>
    <t>Primary OOS / Secondary APP</t>
  </si>
  <si>
    <t>oostex</t>
  </si>
  <si>
    <t>Primary OOS / Secondary TEX</t>
  </si>
  <si>
    <t>oosmdt</t>
  </si>
  <si>
    <t>Primary OOS / Secondary MDT</t>
  </si>
  <si>
    <t>oosgmp</t>
  </si>
  <si>
    <t>Primary OOS / Secondary GMP</t>
  </si>
  <si>
    <t>reversing entry</t>
  </si>
  <si>
    <t>rdprdp</t>
  </si>
  <si>
    <t>Primary RDP / Secondary RDP - this was fixed on matrix</t>
  </si>
  <si>
    <t>Primary OOS / Secondary TST - fixed matrix</t>
  </si>
  <si>
    <t xml:space="preserve">Primary OOS / Secondary TST </t>
  </si>
  <si>
    <t>oosmic</t>
  </si>
  <si>
    <t>Primary OOS / Secondary MIC</t>
  </si>
  <si>
    <t>Primary EXP / Secondary EXP</t>
  </si>
  <si>
    <t>resobs</t>
  </si>
  <si>
    <t>Primary RES / Secondary OBS</t>
  </si>
  <si>
    <t>GL Desc</t>
  </si>
  <si>
    <t xml:space="preserve">item </t>
  </si>
  <si>
    <t>14351SYS</t>
  </si>
  <si>
    <t>15802BRX</t>
  </si>
  <si>
    <t>16673CHQ</t>
  </si>
  <si>
    <t>19856SYC</t>
  </si>
  <si>
    <t>20109CGS</t>
  </si>
  <si>
    <t>22029PJN</t>
  </si>
  <si>
    <t>47043SYS</t>
  </si>
  <si>
    <t>72048VEN</t>
  </si>
  <si>
    <t>85620HVR</t>
  </si>
  <si>
    <t>13702SYS</t>
  </si>
  <si>
    <t>15050VEN</t>
  </si>
  <si>
    <t>15468KKD</t>
  </si>
  <si>
    <t>16668CHQ</t>
  </si>
  <si>
    <t>16687CHQ</t>
  </si>
  <si>
    <t>16688CHQ</t>
  </si>
  <si>
    <t>19412CSD</t>
  </si>
  <si>
    <t>20942CUL</t>
  </si>
  <si>
    <t>71730GOR</t>
  </si>
  <si>
    <t>85655HVR</t>
  </si>
  <si>
    <t xml:space="preserve">4778   </t>
  </si>
  <si>
    <t>10671BGN</t>
  </si>
  <si>
    <t>12240SYS</t>
  </si>
  <si>
    <t>15404WNG</t>
  </si>
  <si>
    <t>15715SYS</t>
  </si>
  <si>
    <t>21819CCD</t>
  </si>
  <si>
    <t>21910GFS</t>
  </si>
  <si>
    <t>21974MCD</t>
  </si>
  <si>
    <t>22179SYS</t>
  </si>
  <si>
    <t>22465COM</t>
  </si>
  <si>
    <t xml:space="preserve">35842   </t>
  </si>
  <si>
    <t xml:space="preserve">37391   </t>
  </si>
  <si>
    <t>47014SYS</t>
  </si>
  <si>
    <t>47043SDX</t>
  </si>
  <si>
    <t>72048CSO</t>
  </si>
  <si>
    <t xml:space="preserve">7867   </t>
  </si>
  <si>
    <t>17709CGS</t>
  </si>
  <si>
    <t>17845SYC</t>
  </si>
  <si>
    <t>18521SYS</t>
  </si>
  <si>
    <t>19083DEN</t>
  </si>
  <si>
    <t>19474CGS</t>
  </si>
  <si>
    <t>19798BNK</t>
  </si>
  <si>
    <t>19847SBR</t>
  </si>
  <si>
    <t>19883KFC</t>
  </si>
  <si>
    <t>19953TCB</t>
  </si>
  <si>
    <t>20162HVR</t>
  </si>
  <si>
    <t>20656MIL</t>
  </si>
  <si>
    <t>21751GFS</t>
  </si>
  <si>
    <t>21933MCD</t>
  </si>
  <si>
    <t xml:space="preserve">24449   </t>
  </si>
  <si>
    <t xml:space="preserve">31565   </t>
  </si>
  <si>
    <t xml:space="preserve">32135   </t>
  </si>
  <si>
    <t>45532CHP</t>
  </si>
  <si>
    <t>47020SYS</t>
  </si>
  <si>
    <t>71337VEN</t>
  </si>
  <si>
    <t>71732GOR</t>
  </si>
  <si>
    <t xml:space="preserve">1933   </t>
  </si>
  <si>
    <t xml:space="preserve">5185   </t>
  </si>
  <si>
    <t xml:space="preserve">5388   </t>
  </si>
  <si>
    <t xml:space="preserve">5555   </t>
  </si>
  <si>
    <t xml:space="preserve">5842   </t>
  </si>
  <si>
    <t xml:space="preserve">6749   </t>
  </si>
  <si>
    <t xml:space="preserve">11420   </t>
  </si>
  <si>
    <t xml:space="preserve">21699   </t>
  </si>
  <si>
    <t>22152PUB</t>
  </si>
  <si>
    <t>47044SDX</t>
  </si>
  <si>
    <t>71368SYS</t>
  </si>
  <si>
    <t xml:space="preserve">97106   </t>
  </si>
  <si>
    <t>13810SYC</t>
  </si>
  <si>
    <t>22231COM</t>
  </si>
  <si>
    <t>71733GOR</t>
  </si>
  <si>
    <t>18189BNK</t>
  </si>
  <si>
    <t xml:space="preserve">3628   </t>
  </si>
  <si>
    <t xml:space="preserve">5308   </t>
  </si>
  <si>
    <t xml:space="preserve">5357   </t>
  </si>
  <si>
    <t xml:space="preserve">6501   </t>
  </si>
  <si>
    <t xml:space="preserve">6696   </t>
  </si>
  <si>
    <t xml:space="preserve">8050   </t>
  </si>
  <si>
    <t>15952COS</t>
  </si>
  <si>
    <t>15970CSD</t>
  </si>
  <si>
    <t>16068KFC</t>
  </si>
  <si>
    <t>16617CSD</t>
  </si>
  <si>
    <t>16671CHQ</t>
  </si>
  <si>
    <t>16672CHQ</t>
  </si>
  <si>
    <t>16674CHQ</t>
  </si>
  <si>
    <t>17680CGB</t>
  </si>
  <si>
    <t>20949CUL</t>
  </si>
  <si>
    <t>21174PNA</t>
  </si>
  <si>
    <t>21397DLS</t>
  </si>
  <si>
    <t>21584TFR</t>
  </si>
  <si>
    <t>21684GFS</t>
  </si>
  <si>
    <t xml:space="preserve">22658   </t>
  </si>
  <si>
    <t xml:space="preserve">23133   </t>
  </si>
  <si>
    <t xml:space="preserve">35967   </t>
  </si>
  <si>
    <t xml:space="preserve">35980   </t>
  </si>
  <si>
    <t xml:space="preserve">36697   </t>
  </si>
  <si>
    <t xml:space="preserve">37705   </t>
  </si>
  <si>
    <t xml:space="preserve">37940   </t>
  </si>
  <si>
    <t>71168VEN</t>
  </si>
  <si>
    <t>12968SYC</t>
  </si>
  <si>
    <t>16669CHQ</t>
  </si>
  <si>
    <t>16670CHQ</t>
  </si>
  <si>
    <t>16963BRX</t>
  </si>
  <si>
    <t>20779SMH</t>
  </si>
  <si>
    <t>21646BRX</t>
  </si>
  <si>
    <t>21817GFK</t>
  </si>
  <si>
    <t>21928CPK</t>
  </si>
  <si>
    <t xml:space="preserve">35983   </t>
  </si>
  <si>
    <t>72048CHQ</t>
  </si>
  <si>
    <t>16494COS</t>
  </si>
  <si>
    <t>20943CUL</t>
  </si>
  <si>
    <t>21899GFS</t>
  </si>
  <si>
    <t>21965MCD</t>
  </si>
  <si>
    <t xml:space="preserve">86998   </t>
  </si>
  <si>
    <t xml:space="preserve">6512   </t>
  </si>
  <si>
    <t>12856SYS</t>
  </si>
  <si>
    <t>14374HVR</t>
  </si>
  <si>
    <t xml:space="preserve">17057   </t>
  </si>
  <si>
    <t>21320PJN</t>
  </si>
  <si>
    <t>22155PUB</t>
  </si>
  <si>
    <t xml:space="preserve">28465   </t>
  </si>
  <si>
    <t xml:space="preserve">33113   </t>
  </si>
  <si>
    <t xml:space="preserve">36619   </t>
  </si>
  <si>
    <t>47042SYS</t>
  </si>
  <si>
    <t>71264VXP</t>
  </si>
  <si>
    <t>71386SYS</t>
  </si>
  <si>
    <t>71399SYS</t>
  </si>
  <si>
    <t>72040SVF</t>
  </si>
  <si>
    <t>99999COM</t>
  </si>
  <si>
    <t xml:space="preserve">5375   </t>
  </si>
  <si>
    <t xml:space="preserve">5419   </t>
  </si>
  <si>
    <t xml:space="preserve">5611   </t>
  </si>
  <si>
    <t xml:space="preserve">6384   </t>
  </si>
  <si>
    <t xml:space="preserve">7597   </t>
  </si>
  <si>
    <t xml:space="preserve">17517   </t>
  </si>
  <si>
    <t>19002BRX</t>
  </si>
  <si>
    <t>19193DLS</t>
  </si>
  <si>
    <t>19884COS</t>
  </si>
  <si>
    <t>20195SBY</t>
  </si>
  <si>
    <t>20799SMH</t>
  </si>
  <si>
    <t>21922GFS</t>
  </si>
  <si>
    <t xml:space="preserve">25835   </t>
  </si>
  <si>
    <t xml:space="preserve">35042   </t>
  </si>
  <si>
    <t xml:space="preserve">38111   </t>
  </si>
  <si>
    <t xml:space="preserve">39917   </t>
  </si>
  <si>
    <t xml:space="preserve">39925   </t>
  </si>
  <si>
    <t>71764GOR</t>
  </si>
  <si>
    <t xml:space="preserve">7753   </t>
  </si>
  <si>
    <t xml:space="preserve">11662   </t>
  </si>
  <si>
    <t>14428SYS</t>
  </si>
  <si>
    <t>19002BRK</t>
  </si>
  <si>
    <t>20789SYS</t>
  </si>
  <si>
    <t>21335SBR</t>
  </si>
  <si>
    <t>21689GFS</t>
  </si>
  <si>
    <t>22091WCP</t>
  </si>
  <si>
    <t>22234WCP</t>
  </si>
  <si>
    <t xml:space="preserve">22746   </t>
  </si>
  <si>
    <t xml:space="preserve">35457   </t>
  </si>
  <si>
    <t xml:space="preserve">36701   </t>
  </si>
  <si>
    <t>70014ORK</t>
  </si>
  <si>
    <t xml:space="preserve">6984   </t>
  </si>
  <si>
    <t>13302SYS</t>
  </si>
  <si>
    <t>14330BRK</t>
  </si>
  <si>
    <t xml:space="preserve">17171   </t>
  </si>
  <si>
    <t xml:space="preserve">19986   </t>
  </si>
  <si>
    <t>20944CUL</t>
  </si>
  <si>
    <t>20946CUL</t>
  </si>
  <si>
    <t xml:space="preserve">21384   </t>
  </si>
  <si>
    <t>21491TFR</t>
  </si>
  <si>
    <t>21513PJN</t>
  </si>
  <si>
    <t>21527LJS</t>
  </si>
  <si>
    <t>21610DLS</t>
  </si>
  <si>
    <t>21924GFK</t>
  </si>
  <si>
    <t>22474DLS</t>
  </si>
  <si>
    <t xml:space="preserve">32266   </t>
  </si>
  <si>
    <t xml:space="preserve">32301   </t>
  </si>
  <si>
    <t xml:space="preserve">35580   </t>
  </si>
  <si>
    <t xml:space="preserve">35616   </t>
  </si>
  <si>
    <t xml:space="preserve">38789   </t>
  </si>
  <si>
    <t>72089SYS</t>
  </si>
  <si>
    <t xml:space="preserve">1008   </t>
  </si>
  <si>
    <t xml:space="preserve">4766   </t>
  </si>
  <si>
    <t xml:space="preserve">4780   </t>
  </si>
  <si>
    <t xml:space="preserve">7515   </t>
  </si>
  <si>
    <t>18013UBA</t>
  </si>
  <si>
    <t xml:space="preserve">20476   </t>
  </si>
  <si>
    <t xml:space="preserve">20554   </t>
  </si>
  <si>
    <t>21443MIL</t>
  </si>
  <si>
    <t>21484GNS</t>
  </si>
  <si>
    <t>21683GFS</t>
  </si>
  <si>
    <t>21943GFS</t>
  </si>
  <si>
    <t>21966MCD</t>
  </si>
  <si>
    <t>22436CCD</t>
  </si>
  <si>
    <t>22440MCX</t>
  </si>
  <si>
    <t>22624MCD</t>
  </si>
  <si>
    <t xml:space="preserve">22885   </t>
  </si>
  <si>
    <t>86353CLG</t>
  </si>
  <si>
    <t xml:space="preserve">94390   </t>
  </si>
  <si>
    <t>15144WCP</t>
  </si>
  <si>
    <t>15824GUY</t>
  </si>
  <si>
    <t>15827GUY</t>
  </si>
  <si>
    <t>17710CGS</t>
  </si>
  <si>
    <t xml:space="preserve">22839   </t>
  </si>
  <si>
    <t xml:space="preserve">28394   </t>
  </si>
  <si>
    <t xml:space="preserve">28858   </t>
  </si>
  <si>
    <t xml:space="preserve">35571   </t>
  </si>
  <si>
    <t xml:space="preserve">35622   </t>
  </si>
  <si>
    <t xml:space="preserve">35657   </t>
  </si>
  <si>
    <t xml:space="preserve">35854   </t>
  </si>
  <si>
    <t xml:space="preserve">39777   </t>
  </si>
  <si>
    <t>56606CHP</t>
  </si>
  <si>
    <t>71753CHP</t>
  </si>
  <si>
    <t xml:space="preserve">5844   </t>
  </si>
  <si>
    <t>16757CGS</t>
  </si>
  <si>
    <t xml:space="preserve">17542   </t>
  </si>
  <si>
    <t>21222SYA</t>
  </si>
  <si>
    <t xml:space="preserve">28666   </t>
  </si>
  <si>
    <t xml:space="preserve">28976   </t>
  </si>
  <si>
    <t xml:space="preserve">30557   </t>
  </si>
  <si>
    <t xml:space="preserve">36000   </t>
  </si>
  <si>
    <t>71264BGC</t>
  </si>
  <si>
    <t>71870SYS</t>
  </si>
  <si>
    <t>18613USH</t>
  </si>
  <si>
    <t xml:space="preserve">25236   </t>
  </si>
  <si>
    <t>17731CGS</t>
  </si>
  <si>
    <t>22163SMH</t>
  </si>
  <si>
    <t>21506SCN</t>
  </si>
  <si>
    <t>22211WCK</t>
  </si>
  <si>
    <t xml:space="preserve">32524   </t>
  </si>
  <si>
    <t>11805GFS</t>
  </si>
  <si>
    <t xml:space="preserve">33693   </t>
  </si>
  <si>
    <t>19948POP</t>
  </si>
  <si>
    <t>22347WAF</t>
  </si>
  <si>
    <t>16839SNG</t>
  </si>
  <si>
    <t xml:space="preserve">32528   </t>
  </si>
  <si>
    <t>16953SNG</t>
  </si>
  <si>
    <t xml:space="preserve">34091   </t>
  </si>
  <si>
    <t>22435PNA</t>
  </si>
  <si>
    <t>21512GND</t>
  </si>
  <si>
    <t>21612MOP</t>
  </si>
  <si>
    <t>21721WFS</t>
  </si>
  <si>
    <t>22092USS</t>
  </si>
  <si>
    <t xml:space="preserve">32533   </t>
  </si>
  <si>
    <t>21149WEN</t>
  </si>
  <si>
    <t>21717WFS</t>
  </si>
  <si>
    <t xml:space="preserve">32460   </t>
  </si>
  <si>
    <t xml:space="preserve">32500   </t>
  </si>
  <si>
    <t>45635CHP</t>
  </si>
  <si>
    <t>16535VEN</t>
  </si>
  <si>
    <t>22240CFE</t>
  </si>
  <si>
    <t>15825GUY</t>
  </si>
  <si>
    <t>19898SRC</t>
  </si>
  <si>
    <t>21444MIL</t>
  </si>
  <si>
    <t>21474MIL</t>
  </si>
  <si>
    <t>22069GNS</t>
  </si>
  <si>
    <t>22192COM</t>
  </si>
  <si>
    <t>22604WCP</t>
  </si>
  <si>
    <t>45531UBA</t>
  </si>
  <si>
    <t>54135LIT</t>
  </si>
  <si>
    <t>54135TXR</t>
  </si>
  <si>
    <t>99535COM</t>
  </si>
  <si>
    <t>99910COM</t>
  </si>
  <si>
    <t>16949GDF</t>
  </si>
  <si>
    <t>16951YUM</t>
  </si>
  <si>
    <t xml:space="preserve">31430   </t>
  </si>
  <si>
    <t>11372COM</t>
  </si>
  <si>
    <t>16841GNS</t>
  </si>
  <si>
    <t>21485POP</t>
  </si>
  <si>
    <t>21600BLU</t>
  </si>
  <si>
    <t>21989SON</t>
  </si>
  <si>
    <t>22048GNS</t>
  </si>
  <si>
    <t>22281VEN</t>
  </si>
  <si>
    <t>45532CMC</t>
  </si>
  <si>
    <t>90101COM</t>
  </si>
  <si>
    <t>11290VEN</t>
  </si>
  <si>
    <t>19510DAR</t>
  </si>
  <si>
    <t>45531SON</t>
  </si>
  <si>
    <t>10956VEN</t>
  </si>
  <si>
    <t>21609LOU</t>
  </si>
  <si>
    <t xml:space="preserve">22691   </t>
  </si>
  <si>
    <t>22039YUM</t>
  </si>
  <si>
    <t>13326HCK</t>
  </si>
  <si>
    <t>21145BNK</t>
  </si>
  <si>
    <t xml:space="preserve">26905   </t>
  </si>
  <si>
    <t>45532BEK</t>
  </si>
  <si>
    <t>19961CCD</t>
  </si>
  <si>
    <t>22091DAW</t>
  </si>
  <si>
    <t>22613WEN</t>
  </si>
  <si>
    <t>40013MFY</t>
  </si>
  <si>
    <t>45531POC</t>
  </si>
  <si>
    <t xml:space="preserve">37110   </t>
  </si>
  <si>
    <t>22353FRD</t>
  </si>
  <si>
    <t>13113BKE</t>
  </si>
  <si>
    <t>14774BRK</t>
  </si>
  <si>
    <t>14781BRK</t>
  </si>
  <si>
    <t>16963BRK</t>
  </si>
  <si>
    <t>21740GOC</t>
  </si>
  <si>
    <t>21929TGI</t>
  </si>
  <si>
    <t>22095SON</t>
  </si>
  <si>
    <t>22612VEN</t>
  </si>
  <si>
    <t>54735BKE</t>
  </si>
  <si>
    <t>54735CHQ</t>
  </si>
  <si>
    <t>72030VEN</t>
  </si>
  <si>
    <t xml:space="preserve">2139   </t>
  </si>
  <si>
    <t>17878OPR</t>
  </si>
  <si>
    <t>54502PRL</t>
  </si>
  <si>
    <t>85652HVR</t>
  </si>
  <si>
    <t xml:space="preserve">97287   </t>
  </si>
  <si>
    <t xml:space="preserve">2996   </t>
  </si>
  <si>
    <t>19425BEK</t>
  </si>
  <si>
    <t>21158SBY</t>
  </si>
  <si>
    <t>21642USS</t>
  </si>
  <si>
    <t>21841BKE</t>
  </si>
  <si>
    <t>21841ECC</t>
  </si>
  <si>
    <t>22091BKE</t>
  </si>
  <si>
    <t>22123DAW</t>
  </si>
  <si>
    <t xml:space="preserve">24126   </t>
  </si>
  <si>
    <t>15430WCP</t>
  </si>
  <si>
    <t>17094WHA</t>
  </si>
  <si>
    <t>18517BNK</t>
  </si>
  <si>
    <t xml:space="preserve">35681   </t>
  </si>
  <si>
    <t>45532BNK</t>
  </si>
  <si>
    <t>71461SYS</t>
  </si>
  <si>
    <t>77298VEN</t>
  </si>
  <si>
    <t xml:space="preserve">36170   </t>
  </si>
  <si>
    <t xml:space="preserve">36171   </t>
  </si>
  <si>
    <t xml:space="preserve">35720   </t>
  </si>
  <si>
    <t xml:space="preserve">36887   </t>
  </si>
  <si>
    <t xml:space="preserve">18999   </t>
  </si>
  <si>
    <t xml:space="preserve">35529   </t>
  </si>
  <si>
    <t>matrix desc</t>
  </si>
  <si>
    <t>Reason Matrix</t>
  </si>
  <si>
    <t>G/L Description</t>
  </si>
  <si>
    <t>GL code</t>
  </si>
  <si>
    <t>branch plant</t>
  </si>
  <si>
    <t>quantity</t>
  </si>
  <si>
    <t>2nd item number</t>
  </si>
  <si>
    <t>Sum of Extended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</si>
</sst>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6" applyNumberFormat="0" applyAlignment="0" applyProtection="0"/>
    <xf numFmtId="0" fontId="19" fillId="13" borderId="7" applyNumberFormat="0" applyAlignment="0" applyProtection="0"/>
    <xf numFmtId="0" fontId="20" fillId="13" borderId="6" applyNumberFormat="0" applyAlignment="0" applyProtection="0"/>
    <xf numFmtId="0" fontId="21" fillId="0" borderId="8" applyNumberFormat="0" applyFill="0" applyAlignment="0" applyProtection="0"/>
    <xf numFmtId="0" fontId="22" fillId="14" borderId="9" applyNumberFormat="0" applyAlignment="0" applyProtection="0"/>
    <xf numFmtId="0" fontId="23" fillId="0" borderId="0" applyNumberFormat="0" applyFill="0" applyBorder="0" applyAlignment="0" applyProtection="0"/>
    <xf numFmtId="0" fontId="10" fillId="15" borderId="10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5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25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</cellStyleXfs>
  <cellXfs count="7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0" fillId="0" borderId="0" xfId="0" applyFill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4" borderId="0" xfId="0" applyFill="1"/>
    <xf numFmtId="0" fontId="9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2" xfId="1" applyNumberFormat="1" applyFont="1" applyBorder="1"/>
    <xf numFmtId="164" fontId="0" fillId="0" borderId="2" xfId="1" applyNumberFormat="1" applyFont="1" applyFill="1" applyBorder="1"/>
    <xf numFmtId="9" fontId="0" fillId="0" borderId="0" xfId="2" applyFont="1"/>
    <xf numFmtId="9" fontId="0" fillId="0" borderId="2" xfId="2" applyFont="1" applyBorder="1"/>
    <xf numFmtId="49" fontId="0" fillId="0" borderId="0" xfId="0" applyNumberFormat="1"/>
    <xf numFmtId="4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8" borderId="0" xfId="0" applyFont="1" applyFill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6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6" fillId="0" borderId="0" xfId="0" applyFont="1" applyAlignment="1">
      <alignment horizontal="center" vertical="top" wrapText="1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49" fontId="0" fillId="3" borderId="0" xfId="0" applyNumberFormat="1" applyFill="1"/>
    <xf numFmtId="2" fontId="0" fillId="2" borderId="0" xfId="0" applyNumberFormat="1" applyFill="1"/>
    <xf numFmtId="49" fontId="0" fillId="2" borderId="0" xfId="0" applyNumberFormat="1" applyFill="1"/>
    <xf numFmtId="2" fontId="0" fillId="3" borderId="0" xfId="0" applyNumberFormat="1" applyFill="1"/>
    <xf numFmtId="2" fontId="23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164" fontId="23" fillId="0" borderId="1" xfId="1" applyNumberFormat="1" applyFont="1" applyFill="1" applyBorder="1"/>
    <xf numFmtId="164" fontId="0" fillId="0" borderId="1" xfId="1" applyNumberFormat="1" applyFont="1" applyBorder="1" applyAlignment="1">
      <alignment horizontal="center"/>
    </xf>
    <xf numFmtId="0" fontId="0" fillId="0" borderId="12" xfId="0" applyFill="1" applyBorder="1" applyAlignment="1">
      <alignment horizontal="right"/>
    </xf>
    <xf numFmtId="0" fontId="26" fillId="0" borderId="0" xfId="0" applyFont="1"/>
    <xf numFmtId="167" fontId="0" fillId="0" borderId="0" xfId="0" applyNumberFormat="1" applyAlignment="1">
      <alignment horizontal="center"/>
    </xf>
    <xf numFmtId="167" fontId="0" fillId="0" borderId="0" xfId="3" applyNumberFormat="1" applyFont="1"/>
    <xf numFmtId="164" fontId="0" fillId="0" borderId="1" xfId="1" applyNumberFormat="1" applyFont="1" applyFill="1" applyBorder="1"/>
    <xf numFmtId="167" fontId="0" fillId="0" borderId="0" xfId="3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3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2" builtinId="5"/>
    <cellStyle name="Title" xfId="4" builtinId="15" customBuiltin="1"/>
    <cellStyle name="Total" xfId="20" builtinId="25" customBuiltin="1"/>
    <cellStyle name="Warning Text" xfId="17" builtinId="11" customBuiltin="1"/>
  </cellStyles>
  <dxfs count="42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alignment horizontal="center"/>
    </dxf>
    <dxf>
      <alignment horizontal="center"/>
    </dxf>
    <dxf>
      <alignment horizontal="center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alignment horizontal="center"/>
    </dxf>
    <dxf>
      <alignment horizontal="center"/>
    </dxf>
    <dxf>
      <alignment horizontal="center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9524</xdr:rowOff>
    </xdr:from>
    <xdr:to>
      <xdr:col>6</xdr:col>
      <xdr:colOff>188846</xdr:colOff>
      <xdr:row>95</xdr:row>
      <xdr:rowOff>113613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D3644-DE8B-4A18-B4DE-55BD0747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05949"/>
          <a:ext cx="10147763" cy="467608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pinoza, Ruben" refreshedDate="43213.712710763888" createdVersion="6" refreshedVersion="6" minRefreshableVersion="3" recordCount="1280">
  <cacheSource type="worksheet">
    <worksheetSource ref="A2:I1282" sheet="combined JDE and AS400"/>
  </cacheSource>
  <cacheFields count="9">
    <cacheField name="Branch/ Plant" numFmtId="0">
      <sharedItems containsSemiMixedTypes="0" containsString="0" containsNumber="1" containsInteger="1" minValue="10" maxValue="86" count="12">
        <n v="10"/>
        <n v="30"/>
        <n v="33"/>
        <n v="34"/>
        <n v="36"/>
        <n v="39"/>
        <n v="75"/>
        <n v="25"/>
        <n v="43"/>
        <n v="55"/>
        <n v="60"/>
        <n v="86"/>
      </sharedItems>
    </cacheField>
    <cacheField name="Transaction Date" numFmtId="14">
      <sharedItems containsSemiMixedTypes="0" containsNonDate="0" containsDate="1" containsString="0" minDate="2018-04-02T00:00:00" maxDate="2018-04-23T00:00:00"/>
    </cacheField>
    <cacheField name="Quantity" numFmtId="0">
      <sharedItems containsSemiMixedTypes="0" containsString="0" containsNumber="1" minValue="-504985" maxValue="856.08"/>
    </cacheField>
    <cacheField name="Trans UoM" numFmtId="0">
      <sharedItems containsBlank="1"/>
    </cacheField>
    <cacheField name="2nd Item Number" numFmtId="0">
      <sharedItems containsMixedTypes="1" containsNumber="1" containsInteger="1" minValue="1008" maxValue="98006"/>
    </cacheField>
    <cacheField name="Extended Cost" numFmtId="0">
      <sharedItems containsString="0" containsBlank="1" containsNumber="1" minValue="-11144.7" maxValue="563.70000000000005"/>
    </cacheField>
    <cacheField name="Responsible Party" numFmtId="0">
      <sharedItems count="4">
        <s v="Plant"/>
        <s v="Supply Chain"/>
        <s v="R&amp;D "/>
        <s v="None - Reversed" u="1"/>
      </sharedItems>
    </cacheField>
    <cacheField name="Reason Matrix" numFmtId="0">
      <sharedItems count="56">
        <s v="0ut of Spec - Testing Lab/QA Sampling  "/>
        <s v="Damaged -  Damage Warehouse - Material Handling Damage"/>
        <s v="0ut of Spec - Stained"/>
        <s v="Expired -  Shipped out of rotation"/>
        <s v="Damaged -  Repeat Primary code if other codes are not applicable"/>
        <s v="0ut of Spec - Seal Issues - Leakers"/>
        <s v="Prior Rear Reserves - Expired"/>
        <s v="0ut of Spec - Micro issue"/>
        <s v="0ut of Spec - Texture"/>
        <s v="0ut of Spec - Appearance"/>
        <s v="Prior Rear Reserves - Extraneous - Foreign Material"/>
        <s v="Prior Rear Reserves - Damaged"/>
        <s v="Obsolete - Repeat Primary code if other codes are not applicable"/>
        <s v="0ut of Spec - Supplies"/>
        <s v="Expired -  Repeat Primary code if other codes are not applicable"/>
        <s v="0ut of Spec - Coding issue or code date"/>
        <s v="Damaged -  Damaged in Shipment"/>
        <s v="Vendor -  Vendor Packaging issue"/>
        <s v="Vendor -  Damaged by Vendor"/>
        <s v="0ut of Spec - Label issue - Application"/>
        <s v="0ut of Spec - Off flavor - Odor"/>
        <s v="0ut of Spec - Extraneous - Foreign Material"/>
        <s v="0ut of Spec - Allergen"/>
        <s v="0ut of Spec - Temperature / Storage issue"/>
        <s v="Prior Rear Reserves - Shipped out of rotation"/>
        <s v="Prior Rear Reserves - Stained"/>
        <s v="Prior Rear Reserves - Allergen"/>
        <s v="Prior Rear Reserves - Damage Warehouse - Material Handling Damage"/>
        <s v="Prior Rear Reserves - Off flavor - Odor"/>
        <s v="Prior Rear Reserves - Obsolete"/>
        <s v="Prior Rear Reserves - Micro issue"/>
        <s v="Seal Issues - Leakers"/>
        <s v="Damage Warehouse - Material Handling Damage"/>
        <s v="Plant Packaging issue"/>
        <s v="Repeat Primary code if other codes are not applicable"/>
        <s v="Micro issue"/>
        <s v="Appearance"/>
        <s v="Extraneous - Foreign Material"/>
        <s v="Allergen"/>
        <s v="Texture"/>
        <s v="Temperature / Storage issue"/>
        <s v="Shipped out of rotation"/>
        <s v="Metal Detection Issue"/>
        <s v="Supplies"/>
        <s v="Testing Lab/QA Sampling  "/>
        <s v="Prior Year Reserve amounts scrapped in current year"/>
        <s v="GMP Violation"/>
        <s v="Vendor Packaging issue"/>
        <s v="Test products and test runs"/>
        <s v="Coding issue or code date"/>
        <s v="Damaged in Shipment"/>
        <s v="Damaged by Vendor"/>
        <s v="Not to Standards - Specifications"/>
        <s v="Stained"/>
        <s v="Prior Rear Reserves - Texture" u="1"/>
        <s v="0ut of Spec - Plant Packaging issue" u="1"/>
      </sharedItems>
    </cacheField>
    <cacheField name="G/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0">
  <r>
    <x v="0"/>
    <d v="2018-04-05T00:00:00"/>
    <n v="-856.08"/>
    <s v="EA"/>
    <n v="38523"/>
    <n v="-511.34"/>
    <x v="0"/>
    <x v="0"/>
    <s v="Inventory-Packaging"/>
  </r>
  <r>
    <x v="0"/>
    <d v="2018-04-06T00:00:00"/>
    <n v="856.08"/>
    <s v="EA"/>
    <n v="38523"/>
    <n v="511.34"/>
    <x v="0"/>
    <x v="0"/>
    <s v="Inventory-Packaging"/>
  </r>
  <r>
    <x v="0"/>
    <d v="2018-04-12T00:00:00"/>
    <n v="-134"/>
    <s v="EA"/>
    <n v="26223"/>
    <n v="-53.63"/>
    <x v="0"/>
    <x v="1"/>
    <s v="Inventory-Packaging"/>
  </r>
  <r>
    <x v="0"/>
    <d v="2018-04-12T00:00:00"/>
    <n v="-45"/>
    <s v="EA"/>
    <n v="26223"/>
    <n v="-18.010000000000002"/>
    <x v="0"/>
    <x v="1"/>
    <s v="Inventory-Packaging"/>
  </r>
  <r>
    <x v="0"/>
    <d v="2018-04-12T00:00:00"/>
    <n v="-90"/>
    <s v="EA"/>
    <n v="3600"/>
    <n v="-39.74"/>
    <x v="0"/>
    <x v="1"/>
    <s v="Inventory-Packaging"/>
  </r>
  <r>
    <x v="0"/>
    <d v="2018-04-12T00:00:00"/>
    <n v="-90"/>
    <s v="EA"/>
    <n v="28885"/>
    <n v="-43.04"/>
    <x v="0"/>
    <x v="1"/>
    <s v="Inventory-Packaging"/>
  </r>
  <r>
    <x v="0"/>
    <d v="2018-04-12T00:00:00"/>
    <n v="-19"/>
    <s v="EA"/>
    <n v="39150"/>
    <n v="-9.8000000000000007"/>
    <x v="0"/>
    <x v="1"/>
    <s v="Inventory-Packaging"/>
  </r>
  <r>
    <x v="0"/>
    <d v="2018-04-13T00:00:00"/>
    <n v="-25"/>
    <s v="EA"/>
    <n v="36654"/>
    <n v="-9.73"/>
    <x v="0"/>
    <x v="2"/>
    <s v="Inventory-Packaging"/>
  </r>
  <r>
    <x v="0"/>
    <d v="2018-04-16T00:00:00"/>
    <n v="-70"/>
    <s v="EA"/>
    <n v="3601"/>
    <n v="-36.14"/>
    <x v="0"/>
    <x v="2"/>
    <s v="Inventory-Packaging"/>
  </r>
  <r>
    <x v="0"/>
    <d v="2018-04-16T00:00:00"/>
    <n v="-60"/>
    <s v="EA"/>
    <n v="3601"/>
    <n v="-30.98"/>
    <x v="0"/>
    <x v="2"/>
    <s v="Inventory-Packaging"/>
  </r>
  <r>
    <x v="0"/>
    <d v="2018-04-17T00:00:00"/>
    <n v="-2"/>
    <s v="EA"/>
    <n v="3308"/>
    <n v="-102.2"/>
    <x v="0"/>
    <x v="3"/>
    <s v="Inventory-Packaging"/>
  </r>
  <r>
    <x v="1"/>
    <d v="2018-04-03T00:00:00"/>
    <n v="-1"/>
    <s v="CS"/>
    <s v="11364COM"/>
    <n v="-30.29"/>
    <x v="0"/>
    <x v="4"/>
    <s v="Finished Goods"/>
  </r>
  <r>
    <x v="1"/>
    <d v="2018-04-09T00:00:00"/>
    <n v="-1"/>
    <s v="CS"/>
    <s v="22068GNS"/>
    <n v="-20.9"/>
    <x v="0"/>
    <x v="1"/>
    <s v="Finished Goods"/>
  </r>
  <r>
    <x v="1"/>
    <d v="2018-04-11T00:00:00"/>
    <n v="-1"/>
    <s v="CS"/>
    <s v="17658MFF"/>
    <n v="-25.57"/>
    <x v="0"/>
    <x v="1"/>
    <s v="Finished Goods"/>
  </r>
  <r>
    <x v="1"/>
    <d v="2018-04-19T00:00:00"/>
    <n v="-1"/>
    <s v="CS"/>
    <s v="17381SYC"/>
    <n v="-16.97"/>
    <x v="0"/>
    <x v="5"/>
    <s v="Finished Goods"/>
  </r>
  <r>
    <x v="2"/>
    <d v="2018-04-09T00:00:00"/>
    <n v="-31"/>
    <s v="CS"/>
    <s v="20776SMH"/>
    <n v="-710"/>
    <x v="0"/>
    <x v="6"/>
    <s v="Finished Goods"/>
  </r>
  <r>
    <x v="2"/>
    <d v="2018-04-09T00:00:00"/>
    <n v="-100"/>
    <s v="LB"/>
    <n v="24059"/>
    <n v="-44.5"/>
    <x v="0"/>
    <x v="4"/>
    <s v="Inventory-Dry / Non-commodity"/>
  </r>
  <r>
    <x v="2"/>
    <d v="2018-04-09T00:00:00"/>
    <n v="-40"/>
    <s v="CS"/>
    <s v="85637HVR"/>
    <n v="-387.02"/>
    <x v="0"/>
    <x v="5"/>
    <s v="Finished Goods"/>
  </r>
  <r>
    <x v="2"/>
    <d v="2018-04-09T00:00:00"/>
    <n v="-10"/>
    <s v="CS"/>
    <s v="85637HVR"/>
    <n v="-96.76"/>
    <x v="0"/>
    <x v="5"/>
    <s v="Finished Goods"/>
  </r>
  <r>
    <x v="2"/>
    <d v="2018-04-10T00:00:00"/>
    <n v="-120"/>
    <s v="CS"/>
    <s v="71420SYS"/>
    <n v="-1739.78"/>
    <x v="0"/>
    <x v="7"/>
    <s v="Finished Goods"/>
  </r>
  <r>
    <x v="2"/>
    <d v="2018-04-10T00:00:00"/>
    <n v="-22"/>
    <s v="CS"/>
    <s v="71420SYS"/>
    <n v="-318.95999999999998"/>
    <x v="0"/>
    <x v="7"/>
    <s v="Finished Goods"/>
  </r>
  <r>
    <x v="2"/>
    <d v="2018-04-10T00:00:00"/>
    <n v="-18"/>
    <s v="CS"/>
    <s v="85625HVR"/>
    <n v="-208.77"/>
    <x v="0"/>
    <x v="5"/>
    <s v="Finished Goods"/>
  </r>
  <r>
    <x v="2"/>
    <d v="2018-04-11T00:00:00"/>
    <n v="-4440"/>
    <s v="LB"/>
    <n v="4769"/>
    <n v="-632.26"/>
    <x v="0"/>
    <x v="8"/>
    <s v="Inventory - Sub Assembly"/>
  </r>
  <r>
    <x v="2"/>
    <d v="2018-04-12T00:00:00"/>
    <n v="-4592.7"/>
    <s v="LB"/>
    <n v="23689"/>
    <n v="-710.49"/>
    <x v="0"/>
    <x v="9"/>
    <s v="Inventory - Sub Assembly"/>
  </r>
  <r>
    <x v="2"/>
    <d v="2018-04-12T00:00:00"/>
    <n v="-2"/>
    <s v="CS"/>
    <s v="22370BRK"/>
    <n v="-31.48"/>
    <x v="0"/>
    <x v="4"/>
    <s v="Finished Goods"/>
  </r>
  <r>
    <x v="2"/>
    <d v="2018-04-13T00:00:00"/>
    <n v="-109"/>
    <s v="CS"/>
    <s v="21156SBY"/>
    <n v="-1547.32"/>
    <x v="0"/>
    <x v="8"/>
    <s v="Finished Goods"/>
  </r>
  <r>
    <x v="2"/>
    <d v="2018-04-13T00:00:00"/>
    <n v="-21262"/>
    <s v="EA"/>
    <n v="35193"/>
    <n v="-104.18"/>
    <x v="0"/>
    <x v="1"/>
    <s v="Inventory-Packaging"/>
  </r>
  <r>
    <x v="2"/>
    <d v="2018-04-13T00:00:00"/>
    <n v="-19.25"/>
    <s v="LB"/>
    <n v="3721"/>
    <n v="-62.04"/>
    <x v="0"/>
    <x v="1"/>
    <s v="Inventory-Packaging"/>
  </r>
  <r>
    <x v="2"/>
    <d v="2018-04-13T00:00:00"/>
    <n v="-32603.599999999999"/>
    <s v="EA"/>
    <n v="21628"/>
    <n v="-387.98"/>
    <x v="0"/>
    <x v="1"/>
    <s v="Inventory-Packaging"/>
  </r>
  <r>
    <x v="2"/>
    <d v="2018-04-13T00:00:00"/>
    <n v="-10281"/>
    <s v="EA"/>
    <n v="21628"/>
    <n v="-122.34"/>
    <x v="0"/>
    <x v="1"/>
    <s v="Inventory-Packaging"/>
  </r>
  <r>
    <x v="2"/>
    <d v="2018-04-13T00:00:00"/>
    <n v="-11331"/>
    <s v="EA"/>
    <n v="35189"/>
    <n v="-54.39"/>
    <x v="0"/>
    <x v="1"/>
    <s v="Inventory-Packaging"/>
  </r>
  <r>
    <x v="2"/>
    <d v="2018-04-13T00:00:00"/>
    <n v="-8963"/>
    <s v="EA"/>
    <n v="35189"/>
    <n v="-43.02"/>
    <x v="0"/>
    <x v="1"/>
    <s v="Inventory-Packaging"/>
  </r>
  <r>
    <x v="2"/>
    <d v="2018-04-13T00:00:00"/>
    <n v="-28087"/>
    <s v="EA"/>
    <n v="35180"/>
    <n v="-154.47999999999999"/>
    <x v="0"/>
    <x v="1"/>
    <s v="Inventory-Packaging"/>
  </r>
  <r>
    <x v="2"/>
    <d v="2018-04-13T00:00:00"/>
    <n v="-28087"/>
    <s v="EA"/>
    <n v="35192"/>
    <n v="-146.05000000000001"/>
    <x v="0"/>
    <x v="1"/>
    <s v="Inventory-Packaging"/>
  </r>
  <r>
    <x v="2"/>
    <d v="2018-04-13T00:00:00"/>
    <n v="-144115"/>
    <s v="EA"/>
    <n v="26444"/>
    <n v="-461.17"/>
    <x v="0"/>
    <x v="1"/>
    <s v="Inventory-Packaging"/>
  </r>
  <r>
    <x v="2"/>
    <d v="2018-04-13T00:00:00"/>
    <n v="-50"/>
    <s v="LB"/>
    <n v="5358"/>
    <n v="-90.82"/>
    <x v="0"/>
    <x v="1"/>
    <s v="Inventory-Dry / Non-commodity"/>
  </r>
  <r>
    <x v="2"/>
    <d v="2018-04-16T00:00:00"/>
    <n v="-1"/>
    <s v="CS"/>
    <s v="71416SYS"/>
    <n v="-17.46"/>
    <x v="0"/>
    <x v="0"/>
    <s v="Finished Goods"/>
  </r>
  <r>
    <x v="2"/>
    <d v="2018-04-05T00:00:00"/>
    <n v="-524"/>
    <s v="LB"/>
    <n v="5203"/>
    <n v="-691.68"/>
    <x v="0"/>
    <x v="6"/>
    <s v="Inventory-Dry / Non-commodity"/>
  </r>
  <r>
    <x v="2"/>
    <d v="2018-04-09T00:00:00"/>
    <n v="-99"/>
    <s v="CS"/>
    <s v="21327VEN"/>
    <n v="-1043.04"/>
    <x v="0"/>
    <x v="6"/>
    <s v="Finished Goods"/>
  </r>
  <r>
    <x v="2"/>
    <d v="2018-04-10T00:00:00"/>
    <n v="-2"/>
    <s v="CS"/>
    <s v="22491USM"/>
    <n v="-35.29"/>
    <x v="0"/>
    <x v="6"/>
    <s v="Finished Goods"/>
  </r>
  <r>
    <x v="2"/>
    <d v="2018-04-11T00:00:00"/>
    <n v="-708"/>
    <s v="CS"/>
    <s v="22370BRK"/>
    <n v="-11144.7"/>
    <x v="0"/>
    <x v="10"/>
    <s v="Finished Goods"/>
  </r>
  <r>
    <x v="2"/>
    <d v="2018-04-11T00:00:00"/>
    <n v="-1"/>
    <s v="CS"/>
    <s v="22491USM"/>
    <n v="-17.649999999999999"/>
    <x v="0"/>
    <x v="6"/>
    <s v="Finished Goods"/>
  </r>
  <r>
    <x v="2"/>
    <d v="2018-04-12T00:00:00"/>
    <n v="-12385"/>
    <s v="LB"/>
    <n v="18335"/>
    <n v="-3072.72"/>
    <x v="0"/>
    <x v="10"/>
    <s v="Inventory - Sub Assembly"/>
  </r>
  <r>
    <x v="2"/>
    <d v="2018-04-12T00:00:00"/>
    <n v="-4921"/>
    <s v="LB"/>
    <n v="18335"/>
    <n v="-1220.9000000000001"/>
    <x v="0"/>
    <x v="10"/>
    <s v="Inventory - Sub Assembly"/>
  </r>
  <r>
    <x v="2"/>
    <d v="2018-04-13T00:00:00"/>
    <n v="-504985"/>
    <s v="EA"/>
    <n v="25369"/>
    <n v="-2827.92"/>
    <x v="0"/>
    <x v="11"/>
    <s v="Inventory-Packaging"/>
  </r>
  <r>
    <x v="2"/>
    <d v="2018-04-13T00:00:00"/>
    <n v="-116891"/>
    <s v="EA"/>
    <n v="35180"/>
    <n v="-642.9"/>
    <x v="0"/>
    <x v="11"/>
    <s v="Inventory-Packaging"/>
  </r>
  <r>
    <x v="2"/>
    <d v="2018-04-13T00:00:00"/>
    <n v="-487652"/>
    <s v="EA"/>
    <n v="26443"/>
    <n v="-1072.83"/>
    <x v="0"/>
    <x v="11"/>
    <s v="Inventory-Packaging"/>
  </r>
  <r>
    <x v="2"/>
    <d v="2018-04-13T00:00:00"/>
    <n v="-297680"/>
    <s v="EA"/>
    <n v="28770"/>
    <n v="-1518.17"/>
    <x v="0"/>
    <x v="11"/>
    <s v="Inventory-Packaging"/>
  </r>
  <r>
    <x v="2"/>
    <d v="2018-04-18T00:00:00"/>
    <n v="-208"/>
    <s v="CS"/>
    <s v="20926GFS"/>
    <n v="-5617.5"/>
    <x v="0"/>
    <x v="10"/>
    <s v="Finished Goods"/>
  </r>
  <r>
    <x v="2"/>
    <d v="2018-04-18T00:00:00"/>
    <n v="-203"/>
    <s v="CS"/>
    <s v="20926GFS"/>
    <n v="-5482.46"/>
    <x v="0"/>
    <x v="10"/>
    <s v="Finished Goods"/>
  </r>
  <r>
    <x v="2"/>
    <d v="2018-04-19T00:00:00"/>
    <n v="-147"/>
    <s v="CS"/>
    <s v="22065POT"/>
    <n v="-2976.31"/>
    <x v="0"/>
    <x v="10"/>
    <s v="Finished Goods"/>
  </r>
  <r>
    <x v="2"/>
    <d v="2018-04-19T00:00:00"/>
    <n v="-384"/>
    <s v="CS"/>
    <s v="19675CGS"/>
    <n v="-7588.22"/>
    <x v="0"/>
    <x v="10"/>
    <s v="Finished Goods"/>
  </r>
  <r>
    <x v="3"/>
    <d v="2018-04-03T00:00:00"/>
    <n v="-15"/>
    <s v="CS"/>
    <s v="11285FAM"/>
    <n v="-245.56"/>
    <x v="0"/>
    <x v="4"/>
    <s v="Finished Goods"/>
  </r>
  <r>
    <x v="3"/>
    <d v="2018-04-03T00:00:00"/>
    <n v="-16"/>
    <s v="CS"/>
    <s v="11285FAM"/>
    <n v="-261.93"/>
    <x v="0"/>
    <x v="4"/>
    <s v="Finished Goods"/>
  </r>
  <r>
    <x v="3"/>
    <d v="2018-04-03T00:00:00"/>
    <n v="-282.89999999999998"/>
    <s v="EA"/>
    <n v="93217"/>
    <n v="-7.47"/>
    <x v="1"/>
    <x v="12"/>
    <s v="Inventory-Label"/>
  </r>
  <r>
    <x v="3"/>
    <d v="2018-04-03T00:00:00"/>
    <n v="-4"/>
    <s v="CS"/>
    <s v="11324EMG"/>
    <n v="-107.28"/>
    <x v="0"/>
    <x v="4"/>
    <s v="Finished Goods"/>
  </r>
  <r>
    <x v="3"/>
    <d v="2018-04-03T00:00:00"/>
    <n v="-12"/>
    <s v="CS"/>
    <s v="15562MFY"/>
    <n v="-281.93"/>
    <x v="0"/>
    <x v="4"/>
    <s v="Finished Goods"/>
  </r>
  <r>
    <x v="3"/>
    <d v="2018-04-05T00:00:00"/>
    <n v="-1"/>
    <s v="CS"/>
    <s v="85637HVR"/>
    <n v="-10.99"/>
    <x v="0"/>
    <x v="1"/>
    <s v="Finished Goods"/>
  </r>
  <r>
    <x v="3"/>
    <d v="2018-04-05T00:00:00"/>
    <n v="-1"/>
    <s v="CS"/>
    <s v="21256SKN"/>
    <n v="-21.72"/>
    <x v="0"/>
    <x v="1"/>
    <s v="Finished Goods"/>
  </r>
  <r>
    <x v="3"/>
    <d v="2018-04-05T00:00:00"/>
    <n v="-2"/>
    <s v="CS"/>
    <s v="20919NYF"/>
    <n v="-36.68"/>
    <x v="0"/>
    <x v="1"/>
    <s v="Finished Goods"/>
  </r>
  <r>
    <x v="3"/>
    <d v="2018-04-05T00:00:00"/>
    <n v="-1"/>
    <s v="CS"/>
    <s v="21642GFS"/>
    <n v="-15.58"/>
    <x v="0"/>
    <x v="1"/>
    <s v="Finished Goods"/>
  </r>
  <r>
    <x v="3"/>
    <d v="2018-04-05T00:00:00"/>
    <n v="-1"/>
    <s v="CS"/>
    <s v="21249LOL"/>
    <n v="-19.170000000000002"/>
    <x v="0"/>
    <x v="1"/>
    <s v="Finished Goods"/>
  </r>
  <r>
    <x v="3"/>
    <d v="2018-04-05T00:00:00"/>
    <n v="-1"/>
    <s v="CS"/>
    <s v="20607OFM"/>
    <n v="-7.9"/>
    <x v="0"/>
    <x v="1"/>
    <s v="Finished Goods"/>
  </r>
  <r>
    <x v="3"/>
    <d v="2018-04-05T00:00:00"/>
    <n v="-1"/>
    <s v="CS"/>
    <s v="11287GFS"/>
    <n v="-16.7"/>
    <x v="0"/>
    <x v="1"/>
    <s v="Finished Goods"/>
  </r>
  <r>
    <x v="3"/>
    <d v="2018-04-05T00:00:00"/>
    <n v="-1"/>
    <s v="CS"/>
    <s v="22116JFM"/>
    <n v="-15.9"/>
    <x v="0"/>
    <x v="1"/>
    <s v="Finished Goods"/>
  </r>
  <r>
    <x v="3"/>
    <d v="2018-04-05T00:00:00"/>
    <n v="-1"/>
    <s v="CS"/>
    <s v="21487WCP"/>
    <n v="-32.08"/>
    <x v="0"/>
    <x v="1"/>
    <s v="Finished Goods"/>
  </r>
  <r>
    <x v="3"/>
    <d v="2018-04-05T00:00:00"/>
    <n v="-1"/>
    <s v="CS"/>
    <s v="20919NYF"/>
    <n v="-18.34"/>
    <x v="0"/>
    <x v="1"/>
    <s v="Finished Goods"/>
  </r>
  <r>
    <x v="3"/>
    <d v="2018-04-05T00:00:00"/>
    <n v="-1"/>
    <s v="CS"/>
    <s v="21996FAM"/>
    <n v="-22.59"/>
    <x v="0"/>
    <x v="1"/>
    <s v="Finished Goods"/>
  </r>
  <r>
    <x v="3"/>
    <d v="2018-04-05T00:00:00"/>
    <n v="-1"/>
    <s v="CS"/>
    <s v="21642GFS"/>
    <n v="-15.58"/>
    <x v="0"/>
    <x v="1"/>
    <s v="Finished Goods"/>
  </r>
  <r>
    <x v="3"/>
    <d v="2018-04-05T00:00:00"/>
    <n v="-2"/>
    <s v="CS"/>
    <s v="20710VEN"/>
    <n v="-44.74"/>
    <x v="0"/>
    <x v="1"/>
    <s v="Finished Goods"/>
  </r>
  <r>
    <x v="3"/>
    <d v="2018-04-05T00:00:00"/>
    <n v="-1"/>
    <s v="CS"/>
    <s v="19835SSL"/>
    <n v="-9.6999999999999993"/>
    <x v="0"/>
    <x v="1"/>
    <s v="Finished Goods"/>
  </r>
  <r>
    <x v="3"/>
    <d v="2018-04-05T00:00:00"/>
    <n v="-3"/>
    <s v="CS"/>
    <s v="20192LOL"/>
    <n v="-21.56"/>
    <x v="0"/>
    <x v="1"/>
    <s v="Finished Goods"/>
  </r>
  <r>
    <x v="3"/>
    <d v="2018-04-05T00:00:00"/>
    <n v="-1"/>
    <s v="CS"/>
    <s v="21547GNS"/>
    <n v="-15.62"/>
    <x v="0"/>
    <x v="1"/>
    <s v="Finished Goods"/>
  </r>
  <r>
    <x v="3"/>
    <d v="2018-04-05T00:00:00"/>
    <n v="-1"/>
    <s v="CS"/>
    <s v="20684SBN"/>
    <n v="-18.82"/>
    <x v="0"/>
    <x v="1"/>
    <s v="Finished Goods"/>
  </r>
  <r>
    <x v="3"/>
    <d v="2018-04-05T00:00:00"/>
    <n v="-1"/>
    <s v="CS"/>
    <s v="99961WFS"/>
    <n v="-16.809999999999999"/>
    <x v="0"/>
    <x v="1"/>
    <s v="Finished Goods"/>
  </r>
  <r>
    <x v="3"/>
    <d v="2018-04-05T00:00:00"/>
    <n v="-1"/>
    <s v="CS"/>
    <s v="21642FAM"/>
    <n v="-15.64"/>
    <x v="0"/>
    <x v="1"/>
    <s v="Finished Goods"/>
  </r>
  <r>
    <x v="3"/>
    <d v="2018-04-05T00:00:00"/>
    <n v="-1"/>
    <s v="CS"/>
    <s v="20629LOL"/>
    <n v="-6.64"/>
    <x v="0"/>
    <x v="1"/>
    <s v="Finished Goods"/>
  </r>
  <r>
    <x v="3"/>
    <d v="2018-04-05T00:00:00"/>
    <n v="-3"/>
    <s v="CS"/>
    <s v="22096SBQ"/>
    <n v="-11.45"/>
    <x v="0"/>
    <x v="1"/>
    <s v="Finished Goods"/>
  </r>
  <r>
    <x v="3"/>
    <d v="2018-04-05T00:00:00"/>
    <n v="-16"/>
    <s v="CS"/>
    <s v="16489CSO"/>
    <n v="-275.11"/>
    <x v="0"/>
    <x v="1"/>
    <s v="Finished Goods"/>
  </r>
  <r>
    <x v="3"/>
    <d v="2018-04-16T00:00:00"/>
    <n v="-5000"/>
    <s v="LB"/>
    <n v="5106"/>
    <n v="-514.5"/>
    <x v="0"/>
    <x v="13"/>
    <s v="Inventory-Dry / Non-commodity"/>
  </r>
  <r>
    <x v="3"/>
    <d v="2018-04-20T00:00:00"/>
    <n v="-2854.9452000000001"/>
    <s v="LB"/>
    <n v="5106"/>
    <n v="-293.77"/>
    <x v="0"/>
    <x v="13"/>
    <s v="Inventory-Dry / Non-commodity"/>
  </r>
  <r>
    <x v="3"/>
    <d v="2018-04-20T00:00:00"/>
    <n v="-395.0548"/>
    <s v="LB"/>
    <n v="5106"/>
    <n v="-40.65"/>
    <x v="0"/>
    <x v="13"/>
    <s v="Inventory-Dry / Non-commodity"/>
  </r>
  <r>
    <x v="3"/>
    <d v="2018-04-20T00:00:00"/>
    <n v="-5000"/>
    <s v="LB"/>
    <n v="5106"/>
    <n v="-514.5"/>
    <x v="0"/>
    <x v="13"/>
    <s v="Inventory-Dry / Non-commodity"/>
  </r>
  <r>
    <x v="4"/>
    <d v="2018-04-03T00:00:00"/>
    <n v="-256.5"/>
    <s v="LB"/>
    <n v="6200"/>
    <n v="-199.25"/>
    <x v="0"/>
    <x v="4"/>
    <s v="Inventory-Dry / Non-commodity"/>
  </r>
  <r>
    <x v="4"/>
    <d v="2018-04-03T00:00:00"/>
    <n v="-1"/>
    <s v="CS"/>
    <s v="77059CLB"/>
    <n v="-17.29"/>
    <x v="0"/>
    <x v="0"/>
    <s v="Finished Goods"/>
  </r>
  <r>
    <x v="4"/>
    <d v="2018-04-03T00:00:00"/>
    <n v="-1"/>
    <s v="CS"/>
    <s v="77049VEN"/>
    <n v="-17.309999999999999"/>
    <x v="0"/>
    <x v="0"/>
    <s v="Finished Goods"/>
  </r>
  <r>
    <x v="4"/>
    <d v="2018-04-03T00:00:00"/>
    <n v="-3"/>
    <s v="CS"/>
    <s v="14160VEN"/>
    <n v="-51.32"/>
    <x v="0"/>
    <x v="4"/>
    <s v="Finished Goods"/>
  </r>
  <r>
    <x v="4"/>
    <d v="2018-04-09T00:00:00"/>
    <n v="-19"/>
    <s v="CS"/>
    <s v="10412FSA"/>
    <n v="-392.22"/>
    <x v="1"/>
    <x v="14"/>
    <s v="Finished Goods"/>
  </r>
  <r>
    <x v="4"/>
    <d v="2018-04-09T00:00:00"/>
    <n v="-2"/>
    <s v="CS"/>
    <s v="14063MMK"/>
    <n v="-54.67"/>
    <x v="0"/>
    <x v="2"/>
    <s v="Finished Goods"/>
  </r>
  <r>
    <x v="4"/>
    <d v="2018-04-09T00:00:00"/>
    <n v="-1"/>
    <s v="CS"/>
    <s v="13820SYS"/>
    <n v="-23.37"/>
    <x v="0"/>
    <x v="1"/>
    <s v="Finished Goods"/>
  </r>
  <r>
    <x v="4"/>
    <d v="2018-04-09T00:00:00"/>
    <n v="-1"/>
    <s v="CS"/>
    <s v="71417SYS"/>
    <n v="-17.98"/>
    <x v="0"/>
    <x v="1"/>
    <s v="Finished Goods"/>
  </r>
  <r>
    <x v="4"/>
    <d v="2018-04-09T00:00:00"/>
    <n v="-1"/>
    <s v="CS"/>
    <s v="10419FSA"/>
    <n v="-21.87"/>
    <x v="0"/>
    <x v="1"/>
    <s v="Finished Goods"/>
  </r>
  <r>
    <x v="4"/>
    <d v="2018-04-09T00:00:00"/>
    <n v="-1"/>
    <s v="CS"/>
    <s v="10418FSA"/>
    <n v="-32.65"/>
    <x v="0"/>
    <x v="1"/>
    <s v="Finished Goods"/>
  </r>
  <r>
    <x v="4"/>
    <d v="2018-04-11T00:00:00"/>
    <n v="-50"/>
    <s v="LB"/>
    <n v="2072"/>
    <n v="-32.700000000000003"/>
    <x v="0"/>
    <x v="4"/>
    <s v="Inventory-Dry / Non-commodity"/>
  </r>
  <r>
    <x v="4"/>
    <d v="2018-04-11T00:00:00"/>
    <n v="-25"/>
    <s v="LB"/>
    <n v="18999"/>
    <n v="-39.380000000000003"/>
    <x v="0"/>
    <x v="13"/>
    <s v="Inventory-Dry / Non-commodity"/>
  </r>
  <r>
    <x v="4"/>
    <d v="2018-04-11T00:00:00"/>
    <n v="-25"/>
    <s v="LB"/>
    <n v="18999"/>
    <n v="-39.380000000000003"/>
    <x v="0"/>
    <x v="13"/>
    <s v="Inventory-Dry / Non-commodity"/>
  </r>
  <r>
    <x v="4"/>
    <d v="2018-04-11T00:00:00"/>
    <n v="-25"/>
    <s v="LB"/>
    <n v="18999"/>
    <n v="-39.380000000000003"/>
    <x v="0"/>
    <x v="13"/>
    <s v="Inventory-Dry / Non-commodity"/>
  </r>
  <r>
    <x v="4"/>
    <d v="2018-04-11T00:00:00"/>
    <n v="-150"/>
    <s v="LB"/>
    <n v="12284"/>
    <n v="-579"/>
    <x v="0"/>
    <x v="13"/>
    <s v="Inventory-Dry / Non-commodity"/>
  </r>
  <r>
    <x v="4"/>
    <d v="2018-04-12T00:00:00"/>
    <n v="-23"/>
    <s v="CS"/>
    <s v="13406FS1"/>
    <n v="-386.13"/>
    <x v="0"/>
    <x v="4"/>
    <s v="Finished Goods"/>
  </r>
  <r>
    <x v="4"/>
    <d v="2018-04-12T00:00:00"/>
    <n v="-6"/>
    <s v="CS"/>
    <s v="77049VEN"/>
    <n v="-103.97"/>
    <x v="0"/>
    <x v="4"/>
    <s v="Finished Goods"/>
  </r>
  <r>
    <x v="4"/>
    <d v="2018-04-12T00:00:00"/>
    <n v="-8"/>
    <s v="CS"/>
    <s v="13304VEN"/>
    <n v="-116.82"/>
    <x v="0"/>
    <x v="4"/>
    <s v="Finished Goods"/>
  </r>
  <r>
    <x v="4"/>
    <d v="2018-04-12T00:00:00"/>
    <n v="-34"/>
    <s v="CS"/>
    <s v="77069CHL"/>
    <n v="-581.13"/>
    <x v="0"/>
    <x v="4"/>
    <s v="Finished Goods"/>
  </r>
  <r>
    <x v="4"/>
    <d v="2018-04-16T00:00:00"/>
    <n v="-6"/>
    <s v="CS"/>
    <s v="13430SYC"/>
    <n v="-91.2"/>
    <x v="0"/>
    <x v="1"/>
    <s v="Finished Goods"/>
  </r>
  <r>
    <x v="4"/>
    <d v="2018-04-16T00:00:00"/>
    <n v="-4"/>
    <s v="CS"/>
    <s v="12972SYC"/>
    <n v="-48.79"/>
    <x v="0"/>
    <x v="1"/>
    <s v="Finished Goods"/>
  </r>
  <r>
    <x v="4"/>
    <d v="2018-04-16T00:00:00"/>
    <n v="-1"/>
    <s v="CS"/>
    <s v="20608VCN"/>
    <n v="-9.99"/>
    <x v="0"/>
    <x v="1"/>
    <s v="Finished Goods"/>
  </r>
  <r>
    <x v="4"/>
    <d v="2018-04-16T00:00:00"/>
    <n v="-1"/>
    <s v="CS"/>
    <s v="20415UBA"/>
    <n v="-33.39"/>
    <x v="0"/>
    <x v="1"/>
    <s v="Finished Goods"/>
  </r>
  <r>
    <x v="4"/>
    <d v="2018-04-16T00:00:00"/>
    <n v="-1"/>
    <s v="CS"/>
    <s v="72111GRF"/>
    <n v="-25.48"/>
    <x v="0"/>
    <x v="1"/>
    <s v="Finished Goods"/>
  </r>
  <r>
    <x v="4"/>
    <d v="2018-04-16T00:00:00"/>
    <n v="-2"/>
    <s v="CS"/>
    <s v="20608VCN"/>
    <n v="-19.98"/>
    <x v="0"/>
    <x v="1"/>
    <s v="Finished Goods"/>
  </r>
  <r>
    <x v="4"/>
    <d v="2018-04-16T00:00:00"/>
    <n v="-4"/>
    <s v="CS"/>
    <s v="20608VCN"/>
    <n v="-39.97"/>
    <x v="0"/>
    <x v="1"/>
    <s v="Finished Goods"/>
  </r>
  <r>
    <x v="4"/>
    <d v="2018-04-16T00:00:00"/>
    <n v="-1"/>
    <s v="CS"/>
    <s v="15726SYC"/>
    <n v="-19.059999999999999"/>
    <x v="0"/>
    <x v="1"/>
    <s v="Finished Goods"/>
  </r>
  <r>
    <x v="4"/>
    <d v="2018-04-16T00:00:00"/>
    <n v="-25"/>
    <s v="CS"/>
    <s v="72376SYS"/>
    <n v="-657.27"/>
    <x v="0"/>
    <x v="2"/>
    <s v="Finished Goods"/>
  </r>
  <r>
    <x v="4"/>
    <d v="2018-04-16T00:00:00"/>
    <n v="-150"/>
    <s v="LB"/>
    <n v="2072"/>
    <n v="-98.1"/>
    <x v="0"/>
    <x v="15"/>
    <s v="Inventory-Dry / Non-commodity"/>
  </r>
  <r>
    <x v="4"/>
    <d v="2018-04-16T00:00:00"/>
    <n v="-7"/>
    <s v="CS"/>
    <s v="13407KKD"/>
    <n v="-124.77"/>
    <x v="0"/>
    <x v="4"/>
    <s v="Finished Goods"/>
  </r>
  <r>
    <x v="4"/>
    <d v="2018-04-19T00:00:00"/>
    <n v="-2"/>
    <s v="CS"/>
    <s v="10143FS3"/>
    <n v="-38.340000000000003"/>
    <x v="0"/>
    <x v="1"/>
    <s v="Finished Goods"/>
  </r>
  <r>
    <x v="4"/>
    <d v="2018-04-19T00:00:00"/>
    <n v="-1"/>
    <s v="CS"/>
    <s v="71696SYS"/>
    <n v="-14.12"/>
    <x v="0"/>
    <x v="1"/>
    <s v="Finished Goods"/>
  </r>
  <r>
    <x v="4"/>
    <d v="2018-04-19T00:00:00"/>
    <n v="-5"/>
    <s v="CS"/>
    <s v="14160VEN"/>
    <n v="-85.66"/>
    <x v="0"/>
    <x v="4"/>
    <s v="Finished Goods"/>
  </r>
  <r>
    <x v="4"/>
    <d v="2018-04-19T00:00:00"/>
    <n v="-3"/>
    <s v="CS"/>
    <s v="20132UBA"/>
    <n v="-50.31"/>
    <x v="0"/>
    <x v="4"/>
    <s v="Finished Goods"/>
  </r>
  <r>
    <x v="4"/>
    <d v="2018-04-20T00:00:00"/>
    <n v="-1"/>
    <s v="CS"/>
    <s v="20752LNE"/>
    <n v="-22.85"/>
    <x v="0"/>
    <x v="1"/>
    <s v="Finished Goods"/>
  </r>
  <r>
    <x v="4"/>
    <d v="2018-04-20T00:00:00"/>
    <n v="-1"/>
    <s v="CS"/>
    <s v="19899SYS"/>
    <n v="-28.78"/>
    <x v="0"/>
    <x v="1"/>
    <s v="Finished Goods"/>
  </r>
  <r>
    <x v="4"/>
    <d v="2018-04-20T00:00:00"/>
    <n v="-2"/>
    <s v="CS"/>
    <s v="85621HVR"/>
    <n v="-22.14"/>
    <x v="0"/>
    <x v="1"/>
    <s v="Finished Goods"/>
  </r>
  <r>
    <x v="4"/>
    <d v="2018-04-11T00:00:00"/>
    <n v="-205"/>
    <s v="CS"/>
    <s v="99999SYC"/>
    <n v="-1839.4"/>
    <x v="0"/>
    <x v="3"/>
    <s v="Finished Goods"/>
  </r>
  <r>
    <x v="4"/>
    <d v="2018-04-16T00:00:00"/>
    <n v="-4"/>
    <s v="CS"/>
    <s v="71447SYS"/>
    <n v="-87.44"/>
    <x v="1"/>
    <x v="16"/>
    <s v="Finished Goods"/>
  </r>
  <r>
    <x v="4"/>
    <d v="2018-04-16T00:00:00"/>
    <n v="-2"/>
    <s v="CS"/>
    <s v="72144SYS"/>
    <n v="-68.95"/>
    <x v="1"/>
    <x v="17"/>
    <s v="Finished Goods"/>
  </r>
  <r>
    <x v="4"/>
    <d v="2018-04-16T00:00:00"/>
    <n v="-99"/>
    <s v="CS"/>
    <s v="85637HVR"/>
    <n v="-1017.7"/>
    <x v="0"/>
    <x v="5"/>
    <s v="Finished Goods"/>
  </r>
  <r>
    <x v="4"/>
    <d v="2018-04-19T00:00:00"/>
    <n v="-24"/>
    <s v="CS"/>
    <s v="21597GQB"/>
    <n v="-262.06"/>
    <x v="1"/>
    <x v="16"/>
    <s v="Finished Goods"/>
  </r>
  <r>
    <x v="4"/>
    <d v="2018-04-19T00:00:00"/>
    <n v="-34"/>
    <s v="CS"/>
    <s v="21597GQB"/>
    <n v="-371.25"/>
    <x v="1"/>
    <x v="16"/>
    <s v="Finished Goods"/>
  </r>
  <r>
    <x v="4"/>
    <d v="2018-04-19T00:00:00"/>
    <n v="-1"/>
    <s v="CS"/>
    <s v="71447SYS"/>
    <n v="-21.86"/>
    <x v="1"/>
    <x v="18"/>
    <s v="Finished Goods"/>
  </r>
  <r>
    <x v="4"/>
    <d v="2018-04-19T00:00:00"/>
    <n v="-2"/>
    <s v="CS"/>
    <s v="47048SYS"/>
    <n v="-24.11"/>
    <x v="1"/>
    <x v="18"/>
    <s v="Finished Goods"/>
  </r>
  <r>
    <x v="4"/>
    <d v="2018-04-19T00:00:00"/>
    <n v="-15"/>
    <s v="CS"/>
    <s v="16794ROM"/>
    <n v="-229.57"/>
    <x v="1"/>
    <x v="18"/>
    <s v="Finished Goods"/>
  </r>
  <r>
    <x v="4"/>
    <d v="2018-04-19T00:00:00"/>
    <n v="-1"/>
    <s v="CS"/>
    <s v="19719UBA"/>
    <n v="-24.9"/>
    <x v="1"/>
    <x v="14"/>
    <s v="Finished Goods"/>
  </r>
  <r>
    <x v="4"/>
    <d v="2018-04-19T00:00:00"/>
    <n v="-9"/>
    <s v="CS"/>
    <s v="15719SYS"/>
    <n v="-117.72"/>
    <x v="1"/>
    <x v="14"/>
    <s v="Finished Goods"/>
  </r>
  <r>
    <x v="4"/>
    <d v="2018-04-19T00:00:00"/>
    <n v="-2"/>
    <s v="CS"/>
    <s v="72269VEN"/>
    <n v="-58.41"/>
    <x v="1"/>
    <x v="14"/>
    <s v="Finished Goods"/>
  </r>
  <r>
    <x v="4"/>
    <d v="2018-04-19T00:00:00"/>
    <n v="-2"/>
    <s v="CS"/>
    <s v="21551MRE"/>
    <n v="-41.79"/>
    <x v="1"/>
    <x v="14"/>
    <s v="Finished Goods"/>
  </r>
  <r>
    <x v="4"/>
    <d v="2018-04-19T00:00:00"/>
    <n v="-3"/>
    <s v="CS"/>
    <s v="17685CGB"/>
    <n v="-79.19"/>
    <x v="1"/>
    <x v="14"/>
    <s v="Finished Goods"/>
  </r>
  <r>
    <x v="4"/>
    <d v="2018-04-20T00:00:00"/>
    <n v="-2"/>
    <s v="CS"/>
    <s v="20632FMR"/>
    <n v="-25.11"/>
    <x v="1"/>
    <x v="16"/>
    <s v="Finished Goods"/>
  </r>
  <r>
    <x v="4"/>
    <d v="2018-04-20T00:00:00"/>
    <n v="-14"/>
    <s v="CS"/>
    <s v="71713SYS"/>
    <n v="-173.35"/>
    <x v="1"/>
    <x v="14"/>
    <s v="Finished Goods"/>
  </r>
  <r>
    <x v="4"/>
    <d v="2018-04-20T00:00:00"/>
    <n v="-1"/>
    <s v="CS"/>
    <s v="71751SYS"/>
    <n v="-17.84"/>
    <x v="1"/>
    <x v="17"/>
    <s v="Finished Goods"/>
  </r>
  <r>
    <x v="4"/>
    <d v="2018-04-20T00:00:00"/>
    <n v="-8"/>
    <s v="CS"/>
    <s v="47041SYS"/>
    <n v="-101.56"/>
    <x v="1"/>
    <x v="17"/>
    <s v="Finished Goods"/>
  </r>
  <r>
    <x v="4"/>
    <d v="2018-04-20T00:00:00"/>
    <n v="-6"/>
    <s v="CS"/>
    <s v="14427SYS"/>
    <n v="-60.83"/>
    <x v="1"/>
    <x v="17"/>
    <s v="Finished Goods"/>
  </r>
  <r>
    <x v="5"/>
    <d v="2018-04-03T00:00:00"/>
    <n v="-35"/>
    <s v="LB"/>
    <n v="98006"/>
    <n v="-88.64"/>
    <x v="0"/>
    <x v="4"/>
    <s v="Inventory - Oil / Commodity"/>
  </r>
  <r>
    <x v="5"/>
    <d v="2018-04-06T00:00:00"/>
    <n v="-24000"/>
    <s v="EA"/>
    <n v="32372"/>
    <n v="-830.4"/>
    <x v="1"/>
    <x v="16"/>
    <s v="Inventory-Packaging"/>
  </r>
  <r>
    <x v="5"/>
    <d v="2018-04-06T00:00:00"/>
    <n v="-8"/>
    <s v="LB"/>
    <n v="19971"/>
    <n v="-10.07"/>
    <x v="1"/>
    <x v="14"/>
    <s v="Inventory-Dry / Non-commodity"/>
  </r>
  <r>
    <x v="5"/>
    <d v="2018-04-06T00:00:00"/>
    <n v="-3144"/>
    <s v="EA"/>
    <n v="38915"/>
    <n v="-705.51"/>
    <x v="1"/>
    <x v="17"/>
    <s v="Inventory-Packaging"/>
  </r>
  <r>
    <x v="5"/>
    <d v="2018-04-10T00:00:00"/>
    <n v="-210"/>
    <s v="LB"/>
    <n v="19567"/>
    <n v="-2608.4699999999998"/>
    <x v="0"/>
    <x v="1"/>
    <s v="Inventory-Dry / Non-commodity"/>
  </r>
  <r>
    <x v="5"/>
    <d v="2018-04-10T00:00:00"/>
    <n v="-25"/>
    <s v="CS"/>
    <s v="15639MRE"/>
    <n v="-150.63"/>
    <x v="1"/>
    <x v="14"/>
    <s v="Finished Goods"/>
  </r>
  <r>
    <x v="5"/>
    <d v="2018-04-10T00:00:00"/>
    <n v="-840"/>
    <s v="LB"/>
    <n v="7527"/>
    <n v="-1738.63"/>
    <x v="1"/>
    <x v="14"/>
    <s v="Inventory-Dry / Non-commodity"/>
  </r>
  <r>
    <x v="5"/>
    <d v="2018-04-10T00:00:00"/>
    <n v="-785"/>
    <s v="LB"/>
    <n v="11694"/>
    <n v="-721.81"/>
    <x v="1"/>
    <x v="14"/>
    <s v="Inventory-Dry / Non-commodity"/>
  </r>
  <r>
    <x v="5"/>
    <d v="2018-04-10T00:00:00"/>
    <n v="-1400"/>
    <s v="LB"/>
    <n v="11694"/>
    <n v="-1287.3"/>
    <x v="1"/>
    <x v="14"/>
    <s v="Inventory-Dry / Non-commodity"/>
  </r>
  <r>
    <x v="5"/>
    <d v="2018-04-10T00:00:00"/>
    <n v="-1"/>
    <s v="CS"/>
    <s v="21422DSN"/>
    <n v="-4.6500000000000004"/>
    <x v="0"/>
    <x v="0"/>
    <s v="Finished Goods"/>
  </r>
  <r>
    <x v="5"/>
    <d v="2018-04-10T00:00:00"/>
    <n v="-1"/>
    <s v="CS"/>
    <s v="20767DSN"/>
    <n v="-3.18"/>
    <x v="0"/>
    <x v="0"/>
    <s v="Finished Goods"/>
  </r>
  <r>
    <x v="5"/>
    <d v="2018-04-16T00:00:00"/>
    <n v="-1"/>
    <s v="CS"/>
    <s v="15636MRE"/>
    <n v="-13.43"/>
    <x v="1"/>
    <x v="14"/>
    <s v="Finished Goods"/>
  </r>
  <r>
    <x v="5"/>
    <d v="2018-04-16T00:00:00"/>
    <n v="-1"/>
    <s v="CS"/>
    <s v="22197MRE"/>
    <n v="-7.05"/>
    <x v="1"/>
    <x v="14"/>
    <s v="Finished Goods"/>
  </r>
  <r>
    <x v="5"/>
    <d v="2018-04-16T00:00:00"/>
    <n v="-4"/>
    <s v="CS"/>
    <s v="15651MRE"/>
    <n v="-24.15"/>
    <x v="1"/>
    <x v="14"/>
    <s v="Finished Goods"/>
  </r>
  <r>
    <x v="5"/>
    <d v="2018-04-16T00:00:00"/>
    <n v="-3"/>
    <s v="CS"/>
    <s v="21470MRE"/>
    <n v="-20.76"/>
    <x v="1"/>
    <x v="14"/>
    <s v="Finished Goods"/>
  </r>
  <r>
    <x v="5"/>
    <d v="2018-04-16T00:00:00"/>
    <n v="-118"/>
    <s v="CS"/>
    <s v="20953DSN"/>
    <n v="-466.42"/>
    <x v="1"/>
    <x v="14"/>
    <s v="Finished Goods"/>
  </r>
  <r>
    <x v="5"/>
    <d v="2018-04-16T00:00:00"/>
    <n v="-62"/>
    <s v="CS"/>
    <s v="20953DSN"/>
    <n v="-245.07"/>
    <x v="1"/>
    <x v="14"/>
    <s v="Finished Goods"/>
  </r>
  <r>
    <x v="5"/>
    <d v="2018-04-16T00:00:00"/>
    <n v="-116"/>
    <s v="CS"/>
    <s v="20953DSN"/>
    <n v="-458.51"/>
    <x v="1"/>
    <x v="14"/>
    <s v="Finished Goods"/>
  </r>
  <r>
    <x v="5"/>
    <d v="2018-04-16T00:00:00"/>
    <n v="-47"/>
    <s v="CS"/>
    <s v="21434DSN"/>
    <n v="-268.25"/>
    <x v="1"/>
    <x v="14"/>
    <s v="Finished Goods"/>
  </r>
  <r>
    <x v="5"/>
    <d v="2018-04-16T00:00:00"/>
    <n v="-66"/>
    <s v="CS"/>
    <s v="21434DSN"/>
    <n v="-376.69"/>
    <x v="1"/>
    <x v="14"/>
    <s v="Finished Goods"/>
  </r>
  <r>
    <x v="5"/>
    <d v="2018-04-16T00:00:00"/>
    <n v="-166"/>
    <s v="CS"/>
    <s v="20956DSN"/>
    <n v="-484.7"/>
    <x v="1"/>
    <x v="14"/>
    <s v="Finished Goods"/>
  </r>
  <r>
    <x v="5"/>
    <d v="2018-04-17T00:00:00"/>
    <n v="-250"/>
    <s v="LB"/>
    <n v="20575"/>
    <n v="-537.5"/>
    <x v="0"/>
    <x v="4"/>
    <s v="Inventory-Dry / Non-commodity"/>
  </r>
  <r>
    <x v="5"/>
    <d v="2018-04-18T00:00:00"/>
    <n v="-30"/>
    <s v="LB"/>
    <n v="21736"/>
    <n v="-404.74"/>
    <x v="1"/>
    <x v="14"/>
    <s v="Inventory-Dry / Non-commodity"/>
  </r>
  <r>
    <x v="5"/>
    <d v="2018-04-18T00:00:00"/>
    <n v="-282.1884"/>
    <s v="LB"/>
    <n v="7428"/>
    <n v="-695.71"/>
    <x v="1"/>
    <x v="14"/>
    <s v="Inventory-Dry / Non-commodity"/>
  </r>
  <r>
    <x v="5"/>
    <d v="2018-04-18T00:00:00"/>
    <n v="-599.60029999999995"/>
    <s v="LB"/>
    <n v="5308"/>
    <n v="-1146.26"/>
    <x v="1"/>
    <x v="14"/>
    <s v="Inventory-Dry / Non-commodity"/>
  </r>
  <r>
    <x v="5"/>
    <d v="2018-04-18T00:00:00"/>
    <n v="-1500"/>
    <s v="LB"/>
    <n v="6612"/>
    <n v="-1568.25"/>
    <x v="1"/>
    <x v="14"/>
    <s v="Inventory-Dry / Non-commodity"/>
  </r>
  <r>
    <x v="5"/>
    <d v="2018-04-18T00:00:00"/>
    <n v="-539.72050000000002"/>
    <s v="LB"/>
    <n v="6612"/>
    <n v="-564.28"/>
    <x v="1"/>
    <x v="14"/>
    <s v="Inventory-Dry / Non-commodity"/>
  </r>
  <r>
    <x v="5"/>
    <d v="2018-04-18T00:00:00"/>
    <n v="-3981.64"/>
    <s v="LB"/>
    <n v="22488"/>
    <n v="-2466.63"/>
    <x v="1"/>
    <x v="14"/>
    <s v="Inventory-Dry / Non-commodity"/>
  </r>
  <r>
    <x v="5"/>
    <d v="2018-04-18T00:00:00"/>
    <n v="-2135"/>
    <s v="LB"/>
    <n v="22488"/>
    <n v="-1322.63"/>
    <x v="1"/>
    <x v="14"/>
    <s v="Inventory-Dry / Non-commodity"/>
  </r>
  <r>
    <x v="5"/>
    <d v="2018-04-18T00:00:00"/>
    <n v="-191"/>
    <s v="LB"/>
    <n v="21191"/>
    <n v="-2605.4899999999998"/>
    <x v="1"/>
    <x v="14"/>
    <s v="Inventory-Dry / Non-commodity"/>
  </r>
  <r>
    <x v="5"/>
    <d v="2018-04-18T00:00:00"/>
    <n v="-145"/>
    <s v="LB"/>
    <n v="21190"/>
    <n v="-1615.49"/>
    <x v="1"/>
    <x v="14"/>
    <s v="Inventory-Dry / Non-commodity"/>
  </r>
  <r>
    <x v="5"/>
    <d v="2018-04-18T00:00:00"/>
    <n v="-409.20030000000003"/>
    <s v="LB"/>
    <n v="19982"/>
    <n v="-9410.7900000000009"/>
    <x v="1"/>
    <x v="14"/>
    <s v="Inventory-Dry / Non-commodity"/>
  </r>
  <r>
    <x v="5"/>
    <d v="2018-04-18T00:00:00"/>
    <n v="-470"/>
    <s v="LB"/>
    <n v="15677"/>
    <n v="-129.34"/>
    <x v="0"/>
    <x v="9"/>
    <s v="Inventory-Dry / Non-commodity"/>
  </r>
  <r>
    <x v="5"/>
    <d v="2018-04-18T00:00:00"/>
    <n v="-464"/>
    <s v="LB"/>
    <n v="15677"/>
    <n v="-127.69"/>
    <x v="0"/>
    <x v="9"/>
    <s v="Inventory-Dry / Non-commodity"/>
  </r>
  <r>
    <x v="5"/>
    <d v="2018-04-18T00:00:00"/>
    <n v="-456"/>
    <s v="LB"/>
    <n v="15677"/>
    <n v="-125.49"/>
    <x v="0"/>
    <x v="9"/>
    <s v="Inventory-Dry / Non-commodity"/>
  </r>
  <r>
    <x v="5"/>
    <d v="2018-04-19T00:00:00"/>
    <n v="-234"/>
    <s v="CS"/>
    <s v="15638MRE"/>
    <n v="-1510.56"/>
    <x v="1"/>
    <x v="14"/>
    <s v="Finished Goods"/>
  </r>
  <r>
    <x v="5"/>
    <d v="2018-04-19T00:00:00"/>
    <n v="-234"/>
    <s v="CS"/>
    <s v="15638MRE"/>
    <n v="-1510.56"/>
    <x v="1"/>
    <x v="14"/>
    <s v="Finished Goods"/>
  </r>
  <r>
    <x v="5"/>
    <d v="2018-04-19T00:00:00"/>
    <n v="-143"/>
    <s v="CS"/>
    <s v="21434DSN"/>
    <n v="-816.16"/>
    <x v="0"/>
    <x v="19"/>
    <s v="Finished Goods"/>
  </r>
  <r>
    <x v="5"/>
    <d v="2018-04-19T00:00:00"/>
    <n v="-179"/>
    <s v="CS"/>
    <s v="15651MRE"/>
    <n v="-1080.55"/>
    <x v="1"/>
    <x v="14"/>
    <s v="Finished Goods"/>
  </r>
  <r>
    <x v="5"/>
    <d v="2018-04-19T00:00:00"/>
    <n v="-151"/>
    <s v="CS"/>
    <s v="15651MRE"/>
    <n v="-911.53"/>
    <x v="1"/>
    <x v="14"/>
    <s v="Finished Goods"/>
  </r>
  <r>
    <x v="5"/>
    <d v="2018-04-19T00:00:00"/>
    <n v="-180"/>
    <s v="CS"/>
    <s v="21422DSN"/>
    <n v="-837.77"/>
    <x v="1"/>
    <x v="14"/>
    <s v="Finished Goods"/>
  </r>
  <r>
    <x v="5"/>
    <d v="2018-04-19T00:00:00"/>
    <n v="-122"/>
    <s v="CS"/>
    <s v="21355MRE"/>
    <n v="-895.48"/>
    <x v="1"/>
    <x v="14"/>
    <s v="Finished Goods"/>
  </r>
  <r>
    <x v="6"/>
    <d v="2018-04-04T00:00:00"/>
    <n v="-110"/>
    <s v="CS"/>
    <s v="21232PJN"/>
    <n v="-1374.9"/>
    <x v="0"/>
    <x v="20"/>
    <s v="Finished Goods"/>
  </r>
  <r>
    <x v="6"/>
    <d v="2018-04-04T00:00:00"/>
    <n v="-109"/>
    <s v="CS"/>
    <s v="21232PJN"/>
    <n v="-1362.4"/>
    <x v="0"/>
    <x v="20"/>
    <s v="Finished Goods"/>
  </r>
  <r>
    <x v="6"/>
    <d v="2018-04-04T00:00:00"/>
    <n v="-41"/>
    <s v="CS"/>
    <s v="21232PJN"/>
    <n v="-512.46"/>
    <x v="0"/>
    <x v="20"/>
    <s v="Finished Goods"/>
  </r>
  <r>
    <x v="6"/>
    <d v="2018-04-04T00:00:00"/>
    <n v="-48"/>
    <s v="CS"/>
    <s v="14305DEN"/>
    <n v="-1371.26"/>
    <x v="0"/>
    <x v="21"/>
    <s v="Finished Goods"/>
  </r>
  <r>
    <x v="6"/>
    <d v="2018-04-04T00:00:00"/>
    <n v="-1"/>
    <s v="CS"/>
    <s v="16836SNG"/>
    <n v="-13.87"/>
    <x v="0"/>
    <x v="22"/>
    <s v="Finished Goods"/>
  </r>
  <r>
    <x v="6"/>
    <d v="2018-04-04T00:00:00"/>
    <n v="-10"/>
    <s v="CS"/>
    <s v="21841POC"/>
    <n v="-172.35"/>
    <x v="0"/>
    <x v="4"/>
    <s v="Finished Goods"/>
  </r>
  <r>
    <x v="6"/>
    <d v="2018-04-04T00:00:00"/>
    <n v="-39"/>
    <s v="CS"/>
    <s v="19510GNS"/>
    <n v="-748.43"/>
    <x v="0"/>
    <x v="4"/>
    <s v="Finished Goods"/>
  </r>
  <r>
    <x v="6"/>
    <d v="2018-04-04T00:00:00"/>
    <n v="-30"/>
    <s v="CS"/>
    <s v="22103PJN"/>
    <n v="-336.86"/>
    <x v="0"/>
    <x v="20"/>
    <s v="Finished Goods"/>
  </r>
  <r>
    <x v="6"/>
    <d v="2018-04-04T00:00:00"/>
    <n v="-27"/>
    <s v="CS"/>
    <s v="22103PJN"/>
    <n v="-303.18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4T00:00:00"/>
    <n v="-21"/>
    <s v="CS"/>
    <s v="22103PJN"/>
    <n v="-235.8"/>
    <x v="0"/>
    <x v="20"/>
    <s v="Finished Goods"/>
  </r>
  <r>
    <x v="6"/>
    <d v="2018-04-04T00:00:00"/>
    <n v="-96"/>
    <s v="CS"/>
    <s v="22103PJN"/>
    <n v="-1077.96"/>
    <x v="0"/>
    <x v="20"/>
    <s v="Finished Goods"/>
  </r>
  <r>
    <x v="6"/>
    <d v="2018-04-04T00:00:00"/>
    <n v="-119"/>
    <s v="CS"/>
    <s v="22103PJN"/>
    <n v="-1336.23"/>
    <x v="0"/>
    <x v="20"/>
    <s v="Finished Goods"/>
  </r>
  <r>
    <x v="6"/>
    <d v="2018-04-04T00:00:00"/>
    <n v="-120"/>
    <s v="CS"/>
    <s v="22103PJN"/>
    <n v="-1347.46"/>
    <x v="0"/>
    <x v="20"/>
    <s v="Finished Goods"/>
  </r>
  <r>
    <x v="6"/>
    <d v="2018-04-05T00:00:00"/>
    <n v="-109"/>
    <s v="CS"/>
    <s v="21201PJN"/>
    <n v="-1252.6300000000001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09"/>
    <s v="CS"/>
    <s v="21201PJN"/>
    <n v="-1252.6300000000001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09"/>
    <s v="CS"/>
    <s v="21201PJN"/>
    <n v="-1252.6300000000001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5T00:00:00"/>
    <n v="-110"/>
    <s v="CS"/>
    <s v="21201PJN"/>
    <n v="-1264.1199999999999"/>
    <x v="0"/>
    <x v="20"/>
    <s v="Finished Goods"/>
  </r>
  <r>
    <x v="6"/>
    <d v="2018-04-09T00:00:00"/>
    <n v="-100"/>
    <s v="LB"/>
    <n v="5185"/>
    <n v="-37"/>
    <x v="0"/>
    <x v="1"/>
    <s v="Inventory-Dry / Non-commodity"/>
  </r>
  <r>
    <x v="6"/>
    <d v="2018-04-12T00:00:00"/>
    <n v="-8"/>
    <s v="CS"/>
    <s v="16629KKD"/>
    <n v="-154.02000000000001"/>
    <x v="0"/>
    <x v="3"/>
    <s v="Finished Goods"/>
  </r>
  <r>
    <x v="6"/>
    <d v="2018-04-12T00:00:00"/>
    <n v="-2"/>
    <s v="CS"/>
    <s v="14321VEN"/>
    <n v="-35.75"/>
    <x v="0"/>
    <x v="3"/>
    <s v="Finished Goods"/>
  </r>
  <r>
    <x v="6"/>
    <d v="2018-04-12T00:00:00"/>
    <n v="-2"/>
    <s v="CS"/>
    <s v="21532JIB"/>
    <n v="-17.940000000000001"/>
    <x v="0"/>
    <x v="3"/>
    <s v="Finished Goods"/>
  </r>
  <r>
    <x v="6"/>
    <d v="2018-04-12T00:00:00"/>
    <n v="-16"/>
    <s v="CS"/>
    <s v="71367SYS"/>
    <n v="-397.11"/>
    <x v="0"/>
    <x v="3"/>
    <s v="Finished Goods"/>
  </r>
  <r>
    <x v="6"/>
    <d v="2018-04-12T00:00:00"/>
    <n v="-1"/>
    <s v="CS"/>
    <s v="11922CGS"/>
    <n v="-40.03"/>
    <x v="0"/>
    <x v="3"/>
    <s v="Finished Goods"/>
  </r>
  <r>
    <x v="6"/>
    <d v="2018-04-12T00:00:00"/>
    <n v="-3"/>
    <s v="CS"/>
    <s v="20117SPT"/>
    <n v="-50.19"/>
    <x v="0"/>
    <x v="3"/>
    <s v="Finished Goods"/>
  </r>
  <r>
    <x v="6"/>
    <d v="2018-04-12T00:00:00"/>
    <n v="-12"/>
    <s v="CS"/>
    <s v="77320VEN"/>
    <n v="-332.34"/>
    <x v="0"/>
    <x v="3"/>
    <s v="Finished Goods"/>
  </r>
  <r>
    <x v="6"/>
    <d v="2018-04-12T00:00:00"/>
    <n v="-25"/>
    <s v="CS"/>
    <s v="77049KKO"/>
    <n v="-418.69"/>
    <x v="0"/>
    <x v="3"/>
    <s v="Finished Goods"/>
  </r>
  <r>
    <x v="6"/>
    <d v="2018-04-12T00:00:00"/>
    <n v="-8"/>
    <s v="CS"/>
    <s v="19346SON"/>
    <n v="-118.29"/>
    <x v="0"/>
    <x v="3"/>
    <s v="Finished Goods"/>
  </r>
  <r>
    <x v="6"/>
    <d v="2018-04-12T00:00:00"/>
    <n v="-4"/>
    <s v="CS"/>
    <s v="77041POC"/>
    <n v="-74.27"/>
    <x v="0"/>
    <x v="3"/>
    <s v="Finished Goods"/>
  </r>
  <r>
    <x v="6"/>
    <d v="2018-04-12T00:00:00"/>
    <n v="-1"/>
    <s v="CS"/>
    <s v="16629KKD"/>
    <n v="-19.25"/>
    <x v="0"/>
    <x v="3"/>
    <s v="Finished Goods"/>
  </r>
  <r>
    <x v="6"/>
    <d v="2018-04-12T00:00:00"/>
    <n v="-7"/>
    <s v="CS"/>
    <s v="18056TFR"/>
    <n v="-175.59"/>
    <x v="0"/>
    <x v="3"/>
    <s v="Finished Goods"/>
  </r>
  <r>
    <x v="6"/>
    <d v="2018-04-12T00:00:00"/>
    <n v="-45"/>
    <s v="CS"/>
    <s v="15059SYS"/>
    <n v="-504.48"/>
    <x v="0"/>
    <x v="3"/>
    <s v="Finished Goods"/>
  </r>
  <r>
    <x v="6"/>
    <d v="2018-04-12T00:00:00"/>
    <n v="-19"/>
    <s v="CS"/>
    <s v="15059SYS"/>
    <n v="-213"/>
    <x v="0"/>
    <x v="3"/>
    <s v="Finished Goods"/>
  </r>
  <r>
    <x v="6"/>
    <d v="2018-04-12T00:00:00"/>
    <n v="-7"/>
    <s v="CS"/>
    <s v="19903RYP"/>
    <n v="-197.5"/>
    <x v="0"/>
    <x v="3"/>
    <s v="Finished Goods"/>
  </r>
  <r>
    <x v="6"/>
    <d v="2018-04-12T00:00:00"/>
    <n v="-12"/>
    <s v="CS"/>
    <s v="22126JFM"/>
    <n v="-194.06"/>
    <x v="0"/>
    <x v="3"/>
    <s v="Finished Goods"/>
  </r>
  <r>
    <x v="6"/>
    <d v="2018-04-12T00:00:00"/>
    <n v="-11"/>
    <s v="CS"/>
    <s v="22118JFM"/>
    <n v="-325.52999999999997"/>
    <x v="0"/>
    <x v="3"/>
    <s v="Finished Goods"/>
  </r>
  <r>
    <x v="6"/>
    <d v="2018-04-12T00:00:00"/>
    <n v="-136"/>
    <s v="CS"/>
    <s v="21121DLS"/>
    <n v="-1331.15"/>
    <x v="0"/>
    <x v="3"/>
    <s v="Finished Goods"/>
  </r>
  <r>
    <x v="6"/>
    <d v="2018-04-12T00:00:00"/>
    <n v="-1"/>
    <s v="CS"/>
    <s v="18331VEN"/>
    <n v="-13.07"/>
    <x v="0"/>
    <x v="3"/>
    <s v="Finished Goods"/>
  </r>
  <r>
    <x v="6"/>
    <d v="2018-04-12T00:00:00"/>
    <n v="-50"/>
    <s v="CS"/>
    <s v="16837SNG"/>
    <n v="-905.08"/>
    <x v="0"/>
    <x v="3"/>
    <s v="Finished Goods"/>
  </r>
  <r>
    <x v="6"/>
    <d v="2018-04-12T00:00:00"/>
    <n v="-9"/>
    <s v="CS"/>
    <s v="22040TFR"/>
    <n v="-104.45"/>
    <x v="0"/>
    <x v="3"/>
    <s v="Finished Goods"/>
  </r>
  <r>
    <x v="6"/>
    <d v="2018-04-12T00:00:00"/>
    <n v="-2"/>
    <s v="CS"/>
    <s v="21841POC"/>
    <n v="-34.47"/>
    <x v="0"/>
    <x v="3"/>
    <s v="Finished Goods"/>
  </r>
  <r>
    <x v="6"/>
    <d v="2018-04-12T00:00:00"/>
    <n v="-4"/>
    <s v="CS"/>
    <s v="21540CFW"/>
    <n v="-106.41"/>
    <x v="0"/>
    <x v="3"/>
    <s v="Finished Goods"/>
  </r>
  <r>
    <x v="6"/>
    <d v="2018-04-12T00:00:00"/>
    <n v="-25"/>
    <s v="CS"/>
    <s v="21383BNK"/>
    <n v="-357.02"/>
    <x v="0"/>
    <x v="3"/>
    <s v="Finished Goods"/>
  </r>
  <r>
    <x v="6"/>
    <d v="2018-04-12T00:00:00"/>
    <n v="-41"/>
    <s v="CS"/>
    <s v="47429HLN"/>
    <n v="-432.3"/>
    <x v="0"/>
    <x v="5"/>
    <s v="Finished Goods"/>
  </r>
  <r>
    <x v="6"/>
    <d v="2018-04-13T00:00:00"/>
    <n v="-51"/>
    <s v="CS"/>
    <s v="18551PAD"/>
    <n v="-483.14"/>
    <x v="0"/>
    <x v="9"/>
    <s v="Finished Goods"/>
  </r>
  <r>
    <x v="6"/>
    <d v="2018-04-13T00:00:00"/>
    <n v="-78"/>
    <s v="CS"/>
    <s v="47008SYS"/>
    <n v="-1206.7"/>
    <x v="0"/>
    <x v="21"/>
    <s v="Finished Goods"/>
  </r>
  <r>
    <x v="6"/>
    <d v="2018-04-13T00:00:00"/>
    <n v="-4"/>
    <s v="CS"/>
    <s v="22236USS"/>
    <n v="-76.84"/>
    <x v="0"/>
    <x v="3"/>
    <s v="Finished Goods"/>
  </r>
  <r>
    <x v="6"/>
    <d v="2018-04-13T00:00:00"/>
    <n v="-4"/>
    <s v="CS"/>
    <s v="21520JIB"/>
    <n v="-32.18"/>
    <x v="0"/>
    <x v="3"/>
    <s v="Finished Goods"/>
  </r>
  <r>
    <x v="6"/>
    <d v="2018-04-13T00:00:00"/>
    <n v="-5"/>
    <s v="CS"/>
    <s v="21407DLS"/>
    <n v="-134.21"/>
    <x v="0"/>
    <x v="3"/>
    <s v="Finished Goods"/>
  </r>
  <r>
    <x v="6"/>
    <d v="2018-04-13T00:00:00"/>
    <n v="-3"/>
    <s v="CS"/>
    <s v="21378PPP"/>
    <n v="-62.07"/>
    <x v="0"/>
    <x v="3"/>
    <s v="Finished Goods"/>
  </r>
  <r>
    <x v="6"/>
    <d v="2018-04-13T00:00:00"/>
    <n v="-7"/>
    <s v="CS"/>
    <s v="21378PPP"/>
    <n v="-144.82"/>
    <x v="0"/>
    <x v="3"/>
    <s v="Finished Goods"/>
  </r>
  <r>
    <x v="6"/>
    <d v="2018-04-13T00:00:00"/>
    <n v="-2"/>
    <s v="CS"/>
    <s v="21376SON"/>
    <n v="-39.42"/>
    <x v="0"/>
    <x v="3"/>
    <s v="Finished Goods"/>
  </r>
  <r>
    <x v="6"/>
    <d v="2018-04-13T00:00:00"/>
    <n v="-36"/>
    <s v="CS"/>
    <s v="21173PNA"/>
    <n v="-934.37"/>
    <x v="0"/>
    <x v="3"/>
    <s v="Finished Goods"/>
  </r>
  <r>
    <x v="6"/>
    <d v="2018-04-13T00:00:00"/>
    <n v="-9"/>
    <s v="CS"/>
    <s v="21162SCX"/>
    <n v="-162.81"/>
    <x v="0"/>
    <x v="3"/>
    <s v="Finished Goods"/>
  </r>
  <r>
    <x v="6"/>
    <d v="2018-04-13T00:00:00"/>
    <n v="-8"/>
    <s v="CS"/>
    <s v="21162SCX"/>
    <n v="-144.72"/>
    <x v="0"/>
    <x v="3"/>
    <s v="Finished Goods"/>
  </r>
  <r>
    <x v="6"/>
    <d v="2018-04-13T00:00:00"/>
    <n v="-82"/>
    <s v="CS"/>
    <s v="21012JIB"/>
    <n v="-499.41"/>
    <x v="0"/>
    <x v="3"/>
    <s v="Finished Goods"/>
  </r>
  <r>
    <x v="6"/>
    <d v="2018-04-13T00:00:00"/>
    <n v="-3"/>
    <s v="CS"/>
    <s v="18516TGI"/>
    <n v="-66.3"/>
    <x v="0"/>
    <x v="3"/>
    <s v="Finished Goods"/>
  </r>
  <r>
    <x v="6"/>
    <d v="2018-04-13T00:00:00"/>
    <n v="-7"/>
    <s v="CS"/>
    <s v="18516TGI"/>
    <n v="-154.71"/>
    <x v="0"/>
    <x v="3"/>
    <s v="Finished Goods"/>
  </r>
  <r>
    <x v="6"/>
    <d v="2018-04-13T00:00:00"/>
    <n v="-1"/>
    <s v="CS"/>
    <s v="18046PAD"/>
    <n v="-20.100000000000001"/>
    <x v="0"/>
    <x v="3"/>
    <s v="Finished Goods"/>
  </r>
  <r>
    <x v="6"/>
    <d v="2018-04-13T00:00:00"/>
    <n v="-1"/>
    <s v="CS"/>
    <s v="15906OTS"/>
    <n v="-45.89"/>
    <x v="0"/>
    <x v="3"/>
    <s v="Finished Goods"/>
  </r>
  <r>
    <x v="6"/>
    <d v="2018-04-16T00:00:00"/>
    <n v="-1398"/>
    <s v="LB"/>
    <n v="22172"/>
    <n v="-1667.95"/>
    <x v="0"/>
    <x v="23"/>
    <s v="Inventory-Dry / Non-commodity"/>
  </r>
  <r>
    <x v="6"/>
    <d v="2018-04-17T00:00:00"/>
    <n v="-3"/>
    <s v="CS"/>
    <s v="22249GNS"/>
    <n v="-87.1"/>
    <x v="0"/>
    <x v="4"/>
    <s v="Finished Goods"/>
  </r>
  <r>
    <x v="6"/>
    <d v="2018-04-17T00:00:00"/>
    <n v="-1"/>
    <s v="CS"/>
    <s v="16500VEN"/>
    <n v="-16.86"/>
    <x v="0"/>
    <x v="1"/>
    <s v="Finished Goods"/>
  </r>
  <r>
    <x v="6"/>
    <d v="2018-04-17T00:00:00"/>
    <n v="-1"/>
    <s v="CS"/>
    <s v="20154SEV"/>
    <n v="-16.73"/>
    <x v="0"/>
    <x v="2"/>
    <s v="Finished Goods"/>
  </r>
  <r>
    <x v="6"/>
    <d v="2018-04-17T00:00:00"/>
    <n v="-1"/>
    <s v="CS"/>
    <s v="78110CHP"/>
    <n v="-19.25"/>
    <x v="0"/>
    <x v="1"/>
    <s v="Finished Goods"/>
  </r>
  <r>
    <x v="6"/>
    <d v="2018-04-17T00:00:00"/>
    <n v="-1"/>
    <s v="CS"/>
    <s v="22097SBQ"/>
    <n v="-11.74"/>
    <x v="0"/>
    <x v="1"/>
    <s v="Finished Goods"/>
  </r>
  <r>
    <x v="6"/>
    <d v="2018-04-17T00:00:00"/>
    <n v="-10"/>
    <s v="CS"/>
    <s v="21200PJN"/>
    <n v="-127.4"/>
    <x v="0"/>
    <x v="1"/>
    <s v="Finished Goods"/>
  </r>
  <r>
    <x v="6"/>
    <d v="2018-04-17T00:00:00"/>
    <n v="-1"/>
    <s v="CS"/>
    <s v="21130PHI"/>
    <n v="-50.55"/>
    <x v="0"/>
    <x v="1"/>
    <s v="Finished Goods"/>
  </r>
  <r>
    <x v="6"/>
    <d v="2018-04-17T00:00:00"/>
    <n v="-4"/>
    <s v="CS"/>
    <s v="21005JIB"/>
    <n v="-30.22"/>
    <x v="0"/>
    <x v="1"/>
    <s v="Finished Goods"/>
  </r>
  <r>
    <x v="6"/>
    <d v="2018-04-17T00:00:00"/>
    <n v="-39"/>
    <s v="CS"/>
    <s v="20607KRO"/>
    <n v="-339.85"/>
    <x v="0"/>
    <x v="1"/>
    <s v="Finished Goods"/>
  </r>
  <r>
    <x v="6"/>
    <d v="2018-04-17T00:00:00"/>
    <n v="-2"/>
    <s v="CS"/>
    <s v="20560BGK"/>
    <n v="-28.67"/>
    <x v="0"/>
    <x v="1"/>
    <s v="Finished Goods"/>
  </r>
  <r>
    <x v="6"/>
    <d v="2018-04-17T00:00:00"/>
    <n v="-1"/>
    <s v="CS"/>
    <s v="20147SNG"/>
    <n v="-39.58"/>
    <x v="0"/>
    <x v="1"/>
    <s v="Finished Goods"/>
  </r>
  <r>
    <x v="6"/>
    <d v="2018-04-17T00:00:00"/>
    <n v="-10"/>
    <s v="CS"/>
    <s v="18046PAD"/>
    <n v="-200.99"/>
    <x v="0"/>
    <x v="1"/>
    <s v="Finished Goods"/>
  </r>
  <r>
    <x v="6"/>
    <d v="2018-04-17T00:00:00"/>
    <n v="-2"/>
    <s v="CS"/>
    <s v="16837SNG"/>
    <n v="-36.200000000000003"/>
    <x v="0"/>
    <x v="1"/>
    <s v="Finished Goods"/>
  </r>
  <r>
    <x v="6"/>
    <d v="2018-04-17T00:00:00"/>
    <n v="-6"/>
    <s v="CS"/>
    <s v="15174WCP"/>
    <n v="-209.04"/>
    <x v="0"/>
    <x v="1"/>
    <s v="Finished Goods"/>
  </r>
  <r>
    <x v="6"/>
    <d v="2018-04-17T00:00:00"/>
    <n v="-3"/>
    <s v="CS"/>
    <s v="14779BRK"/>
    <n v="-19.23"/>
    <x v="0"/>
    <x v="1"/>
    <s v="Finished Goods"/>
  </r>
  <r>
    <x v="6"/>
    <d v="2018-04-17T00:00:00"/>
    <n v="-1"/>
    <s v="CS"/>
    <s v="13661DNS"/>
    <n v="-9.41"/>
    <x v="0"/>
    <x v="1"/>
    <s v="Finished Goods"/>
  </r>
  <r>
    <x v="6"/>
    <d v="2018-04-17T00:00:00"/>
    <n v="-2"/>
    <s v="CS"/>
    <s v="13506DEN"/>
    <n v="-33.22"/>
    <x v="0"/>
    <x v="1"/>
    <s v="Finished Goods"/>
  </r>
  <r>
    <x v="6"/>
    <d v="2018-04-17T00:00:00"/>
    <n v="-3"/>
    <s v="CS"/>
    <s v="11114BYT"/>
    <n v="-108.04"/>
    <x v="0"/>
    <x v="1"/>
    <s v="Finished Goods"/>
  </r>
  <r>
    <x v="6"/>
    <d v="2018-04-17T00:00:00"/>
    <n v="-32"/>
    <s v="LB"/>
    <n v="21673"/>
    <n v="-40.520000000000003"/>
    <x v="0"/>
    <x v="1"/>
    <s v="Inventory-Dry / Non-commodity"/>
  </r>
  <r>
    <x v="6"/>
    <d v="2018-04-17T00:00:00"/>
    <n v="-1"/>
    <s v="CS"/>
    <s v="21358OTS"/>
    <n v="-46.26"/>
    <x v="1"/>
    <x v="14"/>
    <s v="Finished Goods"/>
  </r>
  <r>
    <x v="6"/>
    <d v="2018-04-17T00:00:00"/>
    <n v="-7"/>
    <s v="CS"/>
    <s v="20847VEN"/>
    <n v="-118.77"/>
    <x v="0"/>
    <x v="5"/>
    <s v="Finished Goods"/>
  </r>
  <r>
    <x v="6"/>
    <d v="2018-04-18T00:00:00"/>
    <n v="-1237"/>
    <s v="LB"/>
    <n v="22965"/>
    <n v="-302.2"/>
    <x v="1"/>
    <x v="14"/>
    <s v="Inventory - Sub Assembly"/>
  </r>
  <r>
    <x v="6"/>
    <d v="2018-04-18T00:00:00"/>
    <n v="-1000"/>
    <s v="LB"/>
    <n v="37298"/>
    <n v="-407.5"/>
    <x v="1"/>
    <x v="14"/>
    <s v="Inventory - Sub Assembly"/>
  </r>
  <r>
    <x v="6"/>
    <d v="2018-04-18T00:00:00"/>
    <n v="-5000"/>
    <s v="LB"/>
    <n v="31771"/>
    <n v="-2010.5"/>
    <x v="1"/>
    <x v="14"/>
    <s v="Inventory - Sub Assembly"/>
  </r>
  <r>
    <x v="6"/>
    <d v="2018-04-18T00:00:00"/>
    <n v="-1932"/>
    <s v="LB"/>
    <n v="31767"/>
    <n v="-1314.15"/>
    <x v="1"/>
    <x v="14"/>
    <s v="Inventory - Sub Assembly"/>
  </r>
  <r>
    <x v="6"/>
    <d v="2018-04-18T00:00:00"/>
    <n v="-1400"/>
    <s v="EA"/>
    <n v="20831"/>
    <m/>
    <x v="1"/>
    <x v="12"/>
    <s v="Inventory-Packaging"/>
  </r>
  <r>
    <x v="6"/>
    <d v="2018-04-18T00:00:00"/>
    <n v="-0.63"/>
    <s v="LB"/>
    <n v="5375"/>
    <n v="-0.68"/>
    <x v="0"/>
    <x v="1"/>
    <s v="Inventory-Dry / Non-commodity"/>
  </r>
  <r>
    <x v="6"/>
    <d v="2018-04-18T00:00:00"/>
    <n v="-10"/>
    <s v="LB"/>
    <n v="5363"/>
    <n v="-9.59"/>
    <x v="0"/>
    <x v="1"/>
    <s v="Inventory-Dry / Non-commodity"/>
  </r>
  <r>
    <x v="6"/>
    <d v="2018-04-18T00:00:00"/>
    <n v="-30"/>
    <s v="LB"/>
    <n v="17155"/>
    <n v="-59.55"/>
    <x v="0"/>
    <x v="1"/>
    <s v="Inventory-Dry / Non-commodity"/>
  </r>
  <r>
    <x v="6"/>
    <d v="2018-04-18T00:00:00"/>
    <n v="-23.304500000000001"/>
    <s v="LB"/>
    <n v="5427"/>
    <n v="-37.020000000000003"/>
    <x v="0"/>
    <x v="1"/>
    <s v="Inventory-Dry / Non-commodity"/>
  </r>
  <r>
    <x v="6"/>
    <d v="2018-04-18T00:00:00"/>
    <n v="-39"/>
    <s v="LB"/>
    <n v="5598"/>
    <n v="-24.06"/>
    <x v="0"/>
    <x v="1"/>
    <s v="Inventory-Dry / Non-commodity"/>
  </r>
  <r>
    <x v="6"/>
    <d v="2018-04-18T00:00:00"/>
    <n v="-102"/>
    <s v="LB"/>
    <n v="7299"/>
    <n v="-114.9"/>
    <x v="0"/>
    <x v="1"/>
    <s v="Inventory-Dry / Non-commodity"/>
  </r>
  <r>
    <x v="6"/>
    <d v="2018-04-19T00:00:00"/>
    <n v="-6.6955"/>
    <s v="LB"/>
    <n v="5427"/>
    <n v="-10.64"/>
    <x v="0"/>
    <x v="1"/>
    <s v="Inventory-Dry / Non-commodity"/>
  </r>
  <r>
    <x v="6"/>
    <d v="2018-04-19T00:00:00"/>
    <n v="-1"/>
    <s v="CS"/>
    <s v="21011JIB"/>
    <n v="-12.91"/>
    <x v="0"/>
    <x v="1"/>
    <s v="Finished Goods"/>
  </r>
  <r>
    <x v="6"/>
    <d v="2018-04-04T00:00:00"/>
    <n v="-12"/>
    <s v="CS"/>
    <s v="17686CGB"/>
    <n v="-212.8"/>
    <x v="0"/>
    <x v="21"/>
    <s v="Finished Goods"/>
  </r>
  <r>
    <x v="6"/>
    <d v="2018-04-04T00:00:00"/>
    <n v="-48"/>
    <s v="CS"/>
    <s v="17686CGB"/>
    <n v="-851.2"/>
    <x v="0"/>
    <x v="21"/>
    <s v="Finished Goods"/>
  </r>
  <r>
    <x v="6"/>
    <d v="2018-04-05T00:00:00"/>
    <n v="-18317"/>
    <s v="LB"/>
    <n v="33558"/>
    <n v="-6420.11"/>
    <x v="0"/>
    <x v="8"/>
    <s v="Inventory - Sub Assembly"/>
  </r>
  <r>
    <x v="6"/>
    <d v="2018-04-06T00:00:00"/>
    <n v="-12"/>
    <s v="CS"/>
    <s v="21250RTX"/>
    <n v="-104.43"/>
    <x v="0"/>
    <x v="24"/>
    <s v="Finished Goods"/>
  </r>
  <r>
    <x v="6"/>
    <d v="2018-04-06T00:00:00"/>
    <n v="-2"/>
    <s v="CS"/>
    <s v="21250RTX"/>
    <n v="-17.399999999999999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6T00:00:00"/>
    <n v="-9"/>
    <s v="CS"/>
    <s v="20814SFW"/>
    <n v="-149.55000000000001"/>
    <x v="0"/>
    <x v="24"/>
    <s v="Finished Goods"/>
  </r>
  <r>
    <x v="6"/>
    <d v="2018-04-06T00:00:00"/>
    <n v="-20"/>
    <s v="CS"/>
    <s v="20814SFW"/>
    <n v="-332.34"/>
    <x v="0"/>
    <x v="24"/>
    <s v="Finished Goods"/>
  </r>
  <r>
    <x v="6"/>
    <d v="2018-04-06T00:00:00"/>
    <n v="-30"/>
    <s v="CS"/>
    <s v="20814SFW"/>
    <n v="-498.51"/>
    <x v="0"/>
    <x v="24"/>
    <s v="Finished Goods"/>
  </r>
  <r>
    <x v="6"/>
    <d v="2018-04-06T00:00:00"/>
    <n v="-4"/>
    <s v="CS"/>
    <s v="20665SMB"/>
    <n v="-94.19"/>
    <x v="0"/>
    <x v="24"/>
    <s v="Finished Goods"/>
  </r>
  <r>
    <x v="6"/>
    <d v="2018-04-06T00:00:00"/>
    <n v="-2"/>
    <s v="CS"/>
    <s v="20665SMB"/>
    <n v="-47.1"/>
    <x v="0"/>
    <x v="24"/>
    <s v="Finished Goods"/>
  </r>
  <r>
    <x v="6"/>
    <d v="2018-04-06T00:00:00"/>
    <n v="-126"/>
    <s v="CS"/>
    <s v="21593JIB"/>
    <n v="-1395.66"/>
    <x v="0"/>
    <x v="24"/>
    <s v="Finished Goods"/>
  </r>
  <r>
    <x v="6"/>
    <d v="2018-04-06T00:00:00"/>
    <n v="-4"/>
    <s v="CS"/>
    <s v="19346SON"/>
    <n v="-59.14"/>
    <x v="0"/>
    <x v="24"/>
    <s v="Finished Goods"/>
  </r>
  <r>
    <x v="6"/>
    <d v="2018-04-06T00:00:00"/>
    <n v="-48"/>
    <s v="CS"/>
    <s v="16629KKD"/>
    <n v="-924.14"/>
    <x v="0"/>
    <x v="24"/>
    <s v="Finished Goods"/>
  </r>
  <r>
    <x v="6"/>
    <d v="2018-04-06T00:00:00"/>
    <n v="-48"/>
    <s v="CS"/>
    <s v="16629KKD"/>
    <n v="-924.14"/>
    <x v="0"/>
    <x v="24"/>
    <s v="Finished Goods"/>
  </r>
  <r>
    <x v="6"/>
    <d v="2018-04-06T00:00:00"/>
    <n v="-49"/>
    <s v="CS"/>
    <s v="17167COS"/>
    <n v="-1048.9100000000001"/>
    <x v="0"/>
    <x v="24"/>
    <s v="Finished Goods"/>
  </r>
  <r>
    <x v="6"/>
    <d v="2018-04-06T00:00:00"/>
    <n v="-72"/>
    <s v="CS"/>
    <s v="17175JIB"/>
    <n v="-520.71"/>
    <x v="0"/>
    <x v="24"/>
    <s v="Finished Goods"/>
  </r>
  <r>
    <x v="6"/>
    <d v="2018-04-06T00:00:00"/>
    <n v="-23"/>
    <s v="CS"/>
    <s v="14779BRK"/>
    <n v="-147.44"/>
    <x v="0"/>
    <x v="24"/>
    <s v="Finished Goods"/>
  </r>
  <r>
    <x v="6"/>
    <d v="2018-04-06T00:00:00"/>
    <n v="-102"/>
    <s v="CS"/>
    <s v="14779BRK"/>
    <n v="-653.86"/>
    <x v="0"/>
    <x v="24"/>
    <s v="Finished Goods"/>
  </r>
  <r>
    <x v="6"/>
    <d v="2018-04-06T00:00:00"/>
    <n v="-47"/>
    <s v="CS"/>
    <s v="19853FRF"/>
    <n v="-993.06"/>
    <x v="0"/>
    <x v="24"/>
    <s v="Finished Goods"/>
  </r>
  <r>
    <x v="6"/>
    <d v="2018-04-06T00:00:00"/>
    <n v="-49"/>
    <s v="CS"/>
    <s v="21262RYP"/>
    <n v="-1381.66"/>
    <x v="0"/>
    <x v="24"/>
    <s v="Finished Goods"/>
  </r>
  <r>
    <x v="6"/>
    <d v="2018-04-06T00:00:00"/>
    <n v="-49"/>
    <s v="CS"/>
    <s v="17167COS"/>
    <n v="-1048.9100000000001"/>
    <x v="0"/>
    <x v="24"/>
    <s v="Finished Goods"/>
  </r>
  <r>
    <x v="6"/>
    <d v="2018-04-06T00:00:00"/>
    <n v="-56"/>
    <s v="CS"/>
    <s v="15393HVR"/>
    <n v="-1814.58"/>
    <x v="0"/>
    <x v="24"/>
    <s v="Finished Goods"/>
  </r>
  <r>
    <x v="6"/>
    <d v="2018-04-06T00:00:00"/>
    <n v="-96"/>
    <s v="CS"/>
    <s v="15363HVR"/>
    <n v="-817.2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6T00:00:00"/>
    <n v="-49"/>
    <s v="CS"/>
    <s v="21250RTX"/>
    <n v="-426.41"/>
    <x v="0"/>
    <x v="24"/>
    <s v="Finished Goods"/>
  </r>
  <r>
    <x v="6"/>
    <d v="2018-04-09T00:00:00"/>
    <n v="-14"/>
    <s v="CS"/>
    <s v="22439PNA"/>
    <n v="-511.66"/>
    <x v="0"/>
    <x v="6"/>
    <s v="Finished Goods"/>
  </r>
  <r>
    <x v="6"/>
    <d v="2018-04-09T00:00:00"/>
    <n v="-7"/>
    <s v="CS"/>
    <s v="22284WCP"/>
    <n v="-249.62"/>
    <x v="0"/>
    <x v="6"/>
    <s v="Finished Goods"/>
  </r>
  <r>
    <x v="6"/>
    <d v="2018-04-09T00:00:00"/>
    <n v="-56"/>
    <s v="CS"/>
    <s v="20607SPF"/>
    <n v="-485.95"/>
    <x v="0"/>
    <x v="6"/>
    <s v="Finished Goods"/>
  </r>
  <r>
    <x v="6"/>
    <d v="2018-04-09T00:00:00"/>
    <n v="-56"/>
    <s v="CS"/>
    <s v="20607SPF"/>
    <n v="-485.95"/>
    <x v="0"/>
    <x v="6"/>
    <s v="Finished Goods"/>
  </r>
  <r>
    <x v="6"/>
    <d v="2018-04-09T00:00:00"/>
    <n v="-90"/>
    <s v="CS"/>
    <s v="21276PNA"/>
    <n v="-1301.8599999999999"/>
    <x v="0"/>
    <x v="6"/>
    <s v="Finished Goods"/>
  </r>
  <r>
    <x v="6"/>
    <d v="2018-04-09T00:00:00"/>
    <n v="-118"/>
    <s v="CS"/>
    <s v="21175PNA"/>
    <n v="-3182.01"/>
    <x v="0"/>
    <x v="6"/>
    <s v="Finished Goods"/>
  </r>
  <r>
    <x v="6"/>
    <d v="2018-04-09T00:00:00"/>
    <n v="-48"/>
    <s v="CS"/>
    <s v="21165PNA"/>
    <n v="-1281.3599999999999"/>
    <x v="0"/>
    <x v="6"/>
    <s v="Finished Goods"/>
  </r>
  <r>
    <x v="6"/>
    <d v="2018-04-09T00:00:00"/>
    <n v="-12"/>
    <s v="CS"/>
    <s v="20661CGS"/>
    <n v="-322.70999999999998"/>
    <x v="0"/>
    <x v="6"/>
    <s v="Finished Goods"/>
  </r>
  <r>
    <x v="6"/>
    <d v="2018-04-09T00:00:00"/>
    <n v="-48"/>
    <s v="CS"/>
    <s v="20661CGS"/>
    <n v="-1290.8499999999999"/>
    <x v="0"/>
    <x v="6"/>
    <s v="Finished Goods"/>
  </r>
  <r>
    <x v="6"/>
    <d v="2018-04-09T00:00:00"/>
    <n v="-2"/>
    <s v="CS"/>
    <s v="20123GNS"/>
    <n v="-162.41"/>
    <x v="0"/>
    <x v="6"/>
    <s v="Finished Goods"/>
  </r>
  <r>
    <x v="6"/>
    <d v="2018-04-09T00:00:00"/>
    <n v="-36"/>
    <s v="CS"/>
    <s v="20123GNS"/>
    <n v="-2923.36"/>
    <x v="0"/>
    <x v="6"/>
    <s v="Finished Goods"/>
  </r>
  <r>
    <x v="6"/>
    <d v="2018-04-09T00:00:00"/>
    <n v="-2"/>
    <s v="CS"/>
    <s v="47047SYS"/>
    <n v="-23.8"/>
    <x v="0"/>
    <x v="25"/>
    <s v="Finished Goods"/>
  </r>
  <r>
    <x v="6"/>
    <d v="2018-04-09T00:00:00"/>
    <n v="-48"/>
    <s v="CS"/>
    <s v="17712CGS"/>
    <n v="-997.33"/>
    <x v="0"/>
    <x v="6"/>
    <s v="Finished Goods"/>
  </r>
  <r>
    <x v="6"/>
    <d v="2018-04-09T00:00:00"/>
    <n v="-48"/>
    <s v="CS"/>
    <s v="17712CGS"/>
    <n v="-997.33"/>
    <x v="0"/>
    <x v="6"/>
    <s v="Finished Goods"/>
  </r>
  <r>
    <x v="6"/>
    <d v="2018-04-09T00:00:00"/>
    <n v="-16"/>
    <s v="CS"/>
    <s v="17712CGS"/>
    <n v="-332.44"/>
    <x v="0"/>
    <x v="6"/>
    <s v="Finished Goods"/>
  </r>
  <r>
    <x v="6"/>
    <d v="2018-04-09T00:00:00"/>
    <n v="-84"/>
    <s v="CS"/>
    <s v="16836SNG"/>
    <n v="-1165.49"/>
    <x v="0"/>
    <x v="26"/>
    <s v="Finished Goods"/>
  </r>
  <r>
    <x v="6"/>
    <d v="2018-04-09T00:00:00"/>
    <n v="-2"/>
    <s v="CS"/>
    <s v="15543BRK"/>
    <n v="-31.62"/>
    <x v="0"/>
    <x v="27"/>
    <s v="Finished Goods"/>
  </r>
  <r>
    <x v="6"/>
    <d v="2018-04-09T00:00:00"/>
    <n v="-1"/>
    <s v="CS"/>
    <s v="15543BRK"/>
    <n v="-15.81"/>
    <x v="0"/>
    <x v="27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80"/>
    <s v="CS"/>
    <s v="20441JIB"/>
    <n v="-1088.3499999999999"/>
    <x v="0"/>
    <x v="24"/>
    <s v="Finished Goods"/>
  </r>
  <r>
    <x v="6"/>
    <d v="2018-04-12T00:00:00"/>
    <n v="-36"/>
    <s v="CS"/>
    <s v="19945JFM"/>
    <n v="-927.48"/>
    <x v="0"/>
    <x v="24"/>
    <s v="Finished Goods"/>
  </r>
  <r>
    <x v="6"/>
    <d v="2018-04-12T00:00:00"/>
    <n v="-32"/>
    <s v="CS"/>
    <s v="71367SYS"/>
    <n v="-794.22"/>
    <x v="0"/>
    <x v="24"/>
    <s v="Finished Goods"/>
  </r>
  <r>
    <x v="6"/>
    <d v="2018-04-12T00:00:00"/>
    <n v="-28"/>
    <s v="CS"/>
    <s v="71064LDM"/>
    <n v="-579.80999999999995"/>
    <x v="0"/>
    <x v="24"/>
    <s v="Finished Goods"/>
  </r>
  <r>
    <x v="6"/>
    <d v="2018-04-12T00:00:00"/>
    <n v="-36"/>
    <s v="CS"/>
    <s v="20665SMB"/>
    <n v="-847.73"/>
    <x v="0"/>
    <x v="24"/>
    <s v="Finished Goods"/>
  </r>
  <r>
    <x v="6"/>
    <d v="2018-04-12T00:00:00"/>
    <n v="-24"/>
    <s v="CS"/>
    <s v="20184RYP"/>
    <n v="-893.09"/>
    <x v="0"/>
    <x v="24"/>
    <s v="Finished Goods"/>
  </r>
  <r>
    <x v="6"/>
    <d v="2018-04-12T00:00:00"/>
    <n v="-63"/>
    <s v="CS"/>
    <s v="19105MXT"/>
    <n v="-921.46"/>
    <x v="0"/>
    <x v="24"/>
    <s v="Finished Goods"/>
  </r>
  <r>
    <x v="6"/>
    <d v="2018-04-12T00:00:00"/>
    <n v="-1"/>
    <s v="EA"/>
    <s v="22252FCF"/>
    <n v="-1237.8699999999999"/>
    <x v="0"/>
    <x v="24"/>
    <s v="Finished Goods"/>
  </r>
  <r>
    <x v="6"/>
    <d v="2018-04-12T00:00:00"/>
    <n v="-4"/>
    <s v="CS"/>
    <s v="20665SMB"/>
    <n v="-94.19"/>
    <x v="0"/>
    <x v="24"/>
    <s v="Finished Goods"/>
  </r>
  <r>
    <x v="6"/>
    <d v="2018-04-12T00:00:00"/>
    <n v="-80464"/>
    <s v="EA"/>
    <n v="16824"/>
    <n v="-724.18"/>
    <x v="0"/>
    <x v="29"/>
    <s v="Inventory-Packaging"/>
  </r>
  <r>
    <x v="6"/>
    <d v="2018-04-12T00:00:00"/>
    <n v="-165"/>
    <s v="LB"/>
    <n v="24464"/>
    <n v="-2311.12"/>
    <x v="0"/>
    <x v="6"/>
    <s v="Inventory-Dry / Non-commodity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08"/>
    <s v="CS"/>
    <s v="21200PJN"/>
    <n v="-1375.87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2T00:00:00"/>
    <n v="-92"/>
    <s v="CS"/>
    <s v="21200PJN"/>
    <n v="-1172.03"/>
    <x v="0"/>
    <x v="28"/>
    <s v="Finished Goods"/>
  </r>
  <r>
    <x v="6"/>
    <d v="2018-04-12T00:00:00"/>
    <n v="-110"/>
    <s v="CS"/>
    <s v="21200PJN"/>
    <n v="-1401.35"/>
    <x v="0"/>
    <x v="28"/>
    <s v="Finished Goods"/>
  </r>
  <r>
    <x v="6"/>
    <d v="2018-04-13T00:00:00"/>
    <n v="-1"/>
    <s v="EA"/>
    <s v="22586VEN"/>
    <n v="-1163"/>
    <x v="0"/>
    <x v="10"/>
    <s v="Finished Goods"/>
  </r>
  <r>
    <x v="6"/>
    <d v="2018-04-13T00:00:00"/>
    <n v="-78"/>
    <s v="CS"/>
    <s v="19730CGB"/>
    <n v="-1204.78"/>
    <x v="0"/>
    <x v="24"/>
    <s v="Finished Goods"/>
  </r>
  <r>
    <x v="6"/>
    <d v="2018-04-13T00:00:00"/>
    <n v="-120"/>
    <s v="CS"/>
    <s v="18551PAD"/>
    <n v="-1136.8"/>
    <x v="0"/>
    <x v="24"/>
    <s v="Finished Goods"/>
  </r>
  <r>
    <x v="6"/>
    <d v="2018-04-13T00:00:00"/>
    <n v="-52"/>
    <s v="CS"/>
    <s v="21370JIB"/>
    <n v="-1007.59"/>
    <x v="0"/>
    <x v="24"/>
    <s v="Finished Goods"/>
  </r>
  <r>
    <x v="6"/>
    <d v="2018-04-13T00:00:00"/>
    <n v="-55"/>
    <s v="CS"/>
    <s v="20347VEN"/>
    <n v="-1102.8599999999999"/>
    <x v="0"/>
    <x v="24"/>
    <s v="Finished Goods"/>
  </r>
  <r>
    <x v="6"/>
    <d v="2018-04-13T00:00:00"/>
    <n v="-2"/>
    <s v="CS"/>
    <s v="19140FSF"/>
    <n v="-39.17"/>
    <x v="0"/>
    <x v="24"/>
    <s v="Finished Goods"/>
  </r>
  <r>
    <x v="6"/>
    <d v="2018-04-13T00:00:00"/>
    <n v="-48"/>
    <s v="CS"/>
    <s v="19140FSF"/>
    <n v="-940.04"/>
    <x v="0"/>
    <x v="24"/>
    <s v="Finished Goods"/>
  </r>
  <r>
    <x v="6"/>
    <d v="2018-04-13T00:00:00"/>
    <n v="-33"/>
    <s v="CS"/>
    <s v="21378PPP"/>
    <n v="-682.74"/>
    <x v="0"/>
    <x v="24"/>
    <s v="Finished Goods"/>
  </r>
  <r>
    <x v="6"/>
    <d v="2018-04-13T00:00:00"/>
    <n v="-46"/>
    <s v="CS"/>
    <s v="20347VEN"/>
    <n v="-922.39"/>
    <x v="0"/>
    <x v="24"/>
    <s v="Finished Goods"/>
  </r>
  <r>
    <x v="6"/>
    <d v="2018-04-13T00:00:00"/>
    <n v="-47"/>
    <s v="CS"/>
    <s v="22242DEN"/>
    <n v="-938.36"/>
    <x v="0"/>
    <x v="24"/>
    <s v="Finished Goods"/>
  </r>
  <r>
    <x v="6"/>
    <d v="2018-04-13T00:00:00"/>
    <n v="-130"/>
    <s v="CS"/>
    <s v="21520JIB"/>
    <n v="-1045.81"/>
    <x v="0"/>
    <x v="24"/>
    <s v="Finished Goods"/>
  </r>
  <r>
    <x v="6"/>
    <d v="2018-04-13T00:00:00"/>
    <n v="-43"/>
    <s v="CS"/>
    <s v="20347VEN"/>
    <n v="-862.24"/>
    <x v="0"/>
    <x v="24"/>
    <s v="Finished Goods"/>
  </r>
  <r>
    <x v="6"/>
    <d v="2018-04-13T00:00:00"/>
    <n v="-14"/>
    <s v="CS"/>
    <s v="21520JIB"/>
    <n v="-112.63"/>
    <x v="0"/>
    <x v="24"/>
    <s v="Finished Goods"/>
  </r>
  <r>
    <x v="6"/>
    <d v="2018-04-13T00:00:00"/>
    <n v="-14"/>
    <s v="CS"/>
    <s v="21520JIB"/>
    <n v="-112.63"/>
    <x v="0"/>
    <x v="24"/>
    <s v="Finished Goods"/>
  </r>
  <r>
    <x v="6"/>
    <d v="2018-04-13T00:00:00"/>
    <n v="-18"/>
    <s v="CS"/>
    <s v="17950BAK"/>
    <n v="-520.92999999999995"/>
    <x v="0"/>
    <x v="24"/>
    <s v="Finished Goods"/>
  </r>
  <r>
    <x v="6"/>
    <d v="2018-04-13T00:00:00"/>
    <n v="-52"/>
    <s v="CS"/>
    <s v="18046PAD"/>
    <n v="-1045.1600000000001"/>
    <x v="0"/>
    <x v="24"/>
    <s v="Finished Goods"/>
  </r>
  <r>
    <x v="6"/>
    <d v="2018-04-13T00:00:00"/>
    <n v="-3"/>
    <s v="CS"/>
    <s v="47498OVE"/>
    <n v="-750.23"/>
    <x v="0"/>
    <x v="24"/>
    <s v="Finished Goods"/>
  </r>
  <r>
    <x v="6"/>
    <d v="2018-04-13T00:00:00"/>
    <n v="-64"/>
    <s v="CS"/>
    <s v="22366POP"/>
    <n v="-1236.28"/>
    <x v="0"/>
    <x v="24"/>
    <s v="Finished Goods"/>
  </r>
  <r>
    <x v="6"/>
    <d v="2018-04-13T00:00:00"/>
    <n v="-58"/>
    <s v="CS"/>
    <s v="21831SON"/>
    <n v="-1698.77"/>
    <x v="0"/>
    <x v="24"/>
    <s v="Finished Goods"/>
  </r>
  <r>
    <x v="6"/>
    <d v="2018-04-13T00:00:00"/>
    <n v="-52"/>
    <s v="CS"/>
    <s v="71685SYS"/>
    <n v="-1045.08"/>
    <x v="0"/>
    <x v="24"/>
    <s v="Finished Goods"/>
  </r>
  <r>
    <x v="6"/>
    <d v="2018-04-13T00:00:00"/>
    <n v="-52"/>
    <s v="CS"/>
    <s v="20066WEN"/>
    <n v="-778.59"/>
    <x v="0"/>
    <x v="24"/>
    <s v="Finished Goods"/>
  </r>
  <r>
    <x v="6"/>
    <d v="2018-04-13T00:00:00"/>
    <n v="-56"/>
    <s v="CS"/>
    <s v="22434MRE"/>
    <n v="-846.75"/>
    <x v="0"/>
    <x v="24"/>
    <s v="Finished Goods"/>
  </r>
  <r>
    <x v="6"/>
    <d v="2018-04-13T00:00:00"/>
    <n v="-170"/>
    <s v="CS"/>
    <s v="19281DLS"/>
    <n v="-1614"/>
    <x v="0"/>
    <x v="24"/>
    <s v="Finished Goods"/>
  </r>
  <r>
    <x v="6"/>
    <d v="2018-04-13T00:00:00"/>
    <n v="-44"/>
    <s v="CS"/>
    <s v="21407DLS"/>
    <n v="-1181.03"/>
    <x v="0"/>
    <x v="24"/>
    <s v="Finished Goods"/>
  </r>
  <r>
    <x v="6"/>
    <d v="2018-04-16T00:00:00"/>
    <n v="-40"/>
    <s v="CS"/>
    <s v="71064LDM"/>
    <n v="-828.3"/>
    <x v="0"/>
    <x v="24"/>
    <s v="Finished Goods"/>
  </r>
  <r>
    <x v="6"/>
    <d v="2018-04-16T00:00:00"/>
    <n v="-37"/>
    <s v="CS"/>
    <s v="52508SPF"/>
    <n v="-956.79"/>
    <x v="0"/>
    <x v="24"/>
    <s v="Finished Goods"/>
  </r>
  <r>
    <x v="6"/>
    <d v="2018-04-16T00:00:00"/>
    <n v="-20"/>
    <s v="CS"/>
    <s v="22490USM"/>
    <n v="-342.54"/>
    <x v="0"/>
    <x v="6"/>
    <s v="Finished Goods"/>
  </r>
  <r>
    <x v="6"/>
    <d v="2018-04-16T00:00:00"/>
    <n v="-75"/>
    <s v="CS"/>
    <s v="22490USM"/>
    <n v="-1284.51"/>
    <x v="0"/>
    <x v="6"/>
    <s v="Finished Goods"/>
  </r>
  <r>
    <x v="6"/>
    <d v="2018-04-16T00:00:00"/>
    <n v="-110"/>
    <s v="CS"/>
    <s v="22290WEN"/>
    <n v="-2460.98"/>
    <x v="0"/>
    <x v="6"/>
    <s v="Finished Goods"/>
  </r>
  <r>
    <x v="6"/>
    <d v="2018-04-16T00:00:00"/>
    <n v="-35"/>
    <s v="CS"/>
    <s v="22239GNS"/>
    <n v="-709.08"/>
    <x v="0"/>
    <x v="6"/>
    <s v="Finished Goods"/>
  </r>
  <r>
    <x v="6"/>
    <d v="2018-04-16T00:00:00"/>
    <n v="-70"/>
    <s v="CS"/>
    <s v="22076GNS"/>
    <n v="-1211.22"/>
    <x v="0"/>
    <x v="24"/>
    <s v="Finished Goods"/>
  </r>
  <r>
    <x v="6"/>
    <d v="2018-04-16T00:00:00"/>
    <n v="-70"/>
    <s v="CS"/>
    <s v="21841COD"/>
    <n v="-1211.01"/>
    <x v="0"/>
    <x v="24"/>
    <s v="Finished Goods"/>
  </r>
  <r>
    <x v="6"/>
    <d v="2018-04-16T00:00:00"/>
    <n v="-10"/>
    <s v="CS"/>
    <s v="21538LJS"/>
    <n v="-259.42"/>
    <x v="0"/>
    <x v="6"/>
    <s v="Finished Goods"/>
  </r>
  <r>
    <x v="6"/>
    <d v="2018-04-16T00:00:00"/>
    <n v="-13"/>
    <s v="CS"/>
    <s v="21534LJS"/>
    <n v="-337.66"/>
    <x v="0"/>
    <x v="6"/>
    <s v="Finished Goods"/>
  </r>
  <r>
    <x v="6"/>
    <d v="2018-04-16T00:00:00"/>
    <n v="-36"/>
    <s v="CS"/>
    <s v="21276PNA"/>
    <n v="-520.74"/>
    <x v="0"/>
    <x v="6"/>
    <s v="Finished Goods"/>
  </r>
  <r>
    <x v="6"/>
    <d v="2018-04-16T00:00:00"/>
    <n v="-51"/>
    <s v="CS"/>
    <s v="21170PNA"/>
    <n v="-1729.88"/>
    <x v="0"/>
    <x v="6"/>
    <s v="Finished Goods"/>
  </r>
  <r>
    <x v="6"/>
    <d v="2018-04-16T00:00:00"/>
    <n v="-12"/>
    <s v="CS"/>
    <s v="21165PNA"/>
    <n v="-320.33999999999997"/>
    <x v="0"/>
    <x v="6"/>
    <s v="Finished Goods"/>
  </r>
  <r>
    <x v="6"/>
    <d v="2018-04-16T00:00:00"/>
    <n v="-48"/>
    <s v="CS"/>
    <s v="21165PNA"/>
    <n v="-1281.3599999999999"/>
    <x v="0"/>
    <x v="6"/>
    <s v="Finished Goods"/>
  </r>
  <r>
    <x v="6"/>
    <d v="2018-04-16T00:00:00"/>
    <n v="-12"/>
    <s v="CS"/>
    <s v="20661CGS"/>
    <n v="-322.70999999999998"/>
    <x v="0"/>
    <x v="6"/>
    <s v="Finished Goods"/>
  </r>
  <r>
    <x v="6"/>
    <d v="2018-04-16T00:00:00"/>
    <n v="-39"/>
    <s v="CS"/>
    <s v="20622DEN"/>
    <n v="-885.12"/>
    <x v="0"/>
    <x v="6"/>
    <s v="Finished Goods"/>
  </r>
  <r>
    <x v="6"/>
    <d v="2018-04-16T00:00:00"/>
    <n v="-56"/>
    <s v="CS"/>
    <s v="20607SPF"/>
    <n v="-485.95"/>
    <x v="0"/>
    <x v="6"/>
    <s v="Finished Goods"/>
  </r>
  <r>
    <x v="6"/>
    <d v="2018-04-16T00:00:00"/>
    <n v="-2"/>
    <s v="CS"/>
    <s v="20471PAD"/>
    <n v="-42.37"/>
    <x v="0"/>
    <x v="6"/>
    <s v="Finished Goods"/>
  </r>
  <r>
    <x v="6"/>
    <d v="2018-04-16T00:00:00"/>
    <n v="-44"/>
    <s v="CS"/>
    <s v="20471PAD"/>
    <n v="-932.23"/>
    <x v="0"/>
    <x v="6"/>
    <s v="Finished Goods"/>
  </r>
  <r>
    <x v="6"/>
    <d v="2018-04-16T00:00:00"/>
    <n v="-36"/>
    <s v="CS"/>
    <s v="20123GNS"/>
    <n v="-2923.36"/>
    <x v="0"/>
    <x v="6"/>
    <s v="Finished Goods"/>
  </r>
  <r>
    <x v="6"/>
    <d v="2018-04-16T00:00:00"/>
    <n v="-22"/>
    <s v="CS"/>
    <s v="16836SNG"/>
    <n v="-305.25"/>
    <x v="0"/>
    <x v="26"/>
    <s v="Finished Goods"/>
  </r>
  <r>
    <x v="6"/>
    <d v="2018-04-16T00:00:00"/>
    <n v="-36"/>
    <s v="CS"/>
    <s v="15712OTS"/>
    <n v="-942.52"/>
    <x v="0"/>
    <x v="24"/>
    <s v="Finished Goods"/>
  </r>
  <r>
    <x v="6"/>
    <d v="2018-04-16T00:00:00"/>
    <n v="-2087.1999999999998"/>
    <s v="LB"/>
    <n v="18616"/>
    <n v="-5903.44"/>
    <x v="0"/>
    <x v="29"/>
    <s v="Inventory-Dry / Non-commodity"/>
  </r>
  <r>
    <x v="6"/>
    <d v="2018-04-16T00:00:00"/>
    <n v="-1350"/>
    <s v="LB"/>
    <n v="6848"/>
    <n v="-2355.75"/>
    <x v="0"/>
    <x v="6"/>
    <s v="Inventory-Dry / Non-commodity"/>
  </r>
  <r>
    <x v="6"/>
    <d v="2018-04-16T00:00:00"/>
    <n v="-1043"/>
    <s v="LB"/>
    <n v="18616"/>
    <n v="-2950.02"/>
    <x v="0"/>
    <x v="6"/>
    <s v="Inventory-Dry / Non-commodity"/>
  </r>
  <r>
    <x v="6"/>
    <d v="2018-04-16T00:00:00"/>
    <n v="-1500"/>
    <s v="LB"/>
    <n v="6848"/>
    <n v="-2617.5"/>
    <x v="0"/>
    <x v="6"/>
    <s v="Inventory-Dry / Non-commodity"/>
  </r>
  <r>
    <x v="6"/>
    <d v="2018-04-16T00:00:00"/>
    <n v="-17500"/>
    <s v="LB"/>
    <n v="36683"/>
    <n v="-7544.25"/>
    <x v="0"/>
    <x v="30"/>
    <s v="Inventory - Sub Assembly"/>
  </r>
  <r>
    <x v="6"/>
    <d v="2018-04-16T00:00:00"/>
    <n v="-251.07"/>
    <s v="LB"/>
    <n v="19986"/>
    <n v="-804.55"/>
    <x v="0"/>
    <x v="29"/>
    <s v="Inventory-Dry / Non-commodity"/>
  </r>
  <r>
    <x v="6"/>
    <d v="2018-04-16T00:00:00"/>
    <n v="-438.17"/>
    <s v="LB"/>
    <n v="19986"/>
    <n v="-1404.12"/>
    <x v="0"/>
    <x v="29"/>
    <s v="Inventory-Dry / Non-commodity"/>
  </r>
  <r>
    <x v="6"/>
    <d v="2018-04-16T00:00:00"/>
    <n v="-43"/>
    <s v="LB"/>
    <n v="17517"/>
    <n v="-84.54"/>
    <x v="0"/>
    <x v="6"/>
    <s v="Inventory-Dry / Non-commodity"/>
  </r>
  <r>
    <x v="6"/>
    <d v="2018-04-16T00:00:00"/>
    <n v="-583"/>
    <s v="LB"/>
    <n v="17517"/>
    <n v="-1146.18"/>
    <x v="0"/>
    <x v="6"/>
    <s v="Inventory-Dry / Non-commodity"/>
  </r>
  <r>
    <x v="6"/>
    <d v="2018-04-16T00:00:00"/>
    <n v="-35"/>
    <s v="LB"/>
    <n v="32552"/>
    <n v="-514.15"/>
    <x v="0"/>
    <x v="6"/>
    <s v="Inventory-Dry / Non-commodity"/>
  </r>
  <r>
    <x v="6"/>
    <d v="2018-04-17T00:00:00"/>
    <n v="-57"/>
    <s v="CS"/>
    <s v="22490USM"/>
    <n v="-976.23"/>
    <x v="0"/>
    <x v="6"/>
    <s v="Finished Goods"/>
  </r>
  <r>
    <x v="6"/>
    <d v="2018-04-17T00:00:00"/>
    <n v="-36"/>
    <s v="CS"/>
    <s v="22284WCP"/>
    <n v="-1283.78"/>
    <x v="0"/>
    <x v="6"/>
    <s v="Finished Goods"/>
  </r>
  <r>
    <x v="6"/>
    <d v="2018-04-17T00:00:00"/>
    <n v="-46"/>
    <s v="CS"/>
    <s v="22040TFR"/>
    <n v="-533.84"/>
    <x v="0"/>
    <x v="6"/>
    <s v="Finished Goods"/>
  </r>
  <r>
    <x v="6"/>
    <d v="2018-04-17T00:00:00"/>
    <n v="-52"/>
    <s v="CS"/>
    <s v="21538LJS"/>
    <n v="-1348.98"/>
    <x v="0"/>
    <x v="6"/>
    <s v="Finished Goods"/>
  </r>
  <r>
    <x v="6"/>
    <d v="2018-04-17T00:00:00"/>
    <n v="-52"/>
    <s v="CS"/>
    <s v="21534LJS"/>
    <n v="-1350.64"/>
    <x v="0"/>
    <x v="6"/>
    <s v="Finished Goods"/>
  </r>
  <r>
    <x v="6"/>
    <d v="2018-04-17T00:00:00"/>
    <n v="-103"/>
    <s v="CS"/>
    <s v="21175PNA"/>
    <n v="-2777.52"/>
    <x v="0"/>
    <x v="6"/>
    <s v="Finished Goods"/>
  </r>
  <r>
    <x v="6"/>
    <d v="2018-04-17T00:00:00"/>
    <n v="-60"/>
    <s v="CS"/>
    <s v="17870JIB"/>
    <n v="-1219.96"/>
    <x v="0"/>
    <x v="24"/>
    <s v="Finished Goods"/>
  </r>
  <r>
    <x v="6"/>
    <d v="2018-04-17T00:00:00"/>
    <n v="-27"/>
    <s v="CS"/>
    <s v="16860WCP"/>
    <n v="-904.91"/>
    <x v="0"/>
    <x v="24"/>
    <s v="Finished Goods"/>
  </r>
  <r>
    <x v="6"/>
    <d v="2018-04-17T00:00:00"/>
    <n v="-20"/>
    <s v="CS"/>
    <s v="16842SNG"/>
    <n v="-512.32000000000005"/>
    <x v="0"/>
    <x v="26"/>
    <s v="Finished Goods"/>
  </r>
  <r>
    <x v="6"/>
    <d v="2018-04-17T00:00:00"/>
    <n v="-60"/>
    <s v="CS"/>
    <s v="14216VEN"/>
    <n v="-976.04"/>
    <x v="0"/>
    <x v="24"/>
    <s v="Finished Goods"/>
  </r>
  <r>
    <x v="7"/>
    <d v="2018-04-02T00:00:00"/>
    <n v="-3"/>
    <m/>
    <s v="14351SYS"/>
    <n v="-22.99"/>
    <x v="0"/>
    <x v="31"/>
    <s v="Finished Goods"/>
  </r>
  <r>
    <x v="7"/>
    <d v="2018-04-02T00:00:00"/>
    <n v="-2"/>
    <m/>
    <s v="15802BRX"/>
    <n v="-38.909999999999997"/>
    <x v="0"/>
    <x v="31"/>
    <s v="Finished Goods"/>
  </r>
  <r>
    <x v="7"/>
    <d v="2018-04-02T00:00:00"/>
    <n v="-158"/>
    <m/>
    <s v="16673CHQ"/>
    <n v="-967.59"/>
    <x v="0"/>
    <x v="31"/>
    <s v="Finished Goods"/>
  </r>
  <r>
    <x v="7"/>
    <d v="2018-04-02T00:00:00"/>
    <n v="-1"/>
    <m/>
    <s v="19856SYC"/>
    <n v="-11.3"/>
    <x v="0"/>
    <x v="31"/>
    <s v="Finished Goods"/>
  </r>
  <r>
    <x v="7"/>
    <d v="2018-04-02T00:00:00"/>
    <n v="-6"/>
    <m/>
    <s v="20109CGS"/>
    <n v="-38.49"/>
    <x v="0"/>
    <x v="31"/>
    <s v="Finished Goods"/>
  </r>
  <r>
    <x v="7"/>
    <d v="2018-04-02T00:00:00"/>
    <n v="-3"/>
    <m/>
    <s v="20184RYP"/>
    <n v="-102.22"/>
    <x v="0"/>
    <x v="31"/>
    <s v="Finished Goods"/>
  </r>
  <r>
    <x v="7"/>
    <d v="2018-04-02T00:00:00"/>
    <n v="-1"/>
    <m/>
    <s v="22029PJN"/>
    <n v="-11.62"/>
    <x v="0"/>
    <x v="32"/>
    <s v="Finished Goods"/>
  </r>
  <r>
    <x v="7"/>
    <d v="2018-04-02T00:00:00"/>
    <n v="-133"/>
    <m/>
    <s v="47043SYS"/>
    <n v="-1322.33"/>
    <x v="0"/>
    <x v="31"/>
    <s v="Finished Goods"/>
  </r>
  <r>
    <x v="7"/>
    <d v="2018-04-02T00:00:00"/>
    <n v="-1"/>
    <m/>
    <s v="72048VEN"/>
    <n v="-16.79"/>
    <x v="0"/>
    <x v="31"/>
    <s v="Finished Goods"/>
  </r>
  <r>
    <x v="7"/>
    <d v="2018-04-02T00:00:00"/>
    <n v="-2"/>
    <m/>
    <s v="85620HVR"/>
    <n v="-55.99"/>
    <x v="0"/>
    <x v="32"/>
    <s v="Finished Goods"/>
  </r>
  <r>
    <x v="7"/>
    <d v="2018-04-03T00:00:00"/>
    <n v="-1"/>
    <m/>
    <s v="13702SYS"/>
    <n v="-11.17"/>
    <x v="0"/>
    <x v="33"/>
    <s v="Finished Goods"/>
  </r>
  <r>
    <x v="7"/>
    <d v="2018-04-03T00:00:00"/>
    <n v="-1"/>
    <m/>
    <s v="15050VEN"/>
    <n v="-15.96"/>
    <x v="0"/>
    <x v="31"/>
    <s v="Finished Goods"/>
  </r>
  <r>
    <x v="7"/>
    <d v="2018-04-03T00:00:00"/>
    <n v="-1"/>
    <m/>
    <s v="15468KKD"/>
    <n v="-18.899999999999999"/>
    <x v="0"/>
    <x v="31"/>
    <s v="Finished Goods"/>
  </r>
  <r>
    <x v="7"/>
    <d v="2018-04-03T00:00:00"/>
    <n v="-1"/>
    <m/>
    <s v="16668CHQ"/>
    <n v="-6.79"/>
    <x v="0"/>
    <x v="31"/>
    <s v="Finished Goods"/>
  </r>
  <r>
    <x v="7"/>
    <d v="2018-04-03T00:00:00"/>
    <n v="-4"/>
    <m/>
    <s v="16668CHQ"/>
    <n v="-27.29"/>
    <x v="0"/>
    <x v="32"/>
    <s v="Finished Goods"/>
  </r>
  <r>
    <x v="7"/>
    <d v="2018-04-03T00:00:00"/>
    <n v="-2"/>
    <m/>
    <s v="16673CHQ"/>
    <n v="-12.3"/>
    <x v="0"/>
    <x v="32"/>
    <s v="Finished Goods"/>
  </r>
  <r>
    <x v="7"/>
    <d v="2018-04-03T00:00:00"/>
    <n v="-6"/>
    <m/>
    <s v="16687CHQ"/>
    <n v="-53.54"/>
    <x v="0"/>
    <x v="32"/>
    <s v="Finished Goods"/>
  </r>
  <r>
    <x v="7"/>
    <d v="2018-04-03T00:00:00"/>
    <n v="-4"/>
    <m/>
    <s v="16688CHQ"/>
    <n v="-29.3"/>
    <x v="0"/>
    <x v="32"/>
    <s v="Finished Goods"/>
  </r>
  <r>
    <x v="7"/>
    <d v="2018-04-03T00:00:00"/>
    <n v="-1"/>
    <m/>
    <s v="19412CSD"/>
    <n v="-14.84"/>
    <x v="0"/>
    <x v="31"/>
    <s v="Finished Goods"/>
  </r>
  <r>
    <x v="7"/>
    <d v="2018-04-03T00:00:00"/>
    <n v="-1"/>
    <m/>
    <s v="20942CUL"/>
    <n v="-6.89"/>
    <x v="0"/>
    <x v="32"/>
    <s v="Finished Goods"/>
  </r>
  <r>
    <x v="7"/>
    <d v="2018-04-03T00:00:00"/>
    <n v="-52"/>
    <m/>
    <s v="47047SYS"/>
    <n v="-516.61"/>
    <x v="0"/>
    <x v="31"/>
    <s v="Finished Goods"/>
  </r>
  <r>
    <x v="7"/>
    <d v="2018-04-03T00:00:00"/>
    <n v="-1"/>
    <m/>
    <s v="47047SYS"/>
    <n v="-9.93"/>
    <x v="0"/>
    <x v="31"/>
    <s v="Finished Goods"/>
  </r>
  <r>
    <x v="7"/>
    <d v="2018-04-03T00:00:00"/>
    <n v="-1"/>
    <m/>
    <s v="71730GOR"/>
    <n v="-16.25"/>
    <x v="0"/>
    <x v="31"/>
    <s v="Finished Goods"/>
  </r>
  <r>
    <x v="7"/>
    <d v="2018-04-03T00:00:00"/>
    <n v="-3"/>
    <m/>
    <s v="85620HVR"/>
    <n v="-84.12"/>
    <x v="0"/>
    <x v="31"/>
    <s v="Finished Goods"/>
  </r>
  <r>
    <x v="7"/>
    <d v="2018-04-03T00:00:00"/>
    <n v="-1"/>
    <m/>
    <s v="85655HVR"/>
    <n v="-30.35"/>
    <x v="0"/>
    <x v="32"/>
    <s v="Finished Goods"/>
  </r>
  <r>
    <x v="7"/>
    <d v="2018-04-04T00:00:00"/>
    <n v="-3000"/>
    <m/>
    <n v="4778"/>
    <n v="-483.3"/>
    <x v="0"/>
    <x v="34"/>
    <s v="Inventory-Dry / Non-commodity"/>
  </r>
  <r>
    <x v="7"/>
    <d v="2018-04-04T00:00:00"/>
    <n v="-1"/>
    <m/>
    <s v="10671BGN"/>
    <n v="-34.909999999999997"/>
    <x v="0"/>
    <x v="32"/>
    <s v="Finished Goods"/>
  </r>
  <r>
    <x v="7"/>
    <d v="2018-04-04T00:00:00"/>
    <n v="-2"/>
    <m/>
    <s v="12240SYS"/>
    <n v="-27.74"/>
    <x v="0"/>
    <x v="32"/>
    <s v="Finished Goods"/>
  </r>
  <r>
    <x v="7"/>
    <d v="2018-04-04T00:00:00"/>
    <n v="-3"/>
    <m/>
    <s v="15391PHA"/>
    <n v="-49.99"/>
    <x v="0"/>
    <x v="31"/>
    <s v="Finished Goods"/>
  </r>
  <r>
    <x v="7"/>
    <d v="2018-04-04T00:00:00"/>
    <n v="-1"/>
    <m/>
    <s v="15404WNG"/>
    <n v="-20.059999999999999"/>
    <x v="0"/>
    <x v="32"/>
    <s v="Finished Goods"/>
  </r>
  <r>
    <x v="7"/>
    <d v="2018-04-04T00:00:00"/>
    <n v="-1"/>
    <m/>
    <s v="15715SYS"/>
    <n v="-8.7899999999999991"/>
    <x v="0"/>
    <x v="32"/>
    <s v="Finished Goods"/>
  </r>
  <r>
    <x v="7"/>
    <d v="2018-04-04T00:00:00"/>
    <n v="-16"/>
    <m/>
    <s v="19903RYP"/>
    <n v="-421.65"/>
    <x v="0"/>
    <x v="33"/>
    <s v="Finished Goods"/>
  </r>
  <r>
    <x v="7"/>
    <d v="2018-04-04T00:00:00"/>
    <n v="-1"/>
    <m/>
    <s v="21819CCD"/>
    <n v="-17.97"/>
    <x v="0"/>
    <x v="32"/>
    <s v="Finished Goods"/>
  </r>
  <r>
    <x v="7"/>
    <d v="2018-04-04T00:00:00"/>
    <n v="-1"/>
    <m/>
    <s v="21910GFS"/>
    <n v="-17.52"/>
    <x v="0"/>
    <x v="32"/>
    <s v="Finished Goods"/>
  </r>
  <r>
    <x v="7"/>
    <d v="2018-04-04T00:00:00"/>
    <n v="-1"/>
    <m/>
    <s v="21974MCD"/>
    <n v="-5.36"/>
    <x v="0"/>
    <x v="33"/>
    <s v="Finished Goods"/>
  </r>
  <r>
    <x v="7"/>
    <d v="2018-04-04T00:00:00"/>
    <n v="-2"/>
    <m/>
    <s v="21974MCD"/>
    <n v="-10.73"/>
    <x v="0"/>
    <x v="33"/>
    <s v="Finished Goods"/>
  </r>
  <r>
    <x v="7"/>
    <d v="2018-04-04T00:00:00"/>
    <n v="-2"/>
    <m/>
    <s v="21974MCD"/>
    <n v="-10.73"/>
    <x v="0"/>
    <x v="33"/>
    <s v="Finished Goods"/>
  </r>
  <r>
    <x v="7"/>
    <d v="2018-04-04T00:00:00"/>
    <n v="-56"/>
    <m/>
    <s v="22179SYS"/>
    <n v="-872.98"/>
    <x v="0"/>
    <x v="35"/>
    <s v="Finished Goods"/>
  </r>
  <r>
    <x v="7"/>
    <d v="2018-04-04T00:00:00"/>
    <n v="-10"/>
    <m/>
    <s v="22465COM"/>
    <n v="-72.66"/>
    <x v="0"/>
    <x v="32"/>
    <s v="Finished Goods"/>
  </r>
  <r>
    <x v="7"/>
    <d v="2018-04-04T00:00:00"/>
    <n v="-472"/>
    <m/>
    <n v="35842"/>
    <n v="-355.32"/>
    <x v="0"/>
    <x v="34"/>
    <s v="Inventory-Dry / Non-commodity"/>
  </r>
  <r>
    <x v="7"/>
    <d v="2018-04-04T00:00:00"/>
    <n v="-297"/>
    <m/>
    <n v="37391"/>
    <n v="-1348.43"/>
    <x v="0"/>
    <x v="32"/>
    <s v="Inventory-Packaging"/>
  </r>
  <r>
    <x v="7"/>
    <d v="2018-04-04T00:00:00"/>
    <n v="-3"/>
    <m/>
    <s v="47014SYS"/>
    <n v="-32.97"/>
    <x v="0"/>
    <x v="31"/>
    <s v="Finished Goods"/>
  </r>
  <r>
    <x v="7"/>
    <d v="2018-04-04T00:00:00"/>
    <n v="-3"/>
    <m/>
    <s v="47043SDX"/>
    <n v="-29.46"/>
    <x v="0"/>
    <x v="32"/>
    <s v="Finished Goods"/>
  </r>
  <r>
    <x v="7"/>
    <d v="2018-04-04T00:00:00"/>
    <n v="-7"/>
    <m/>
    <s v="47043SYS"/>
    <n v="-68.75"/>
    <x v="0"/>
    <x v="31"/>
    <s v="Finished Goods"/>
  </r>
  <r>
    <x v="7"/>
    <d v="2018-04-04T00:00:00"/>
    <n v="-3"/>
    <m/>
    <s v="47043SYS"/>
    <n v="-29.46"/>
    <x v="0"/>
    <x v="31"/>
    <s v="Finished Goods"/>
  </r>
  <r>
    <x v="7"/>
    <d v="2018-04-04T00:00:00"/>
    <n v="-3"/>
    <m/>
    <s v="47047SYS"/>
    <n v="-29.68"/>
    <x v="0"/>
    <x v="31"/>
    <s v="Finished Goods"/>
  </r>
  <r>
    <x v="7"/>
    <d v="2018-04-04T00:00:00"/>
    <n v="-2"/>
    <m/>
    <s v="47047SYS"/>
    <n v="-19.79"/>
    <x v="0"/>
    <x v="31"/>
    <s v="Finished Goods"/>
  </r>
  <r>
    <x v="7"/>
    <d v="2018-04-04T00:00:00"/>
    <n v="-4"/>
    <m/>
    <s v="72048CSO"/>
    <n v="-66.849999999999994"/>
    <x v="0"/>
    <x v="31"/>
    <s v="Finished Goods"/>
  </r>
  <r>
    <x v="7"/>
    <d v="2018-04-05T00:00:00"/>
    <n v="-8"/>
    <m/>
    <n v="7867"/>
    <n v="-395.5"/>
    <x v="1"/>
    <x v="34"/>
    <s v="Inventory-Dry / Non-commodity"/>
  </r>
  <r>
    <x v="7"/>
    <d v="2018-04-05T00:00:00"/>
    <n v="-7.7"/>
    <m/>
    <n v="7867"/>
    <n v="-380.67"/>
    <x v="1"/>
    <x v="34"/>
    <s v="Inventory-Dry / Non-commodity"/>
  </r>
  <r>
    <x v="7"/>
    <d v="2018-04-05T00:00:00"/>
    <n v="-2"/>
    <m/>
    <s v="13129HVR"/>
    <n v="-29.74"/>
    <x v="0"/>
    <x v="31"/>
    <s v="Finished Goods"/>
  </r>
  <r>
    <x v="7"/>
    <d v="2018-04-05T00:00:00"/>
    <n v="-2"/>
    <m/>
    <s v="13129HVR"/>
    <n v="-29.74"/>
    <x v="0"/>
    <x v="31"/>
    <s v="Finished Goods"/>
  </r>
  <r>
    <x v="7"/>
    <d v="2018-04-05T00:00:00"/>
    <n v="-3"/>
    <m/>
    <s v="15391PHA"/>
    <n v="-50.06"/>
    <x v="0"/>
    <x v="32"/>
    <s v="Finished Goods"/>
  </r>
  <r>
    <x v="7"/>
    <d v="2018-04-05T00:00:00"/>
    <n v="-1"/>
    <m/>
    <s v="17709CGS"/>
    <n v="-18.989999999999998"/>
    <x v="0"/>
    <x v="32"/>
    <s v="Finished Goods"/>
  </r>
  <r>
    <x v="7"/>
    <d v="2018-04-05T00:00:00"/>
    <n v="-15"/>
    <m/>
    <s v="17845SYC"/>
    <n v="-229.64"/>
    <x v="0"/>
    <x v="36"/>
    <s v="Finished Goods"/>
  </r>
  <r>
    <x v="7"/>
    <d v="2018-04-05T00:00:00"/>
    <n v="-84"/>
    <m/>
    <s v="17845SYC"/>
    <n v="-1285.98"/>
    <x v="0"/>
    <x v="36"/>
    <s v="Finished Goods"/>
  </r>
  <r>
    <x v="7"/>
    <d v="2018-04-05T00:00:00"/>
    <n v="-11"/>
    <m/>
    <s v="18521SYS"/>
    <n v="-169.15"/>
    <x v="0"/>
    <x v="33"/>
    <s v="Finished Goods"/>
  </r>
  <r>
    <x v="7"/>
    <d v="2018-04-05T00:00:00"/>
    <n v="-2"/>
    <m/>
    <s v="18521SYS"/>
    <n v="-30.75"/>
    <x v="0"/>
    <x v="32"/>
    <s v="Finished Goods"/>
  </r>
  <r>
    <x v="7"/>
    <d v="2018-04-05T00:00:00"/>
    <n v="-2"/>
    <m/>
    <s v="18521SYS"/>
    <n v="-30.75"/>
    <x v="0"/>
    <x v="32"/>
    <s v="Finished Goods"/>
  </r>
  <r>
    <x v="7"/>
    <d v="2018-04-05T00:00:00"/>
    <n v="-1"/>
    <m/>
    <s v="19083DEN"/>
    <n v="-20.100000000000001"/>
    <x v="0"/>
    <x v="32"/>
    <s v="Finished Goods"/>
  </r>
  <r>
    <x v="7"/>
    <d v="2018-04-05T00:00:00"/>
    <n v="-3"/>
    <m/>
    <s v="19474CGS"/>
    <n v="-72.040000000000006"/>
    <x v="0"/>
    <x v="32"/>
    <s v="Finished Goods"/>
  </r>
  <r>
    <x v="7"/>
    <d v="2018-04-05T00:00:00"/>
    <n v="-28"/>
    <m/>
    <s v="19798BNK"/>
    <n v="-396.98"/>
    <x v="0"/>
    <x v="31"/>
    <s v="Finished Goods"/>
  </r>
  <r>
    <x v="7"/>
    <d v="2018-04-05T00:00:00"/>
    <n v="-1"/>
    <m/>
    <s v="19847SBR"/>
    <n v="-230.56"/>
    <x v="0"/>
    <x v="33"/>
    <s v="Finished Goods"/>
  </r>
  <r>
    <x v="7"/>
    <d v="2018-04-05T00:00:00"/>
    <n v="-4"/>
    <m/>
    <s v="19847SBR"/>
    <n v="-922.27"/>
    <x v="0"/>
    <x v="33"/>
    <s v="Finished Goods"/>
  </r>
  <r>
    <x v="7"/>
    <d v="2018-04-05T00:00:00"/>
    <n v="-4"/>
    <m/>
    <s v="19847SBR"/>
    <n v="-922.27"/>
    <x v="0"/>
    <x v="33"/>
    <s v="Finished Goods"/>
  </r>
  <r>
    <x v="7"/>
    <d v="2018-04-05T00:00:00"/>
    <n v="-4"/>
    <m/>
    <s v="19847SBR"/>
    <n v="-922.27"/>
    <x v="0"/>
    <x v="33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49"/>
    <m/>
    <s v="19883KFC"/>
    <n v="-898.74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63"/>
    <m/>
    <s v="19883KFC"/>
    <n v="-1155.53"/>
    <x v="0"/>
    <x v="35"/>
    <s v="Finished Goods"/>
  </r>
  <r>
    <x v="7"/>
    <d v="2018-04-05T00:00:00"/>
    <n v="-2"/>
    <m/>
    <s v="19953TCB"/>
    <n v="-26.48"/>
    <x v="0"/>
    <x v="31"/>
    <s v="Finished Goods"/>
  </r>
  <r>
    <x v="7"/>
    <d v="2018-04-05T00:00:00"/>
    <n v="-17"/>
    <m/>
    <s v="20162HVR"/>
    <n v="-221.01"/>
    <x v="0"/>
    <x v="37"/>
    <s v="Finished Goods"/>
  </r>
  <r>
    <x v="7"/>
    <d v="2018-04-05T00:00:00"/>
    <n v="-104"/>
    <m/>
    <s v="20656MIL"/>
    <n v="-1389.39"/>
    <x v="0"/>
    <x v="37"/>
    <s v="Finished Goods"/>
  </r>
  <r>
    <x v="7"/>
    <d v="2018-04-05T00:00:00"/>
    <n v="-42"/>
    <m/>
    <s v="21262RYP"/>
    <n v="-1111.8900000000001"/>
    <x v="0"/>
    <x v="33"/>
    <s v="Finished Goods"/>
  </r>
  <r>
    <x v="7"/>
    <d v="2018-04-05T00:00:00"/>
    <n v="-42"/>
    <m/>
    <s v="21262RYP"/>
    <n v="-1111.8900000000001"/>
    <x v="0"/>
    <x v="33"/>
    <s v="Finished Goods"/>
  </r>
  <r>
    <x v="7"/>
    <d v="2018-04-05T00:00:00"/>
    <n v="-42"/>
    <m/>
    <s v="21262RYP"/>
    <n v="-1111.8900000000001"/>
    <x v="0"/>
    <x v="33"/>
    <s v="Finished Goods"/>
  </r>
  <r>
    <x v="7"/>
    <d v="2018-04-05T00:00:00"/>
    <n v="-40"/>
    <m/>
    <s v="21262RYP"/>
    <n v="-1058.8900000000001"/>
    <x v="0"/>
    <x v="33"/>
    <s v="Finished Goods"/>
  </r>
  <r>
    <x v="7"/>
    <d v="2018-04-05T00:00:00"/>
    <n v="-67"/>
    <m/>
    <s v="21262RYP"/>
    <n v="-1773.63"/>
    <x v="0"/>
    <x v="33"/>
    <s v="Finished Goods"/>
  </r>
  <r>
    <x v="7"/>
    <d v="2018-04-05T00:00:00"/>
    <n v="-35"/>
    <m/>
    <s v="21262RYP"/>
    <n v="-926.59"/>
    <x v="0"/>
    <x v="33"/>
    <s v="Finished Goods"/>
  </r>
  <r>
    <x v="7"/>
    <d v="2018-04-05T00:00:00"/>
    <n v="-17"/>
    <m/>
    <s v="21262RYP"/>
    <n v="-450.01"/>
    <x v="0"/>
    <x v="33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42"/>
    <m/>
    <s v="21262RYP"/>
    <n v="-1111.8900000000001"/>
    <x v="0"/>
    <x v="38"/>
    <s v="Finished Goods"/>
  </r>
  <r>
    <x v="7"/>
    <d v="2018-04-05T00:00:00"/>
    <n v="-1"/>
    <m/>
    <s v="21327VEN"/>
    <n v="-9.6"/>
    <x v="0"/>
    <x v="33"/>
    <s v="Finished Goods"/>
  </r>
  <r>
    <x v="7"/>
    <d v="2018-04-05T00:00:00"/>
    <n v="-1"/>
    <m/>
    <s v="21751GFS"/>
    <n v="-19.95"/>
    <x v="0"/>
    <x v="32"/>
    <s v="Finished Goods"/>
  </r>
  <r>
    <x v="7"/>
    <d v="2018-04-05T00:00:00"/>
    <n v="-131"/>
    <m/>
    <s v="21933MCD"/>
    <n v="-750.9"/>
    <x v="0"/>
    <x v="39"/>
    <s v="Finished Goods"/>
  </r>
  <r>
    <x v="7"/>
    <d v="2018-04-05T00:00:00"/>
    <n v="-3"/>
    <m/>
    <s v="21933MCD"/>
    <n v="-17.190000000000001"/>
    <x v="0"/>
    <x v="31"/>
    <s v="Finished Goods"/>
  </r>
  <r>
    <x v="7"/>
    <d v="2018-04-05T00:00:00"/>
    <n v="-1826"/>
    <m/>
    <n v="24449"/>
    <n v="-738.61"/>
    <x v="0"/>
    <x v="40"/>
    <s v="Inventory-Dry / Non-commodity"/>
  </r>
  <r>
    <x v="7"/>
    <d v="2018-04-05T00:00:00"/>
    <n v="-19.5"/>
    <m/>
    <n v="31565"/>
    <n v="-144.06"/>
    <x v="1"/>
    <x v="34"/>
    <s v="Inventory-Dry / Non-commodity"/>
  </r>
  <r>
    <x v="7"/>
    <d v="2018-04-05T00:00:00"/>
    <n v="-7.3"/>
    <m/>
    <n v="32135"/>
    <n v="-67.739999999999995"/>
    <x v="1"/>
    <x v="34"/>
    <s v="Inventory-Dry / Non-commodity"/>
  </r>
  <r>
    <x v="7"/>
    <d v="2018-04-05T00:00:00"/>
    <n v="-1"/>
    <m/>
    <s v="45532CHP"/>
    <n v="-17.079999999999998"/>
    <x v="0"/>
    <x v="32"/>
    <s v="Finished Goods"/>
  </r>
  <r>
    <x v="7"/>
    <d v="2018-04-05T00:00:00"/>
    <n v="-2"/>
    <m/>
    <s v="47014SYS"/>
    <n v="-22.01"/>
    <x v="0"/>
    <x v="32"/>
    <s v="Finished Goods"/>
  </r>
  <r>
    <x v="7"/>
    <d v="2018-04-05T00:00:00"/>
    <n v="-2"/>
    <m/>
    <s v="47014SYS"/>
    <n v="-22.01"/>
    <x v="0"/>
    <x v="31"/>
    <s v="Finished Goods"/>
  </r>
  <r>
    <x v="7"/>
    <d v="2018-04-05T00:00:00"/>
    <n v="-2"/>
    <m/>
    <s v="47020SYS"/>
    <n v="-13.1"/>
    <x v="0"/>
    <x v="31"/>
    <s v="Finished Goods"/>
  </r>
  <r>
    <x v="7"/>
    <d v="2018-04-05T00:00:00"/>
    <n v="-4"/>
    <m/>
    <s v="47047SYS"/>
    <n v="-39.61"/>
    <x v="0"/>
    <x v="32"/>
    <s v="Finished Goods"/>
  </r>
  <r>
    <x v="7"/>
    <d v="2018-04-05T00:00:00"/>
    <n v="-3"/>
    <m/>
    <s v="47047SYS"/>
    <n v="-29.7"/>
    <x v="0"/>
    <x v="32"/>
    <s v="Finished Goods"/>
  </r>
  <r>
    <x v="7"/>
    <d v="2018-04-05T00:00:00"/>
    <n v="-24"/>
    <m/>
    <s v="47047SYS"/>
    <n v="-237.66"/>
    <x v="0"/>
    <x v="31"/>
    <s v="Finished Goods"/>
  </r>
  <r>
    <x v="7"/>
    <d v="2018-04-05T00:00:00"/>
    <n v="-1"/>
    <m/>
    <s v="71337VEN"/>
    <n v="-17.55"/>
    <x v="0"/>
    <x v="32"/>
    <s v="Finished Goods"/>
  </r>
  <r>
    <x v="7"/>
    <d v="2018-04-05T00:00:00"/>
    <n v="-24"/>
    <m/>
    <s v="71732GOR"/>
    <n v="-392.18"/>
    <x v="1"/>
    <x v="34"/>
    <s v="Finished Goods"/>
  </r>
  <r>
    <x v="7"/>
    <d v="2018-04-05T00:00:00"/>
    <n v="-1"/>
    <m/>
    <s v="85637HVR"/>
    <n v="-8.32"/>
    <x v="0"/>
    <x v="31"/>
    <s v="Finished Goods"/>
  </r>
  <r>
    <x v="7"/>
    <d v="2018-04-05T00:00:00"/>
    <n v="-1"/>
    <m/>
    <s v="99999SYC"/>
    <n v="-10.14"/>
    <x v="0"/>
    <x v="32"/>
    <s v="Finished Goods"/>
  </r>
  <r>
    <x v="7"/>
    <d v="2018-04-06T00:00:00"/>
    <n v="-20"/>
    <m/>
    <n v="1933"/>
    <n v="-35.35"/>
    <x v="0"/>
    <x v="32"/>
    <s v="Inventory-Packaging"/>
  </r>
  <r>
    <x v="7"/>
    <d v="2018-04-06T00:00:00"/>
    <n v="-100"/>
    <m/>
    <n v="5185"/>
    <n v="-41.66"/>
    <x v="0"/>
    <x v="32"/>
    <s v="Inventory-Dry / Non-commodity"/>
  </r>
  <r>
    <x v="7"/>
    <d v="2018-04-06T00:00:00"/>
    <n v="-7.4"/>
    <m/>
    <n v="5388"/>
    <n v="-188.08"/>
    <x v="1"/>
    <x v="34"/>
    <s v="Inventory-Dry / Non-commodity"/>
  </r>
  <r>
    <x v="7"/>
    <d v="2018-04-06T00:00:00"/>
    <n v="-34.299999999999997"/>
    <m/>
    <n v="5555"/>
    <n v="-530.27"/>
    <x v="1"/>
    <x v="34"/>
    <s v="Inventory-Dry / Non-commodity"/>
  </r>
  <r>
    <x v="7"/>
    <d v="2018-04-06T00:00:00"/>
    <n v="-35"/>
    <m/>
    <n v="5842"/>
    <n v="-194.6"/>
    <x v="1"/>
    <x v="34"/>
    <s v="Inventory-Dry / Non-commodity"/>
  </r>
  <r>
    <x v="7"/>
    <d v="2018-04-06T00:00:00"/>
    <n v="-100"/>
    <m/>
    <n v="5842"/>
    <n v="-556"/>
    <x v="1"/>
    <x v="34"/>
    <s v="Inventory-Dry / Non-commodity"/>
  </r>
  <r>
    <x v="7"/>
    <d v="2018-04-06T00:00:00"/>
    <n v="-215"/>
    <m/>
    <n v="6749"/>
    <n v="-49.88"/>
    <x v="0"/>
    <x v="32"/>
    <s v="Inventory-Dry / Non-commodity"/>
  </r>
  <r>
    <x v="7"/>
    <d v="2018-04-06T00:00:00"/>
    <n v="-26.8"/>
    <m/>
    <n v="11420"/>
    <n v="-261.24"/>
    <x v="1"/>
    <x v="34"/>
    <s v="Inventory-Dry / Non-commodity"/>
  </r>
  <r>
    <x v="7"/>
    <d v="2018-04-06T00:00:00"/>
    <n v="-5"/>
    <m/>
    <s v="14351SYS"/>
    <n v="-38.25"/>
    <x v="0"/>
    <x v="31"/>
    <s v="Finished Goods"/>
  </r>
  <r>
    <x v="7"/>
    <d v="2018-04-06T00:00:00"/>
    <n v="-6"/>
    <m/>
    <s v="14351SYS"/>
    <n v="-45.9"/>
    <x v="0"/>
    <x v="31"/>
    <s v="Finished Goods"/>
  </r>
  <r>
    <x v="7"/>
    <d v="2018-04-06T00:00:00"/>
    <n v="-4"/>
    <m/>
    <s v="15391PHA"/>
    <n v="-66.510000000000005"/>
    <x v="0"/>
    <x v="32"/>
    <s v="Finished Goods"/>
  </r>
  <r>
    <x v="7"/>
    <d v="2018-04-06T00:00:00"/>
    <n v="-4"/>
    <m/>
    <s v="15719SYS"/>
    <n v="-43.46"/>
    <x v="0"/>
    <x v="31"/>
    <s v="Finished Goods"/>
  </r>
  <r>
    <x v="7"/>
    <d v="2018-04-06T00:00:00"/>
    <n v="-49"/>
    <m/>
    <s v="15719SYS"/>
    <n v="-532.45000000000005"/>
    <x v="0"/>
    <x v="31"/>
    <s v="Finished Goods"/>
  </r>
  <r>
    <x v="7"/>
    <d v="2018-04-06T00:00:00"/>
    <n v="-101"/>
    <m/>
    <s v="15719SYS"/>
    <n v="-1097.5"/>
    <x v="0"/>
    <x v="31"/>
    <s v="Finished Goods"/>
  </r>
  <r>
    <x v="7"/>
    <d v="2018-04-06T00:00:00"/>
    <n v="-1"/>
    <m/>
    <s v="21327VEN"/>
    <n v="-9.6"/>
    <x v="0"/>
    <x v="32"/>
    <s v="Finished Goods"/>
  </r>
  <r>
    <x v="7"/>
    <d v="2018-04-06T00:00:00"/>
    <n v="-8.1999999999999993"/>
    <m/>
    <n v="21699"/>
    <n v="-547.16"/>
    <x v="0"/>
    <x v="41"/>
    <s v="Inventory-Dry / Non-commodity"/>
  </r>
  <r>
    <x v="7"/>
    <d v="2018-04-06T00:00:00"/>
    <n v="-1"/>
    <m/>
    <s v="21933MCD"/>
    <n v="-5.72"/>
    <x v="0"/>
    <x v="32"/>
    <s v="Finished Goods"/>
  </r>
  <r>
    <x v="7"/>
    <d v="2018-04-06T00:00:00"/>
    <n v="-1"/>
    <m/>
    <s v="22152PUB"/>
    <n v="-14.37"/>
    <x v="0"/>
    <x v="42"/>
    <s v="Finished Goods"/>
  </r>
  <r>
    <x v="7"/>
    <d v="2018-04-06T00:00:00"/>
    <n v="-1"/>
    <m/>
    <s v="22152PUB"/>
    <n v="-14.37"/>
    <x v="0"/>
    <x v="42"/>
    <s v="Finished Goods"/>
  </r>
  <r>
    <x v="7"/>
    <d v="2018-04-06T00:00:00"/>
    <n v="-10"/>
    <m/>
    <s v="47020SYS"/>
    <n v="-65.430000000000007"/>
    <x v="0"/>
    <x v="31"/>
    <s v="Finished Goods"/>
  </r>
  <r>
    <x v="7"/>
    <d v="2018-04-06T00:00:00"/>
    <n v="-1"/>
    <m/>
    <s v="47041SYS"/>
    <n v="-10.61"/>
    <x v="0"/>
    <x v="31"/>
    <s v="Finished Goods"/>
  </r>
  <r>
    <x v="7"/>
    <d v="2018-04-06T00:00:00"/>
    <n v="-11"/>
    <m/>
    <s v="47043SYS"/>
    <n v="-107.98"/>
    <x v="0"/>
    <x v="31"/>
    <s v="Finished Goods"/>
  </r>
  <r>
    <x v="7"/>
    <d v="2018-04-06T00:00:00"/>
    <n v="-1"/>
    <m/>
    <s v="47044SDX"/>
    <n v="-8.91"/>
    <x v="0"/>
    <x v="32"/>
    <s v="Finished Goods"/>
  </r>
  <r>
    <x v="7"/>
    <d v="2018-04-06T00:00:00"/>
    <n v="-8"/>
    <m/>
    <s v="47047SYS"/>
    <n v="-79.099999999999994"/>
    <x v="0"/>
    <x v="31"/>
    <s v="Finished Goods"/>
  </r>
  <r>
    <x v="7"/>
    <d v="2018-04-06T00:00:00"/>
    <n v="-1"/>
    <m/>
    <s v="47047SYS"/>
    <n v="-9.8800000000000008"/>
    <x v="0"/>
    <x v="31"/>
    <s v="Finished Goods"/>
  </r>
  <r>
    <x v="7"/>
    <d v="2018-04-06T00:00:00"/>
    <n v="-2"/>
    <m/>
    <s v="58500CHP"/>
    <n v="-49.16"/>
    <x v="0"/>
    <x v="31"/>
    <s v="Finished Goods"/>
  </r>
  <r>
    <x v="7"/>
    <d v="2018-04-06T00:00:00"/>
    <n v="-2"/>
    <m/>
    <s v="58500CHP"/>
    <n v="-49.16"/>
    <x v="0"/>
    <x v="31"/>
    <s v="Finished Goods"/>
  </r>
  <r>
    <x v="7"/>
    <d v="2018-04-06T00:00:00"/>
    <n v="-1"/>
    <m/>
    <s v="71368SYS"/>
    <n v="-18.93"/>
    <x v="0"/>
    <x v="31"/>
    <s v="Finished Goods"/>
  </r>
  <r>
    <x v="7"/>
    <d v="2018-04-06T00:00:00"/>
    <n v="-1800"/>
    <m/>
    <n v="97106"/>
    <n v="-173.7"/>
    <x v="0"/>
    <x v="32"/>
    <s v="Inventory-Label"/>
  </r>
  <r>
    <x v="7"/>
    <d v="2018-04-07T00:00:00"/>
    <n v="-1"/>
    <m/>
    <s v="13810SYC"/>
    <n v="-13.23"/>
    <x v="0"/>
    <x v="31"/>
    <s v="Finished Goods"/>
  </r>
  <r>
    <x v="7"/>
    <d v="2018-04-07T00:00:00"/>
    <n v="-3"/>
    <m/>
    <s v="15391PHA"/>
    <n v="-49.88"/>
    <x v="0"/>
    <x v="31"/>
    <s v="Finished Goods"/>
  </r>
  <r>
    <x v="7"/>
    <d v="2018-04-07T00:00:00"/>
    <n v="-1"/>
    <m/>
    <s v="15839COM"/>
    <n v="-15.63"/>
    <x v="0"/>
    <x v="31"/>
    <s v="Finished Goods"/>
  </r>
  <r>
    <x v="7"/>
    <d v="2018-04-07T00:00:00"/>
    <n v="-11"/>
    <m/>
    <s v="22231COM"/>
    <n v="-316.25"/>
    <x v="0"/>
    <x v="31"/>
    <s v="Finished Goods"/>
  </r>
  <r>
    <x v="7"/>
    <d v="2018-04-07T00:00:00"/>
    <n v="-1"/>
    <m/>
    <s v="71733GOR"/>
    <n v="-27.66"/>
    <x v="0"/>
    <x v="32"/>
    <s v="Finished Goods"/>
  </r>
  <r>
    <x v="7"/>
    <d v="2018-04-08T00:00:00"/>
    <n v="-6"/>
    <m/>
    <s v="18189BNK"/>
    <n v="-92.16"/>
    <x v="0"/>
    <x v="31"/>
    <s v="Finished Goods"/>
  </r>
  <r>
    <x v="7"/>
    <d v="2018-04-09T00:00:00"/>
    <n v="-190"/>
    <m/>
    <n v="3628"/>
    <n v="-96.95"/>
    <x v="0"/>
    <x v="43"/>
    <s v="Inventory-Packaging"/>
  </r>
  <r>
    <x v="7"/>
    <d v="2018-04-09T00:00:00"/>
    <n v="-50"/>
    <m/>
    <n v="5185"/>
    <n v="-20.83"/>
    <x v="0"/>
    <x v="32"/>
    <s v="Inventory-Dry / Non-commodity"/>
  </r>
  <r>
    <x v="7"/>
    <d v="2018-04-09T00:00:00"/>
    <n v="-50"/>
    <m/>
    <n v="5185"/>
    <n v="-20.83"/>
    <x v="0"/>
    <x v="32"/>
    <s v="Inventory-Dry / Non-commodity"/>
  </r>
  <r>
    <x v="7"/>
    <d v="2018-04-09T00:00:00"/>
    <n v="-2"/>
    <m/>
    <n v="5308"/>
    <n v="-3.84"/>
    <x v="0"/>
    <x v="41"/>
    <s v="Inventory-Dry / Non-commodity"/>
  </r>
  <r>
    <x v="7"/>
    <d v="2018-04-09T00:00:00"/>
    <n v="-2"/>
    <m/>
    <n v="5357"/>
    <n v="-3.08"/>
    <x v="0"/>
    <x v="41"/>
    <s v="Inventory-Dry / Non-commodity"/>
  </r>
  <r>
    <x v="7"/>
    <d v="2018-04-09T00:00:00"/>
    <n v="-9"/>
    <m/>
    <n v="6501"/>
    <n v="-13.24"/>
    <x v="0"/>
    <x v="41"/>
    <s v="Inventory-Dry / Non-commodity"/>
  </r>
  <r>
    <x v="7"/>
    <d v="2018-04-09T00:00:00"/>
    <n v="-6"/>
    <m/>
    <n v="6696"/>
    <n v="-4.75"/>
    <x v="0"/>
    <x v="41"/>
    <s v="Inventory-Dry / Non-commodity"/>
  </r>
  <r>
    <x v="7"/>
    <d v="2018-04-09T00:00:00"/>
    <n v="-33"/>
    <m/>
    <n v="8050"/>
    <n v="-3.36"/>
    <x v="0"/>
    <x v="32"/>
    <s v="Inventory-Dry / Non-commodity"/>
  </r>
  <r>
    <x v="7"/>
    <d v="2018-04-09T00:00:00"/>
    <n v="-1"/>
    <m/>
    <s v="15952COS"/>
    <n v="-18.18"/>
    <x v="0"/>
    <x v="31"/>
    <s v="Finished Goods"/>
  </r>
  <r>
    <x v="7"/>
    <d v="2018-04-09T00:00:00"/>
    <n v="-2"/>
    <m/>
    <s v="15970CSD"/>
    <n v="-29.77"/>
    <x v="0"/>
    <x v="32"/>
    <s v="Finished Goods"/>
  </r>
  <r>
    <x v="7"/>
    <d v="2018-04-09T00:00:00"/>
    <n v="-18"/>
    <m/>
    <s v="16068KFC"/>
    <n v="-285.93"/>
    <x v="0"/>
    <x v="31"/>
    <s v="Finished Goods"/>
  </r>
  <r>
    <x v="7"/>
    <d v="2018-04-09T00:00:00"/>
    <n v="-1"/>
    <m/>
    <s v="16617CSD"/>
    <n v="-15.59"/>
    <x v="0"/>
    <x v="32"/>
    <s v="Finished Goods"/>
  </r>
  <r>
    <x v="7"/>
    <d v="2018-04-09T00:00:00"/>
    <n v="-1"/>
    <m/>
    <s v="16671CHQ"/>
    <n v="-6.09"/>
    <x v="0"/>
    <x v="32"/>
    <s v="Finished Goods"/>
  </r>
  <r>
    <x v="7"/>
    <d v="2018-04-09T00:00:00"/>
    <n v="-2"/>
    <m/>
    <s v="16672CHQ"/>
    <n v="-14.61"/>
    <x v="0"/>
    <x v="32"/>
    <s v="Finished Goods"/>
  </r>
  <r>
    <x v="7"/>
    <d v="2018-04-09T00:00:00"/>
    <n v="-6"/>
    <m/>
    <s v="16673CHQ"/>
    <n v="-36.700000000000003"/>
    <x v="0"/>
    <x v="32"/>
    <s v="Finished Goods"/>
  </r>
  <r>
    <x v="7"/>
    <d v="2018-04-09T00:00:00"/>
    <n v="-7"/>
    <m/>
    <s v="16673CHQ"/>
    <n v="-42.78"/>
    <x v="0"/>
    <x v="32"/>
    <s v="Finished Goods"/>
  </r>
  <r>
    <x v="7"/>
    <d v="2018-04-09T00:00:00"/>
    <n v="-1"/>
    <m/>
    <s v="16674CHQ"/>
    <n v="-5.25"/>
    <x v="0"/>
    <x v="32"/>
    <s v="Finished Goods"/>
  </r>
  <r>
    <x v="7"/>
    <d v="2018-04-09T00:00:00"/>
    <n v="-3"/>
    <m/>
    <s v="16687CHQ"/>
    <n v="-26.69"/>
    <x v="0"/>
    <x v="32"/>
    <s v="Finished Goods"/>
  </r>
  <r>
    <x v="7"/>
    <d v="2018-04-09T00:00:00"/>
    <n v="-2"/>
    <m/>
    <s v="17680CGB"/>
    <n v="-35.68"/>
    <x v="0"/>
    <x v="31"/>
    <s v="Finished Goods"/>
  </r>
  <r>
    <x v="7"/>
    <d v="2018-04-09T00:00:00"/>
    <n v="-1"/>
    <m/>
    <s v="20949CUL"/>
    <n v="-7.48"/>
    <x v="0"/>
    <x v="32"/>
    <s v="Finished Goods"/>
  </r>
  <r>
    <x v="7"/>
    <d v="2018-04-09T00:00:00"/>
    <n v="-1"/>
    <m/>
    <s v="21174PNA"/>
    <n v="-30.76"/>
    <x v="0"/>
    <x v="32"/>
    <s v="Finished Goods"/>
  </r>
  <r>
    <x v="7"/>
    <d v="2018-04-09T00:00:00"/>
    <n v="-7"/>
    <m/>
    <s v="21397DLS"/>
    <n v="-165.8"/>
    <x v="0"/>
    <x v="31"/>
    <s v="Finished Goods"/>
  </r>
  <r>
    <x v="7"/>
    <d v="2018-04-09T00:00:00"/>
    <n v="-1"/>
    <m/>
    <s v="21584TFR"/>
    <n v="-30.52"/>
    <x v="0"/>
    <x v="33"/>
    <s v="Finished Goods"/>
  </r>
  <r>
    <x v="7"/>
    <d v="2018-04-09T00:00:00"/>
    <n v="-1"/>
    <m/>
    <s v="21684GFS"/>
    <n v="-34.67"/>
    <x v="0"/>
    <x v="32"/>
    <s v="Finished Goods"/>
  </r>
  <r>
    <x v="7"/>
    <d v="2018-04-09T00:00:00"/>
    <n v="-212"/>
    <m/>
    <n v="22658"/>
    <n v="-67.33"/>
    <x v="0"/>
    <x v="43"/>
    <s v="Inventory-Packaging"/>
  </r>
  <r>
    <x v="7"/>
    <d v="2018-04-09T00:00:00"/>
    <n v="-2"/>
    <m/>
    <n v="23133"/>
    <n v="-41"/>
    <x v="0"/>
    <x v="43"/>
    <s v="Inventory-Packaging"/>
  </r>
  <r>
    <x v="7"/>
    <d v="2018-04-09T00:00:00"/>
    <n v="-3"/>
    <m/>
    <n v="35967"/>
    <n v="-2.6"/>
    <x v="0"/>
    <x v="41"/>
    <s v="Inventory-Dry / Non-commodity"/>
  </r>
  <r>
    <x v="7"/>
    <d v="2018-04-09T00:00:00"/>
    <n v="-12"/>
    <m/>
    <n v="35980"/>
    <n v="-6.65"/>
    <x v="0"/>
    <x v="41"/>
    <s v="Inventory-Dry / Non-commodity"/>
  </r>
  <r>
    <x v="7"/>
    <d v="2018-04-09T00:00:00"/>
    <n v="-4104"/>
    <m/>
    <n v="36697"/>
    <n v="-1319.02"/>
    <x v="0"/>
    <x v="37"/>
    <s v="Inventory-Dry / Non-commodity"/>
  </r>
  <r>
    <x v="7"/>
    <d v="2018-04-09T00:00:00"/>
    <n v="-1975"/>
    <m/>
    <n v="37705"/>
    <n v="-1361.36"/>
    <x v="0"/>
    <x v="40"/>
    <s v="Inventory-Dry / Non-commodity"/>
  </r>
  <r>
    <x v="7"/>
    <d v="2018-04-09T00:00:00"/>
    <n v="-2150"/>
    <m/>
    <n v="37705"/>
    <n v="-1481.99"/>
    <x v="0"/>
    <x v="40"/>
    <s v="Inventory-Dry / Non-commodity"/>
  </r>
  <r>
    <x v="7"/>
    <d v="2018-04-09T00:00:00"/>
    <n v="-65"/>
    <m/>
    <n v="37940"/>
    <n v="-106.22"/>
    <x v="0"/>
    <x v="41"/>
    <s v="Inventory-Dry / Non-commodity"/>
  </r>
  <r>
    <x v="7"/>
    <d v="2018-04-09T00:00:00"/>
    <n v="-11"/>
    <m/>
    <s v="71168VEN"/>
    <n v="-177.94"/>
    <x v="0"/>
    <x v="32"/>
    <s v="Finished Goods"/>
  </r>
  <r>
    <x v="7"/>
    <d v="2018-04-09T00:00:00"/>
    <n v="-1"/>
    <m/>
    <s v="85620HVR"/>
    <n v="-27.92"/>
    <x v="0"/>
    <x v="32"/>
    <s v="Finished Goods"/>
  </r>
  <r>
    <x v="7"/>
    <d v="2018-04-10T00:00:00"/>
    <n v="-1"/>
    <m/>
    <s v="12968SYC"/>
    <n v="-8.5"/>
    <x v="0"/>
    <x v="31"/>
    <s v="Finished Goods"/>
  </r>
  <r>
    <x v="7"/>
    <d v="2018-04-10T00:00:00"/>
    <n v="-4"/>
    <m/>
    <s v="15391PHA"/>
    <n v="-66.83"/>
    <x v="0"/>
    <x v="32"/>
    <s v="Finished Goods"/>
  </r>
  <r>
    <x v="7"/>
    <d v="2018-04-10T00:00:00"/>
    <n v="-4"/>
    <m/>
    <s v="15391PHA"/>
    <n v="-66.83"/>
    <x v="0"/>
    <x v="32"/>
    <s v="Finished Goods"/>
  </r>
  <r>
    <x v="7"/>
    <d v="2018-04-10T00:00:00"/>
    <n v="-2"/>
    <m/>
    <s v="15562MFY"/>
    <n v="-56.59"/>
    <x v="0"/>
    <x v="34"/>
    <s v="Finished Goods"/>
  </r>
  <r>
    <x v="7"/>
    <d v="2018-04-10T00:00:00"/>
    <n v="-1"/>
    <m/>
    <s v="15952COS"/>
    <n v="-18.21"/>
    <x v="0"/>
    <x v="31"/>
    <s v="Finished Goods"/>
  </r>
  <r>
    <x v="7"/>
    <d v="2018-04-10T00:00:00"/>
    <n v="-1"/>
    <m/>
    <s v="16668CHQ"/>
    <n v="-6.77"/>
    <x v="0"/>
    <x v="32"/>
    <s v="Finished Goods"/>
  </r>
  <r>
    <x v="7"/>
    <d v="2018-04-10T00:00:00"/>
    <n v="-1"/>
    <m/>
    <s v="16669CHQ"/>
    <n v="-7.72"/>
    <x v="0"/>
    <x v="32"/>
    <s v="Finished Goods"/>
  </r>
  <r>
    <x v="7"/>
    <d v="2018-04-10T00:00:00"/>
    <n v="-1"/>
    <m/>
    <s v="16670CHQ"/>
    <n v="-7.94"/>
    <x v="0"/>
    <x v="32"/>
    <s v="Finished Goods"/>
  </r>
  <r>
    <x v="7"/>
    <d v="2018-04-10T00:00:00"/>
    <n v="-1"/>
    <m/>
    <s v="16963BRX"/>
    <n v="-18.21"/>
    <x v="0"/>
    <x v="32"/>
    <s v="Finished Goods"/>
  </r>
  <r>
    <x v="7"/>
    <d v="2018-04-10T00:00:00"/>
    <n v="-1"/>
    <m/>
    <s v="17167COS"/>
    <n v="-19.91"/>
    <x v="0"/>
    <x v="42"/>
    <s v="Finished Goods"/>
  </r>
  <r>
    <x v="7"/>
    <d v="2018-04-10T00:00:00"/>
    <n v="-1"/>
    <m/>
    <s v="19883KFC"/>
    <n v="-18.34"/>
    <x v="0"/>
    <x v="44"/>
    <s v="Finished Goods"/>
  </r>
  <r>
    <x v="7"/>
    <d v="2018-04-10T00:00:00"/>
    <n v="-1"/>
    <m/>
    <s v="19883KFC"/>
    <n v="-18.34"/>
    <x v="0"/>
    <x v="44"/>
    <s v="Finished Goods"/>
  </r>
  <r>
    <x v="7"/>
    <d v="2018-04-10T00:00:00"/>
    <n v="-1"/>
    <m/>
    <s v="20779SMH"/>
    <n v="-16.16"/>
    <x v="0"/>
    <x v="32"/>
    <s v="Finished Goods"/>
  </r>
  <r>
    <x v="7"/>
    <d v="2018-04-10T00:00:00"/>
    <n v="-1"/>
    <m/>
    <s v="21584TFR"/>
    <n v="-30.55"/>
    <x v="0"/>
    <x v="44"/>
    <s v="Finished Goods"/>
  </r>
  <r>
    <x v="7"/>
    <d v="2018-04-10T00:00:00"/>
    <n v="-1"/>
    <m/>
    <s v="21584TFR"/>
    <n v="-30.55"/>
    <x v="0"/>
    <x v="31"/>
    <s v="Finished Goods"/>
  </r>
  <r>
    <x v="7"/>
    <d v="2018-04-10T00:00:00"/>
    <n v="-4"/>
    <m/>
    <s v="21584TFR"/>
    <n v="-122.37"/>
    <x v="0"/>
    <x v="33"/>
    <s v="Finished Goods"/>
  </r>
  <r>
    <x v="7"/>
    <d v="2018-04-10T00:00:00"/>
    <n v="-1"/>
    <m/>
    <s v="21646BRX"/>
    <n v="-24.37"/>
    <x v="0"/>
    <x v="32"/>
    <s v="Finished Goods"/>
  </r>
  <r>
    <x v="7"/>
    <d v="2018-04-10T00:00:00"/>
    <n v="-1"/>
    <m/>
    <s v="21817GFK"/>
    <n v="-17.77"/>
    <x v="0"/>
    <x v="32"/>
    <s v="Finished Goods"/>
  </r>
  <r>
    <x v="7"/>
    <d v="2018-04-10T00:00:00"/>
    <n v="-7"/>
    <m/>
    <s v="21928CPK"/>
    <n v="-395.53"/>
    <x v="0"/>
    <x v="45"/>
    <s v="Finished Goods"/>
  </r>
  <r>
    <x v="7"/>
    <d v="2018-04-10T00:00:00"/>
    <n v="-1350"/>
    <m/>
    <n v="35983"/>
    <n v="-1458"/>
    <x v="0"/>
    <x v="36"/>
    <s v="Inventory-Dry / Non-commodity"/>
  </r>
  <r>
    <x v="7"/>
    <d v="2018-04-10T00:00:00"/>
    <n v="-6"/>
    <m/>
    <s v="47043SYS"/>
    <n v="-58.96"/>
    <x v="0"/>
    <x v="34"/>
    <s v="Finished Goods"/>
  </r>
  <r>
    <x v="7"/>
    <d v="2018-04-10T00:00:00"/>
    <n v="-4"/>
    <m/>
    <s v="72048CHQ"/>
    <n v="-67.010000000000005"/>
    <x v="0"/>
    <x v="32"/>
    <s v="Finished Goods"/>
  </r>
  <r>
    <x v="7"/>
    <d v="2018-04-10T00:00:00"/>
    <n v="-9"/>
    <m/>
    <s v="72048CHQ"/>
    <n v="-150.77000000000001"/>
    <x v="0"/>
    <x v="32"/>
    <s v="Finished Goods"/>
  </r>
  <r>
    <x v="7"/>
    <d v="2018-04-11T00:00:00"/>
    <n v="-7"/>
    <m/>
    <s v="16494COS"/>
    <n v="-118.3"/>
    <x v="0"/>
    <x v="33"/>
    <s v="Finished Goods"/>
  </r>
  <r>
    <x v="7"/>
    <d v="2018-04-11T00:00:00"/>
    <n v="-4"/>
    <m/>
    <s v="16668CHQ"/>
    <n v="-27.15"/>
    <x v="0"/>
    <x v="31"/>
    <s v="Finished Goods"/>
  </r>
  <r>
    <x v="7"/>
    <d v="2018-04-11T00:00:00"/>
    <n v="-2"/>
    <m/>
    <s v="20943CUL"/>
    <n v="-12.86"/>
    <x v="0"/>
    <x v="31"/>
    <s v="Finished Goods"/>
  </r>
  <r>
    <x v="7"/>
    <d v="2018-04-11T00:00:00"/>
    <n v="-1"/>
    <m/>
    <s v="21899GFS"/>
    <n v="-15.05"/>
    <x v="0"/>
    <x v="32"/>
    <s v="Finished Goods"/>
  </r>
  <r>
    <x v="7"/>
    <d v="2018-04-11T00:00:00"/>
    <n v="-65"/>
    <m/>
    <s v="21965MCD"/>
    <n v="-758.13"/>
    <x v="0"/>
    <x v="33"/>
    <s v="Finished Goods"/>
  </r>
  <r>
    <x v="7"/>
    <d v="2018-04-11T00:00:00"/>
    <n v="-7"/>
    <m/>
    <s v="47047SYS"/>
    <n v="-69.209999999999994"/>
    <x v="0"/>
    <x v="32"/>
    <s v="Finished Goods"/>
  </r>
  <r>
    <x v="7"/>
    <d v="2018-04-11T00:00:00"/>
    <n v="-7"/>
    <m/>
    <s v="47047SYS"/>
    <n v="-69.209999999999994"/>
    <x v="0"/>
    <x v="32"/>
    <s v="Finished Goods"/>
  </r>
  <r>
    <x v="7"/>
    <d v="2018-04-11T00:00:00"/>
    <n v="-7300"/>
    <m/>
    <n v="86998"/>
    <n v="-350.4"/>
    <x v="1"/>
    <x v="34"/>
    <s v="Inventory-Label"/>
  </r>
  <r>
    <x v="7"/>
    <d v="2018-04-12T00:00:00"/>
    <n v="-93.4"/>
    <m/>
    <n v="6512"/>
    <n v="-544.52"/>
    <x v="0"/>
    <x v="46"/>
    <s v="Inventory-Dry / Non-commodity"/>
  </r>
  <r>
    <x v="7"/>
    <d v="2018-04-12T00:00:00"/>
    <n v="-2"/>
    <m/>
    <s v="12856SYS"/>
    <n v="-38.020000000000003"/>
    <x v="0"/>
    <x v="31"/>
    <s v="Finished Goods"/>
  </r>
  <r>
    <x v="7"/>
    <d v="2018-04-12T00:00:00"/>
    <n v="-1"/>
    <m/>
    <s v="12856SYS"/>
    <n v="-19.010000000000002"/>
    <x v="0"/>
    <x v="31"/>
    <s v="Finished Goods"/>
  </r>
  <r>
    <x v="7"/>
    <d v="2018-04-12T00:00:00"/>
    <n v="-1"/>
    <m/>
    <s v="14351SYS"/>
    <n v="-7.65"/>
    <x v="0"/>
    <x v="31"/>
    <s v="Finished Goods"/>
  </r>
  <r>
    <x v="7"/>
    <d v="2018-04-12T00:00:00"/>
    <n v="-2"/>
    <m/>
    <s v="14374HVR"/>
    <n v="-27.48"/>
    <x v="0"/>
    <x v="31"/>
    <s v="Finished Goods"/>
  </r>
  <r>
    <x v="7"/>
    <d v="2018-04-12T00:00:00"/>
    <n v="-3"/>
    <m/>
    <s v="15050VEN"/>
    <n v="-47.46"/>
    <x v="0"/>
    <x v="31"/>
    <s v="Finished Goods"/>
  </r>
  <r>
    <x v="7"/>
    <d v="2018-04-12T00:00:00"/>
    <n v="-63"/>
    <m/>
    <s v="16068KFC"/>
    <n v="-1001.17"/>
    <x v="0"/>
    <x v="45"/>
    <s v="Finished Goods"/>
  </r>
  <r>
    <x v="7"/>
    <d v="2018-04-12T00:00:00"/>
    <n v="-63"/>
    <m/>
    <s v="16068KFC"/>
    <n v="-1001.17"/>
    <x v="0"/>
    <x v="45"/>
    <s v="Finished Goods"/>
  </r>
  <r>
    <x v="7"/>
    <d v="2018-04-12T00:00:00"/>
    <n v="-2927"/>
    <m/>
    <n v="17057"/>
    <n v="-1120.45"/>
    <x v="0"/>
    <x v="35"/>
    <s v="Inventory-Dry / Non-commodity"/>
  </r>
  <r>
    <x v="7"/>
    <d v="2018-04-12T00:00:00"/>
    <n v="-8"/>
    <m/>
    <s v="20154SEV"/>
    <n v="-138.02000000000001"/>
    <x v="0"/>
    <x v="32"/>
    <s v="Finished Goods"/>
  </r>
  <r>
    <x v="7"/>
    <d v="2018-04-12T00:00:00"/>
    <n v="-1"/>
    <m/>
    <s v="20154SEV"/>
    <n v="-17.25"/>
    <x v="0"/>
    <x v="32"/>
    <s v="Finished Goods"/>
  </r>
  <r>
    <x v="7"/>
    <d v="2018-04-12T00:00:00"/>
    <n v="-36"/>
    <m/>
    <s v="20399CFL"/>
    <n v="-816.85"/>
    <x v="1"/>
    <x v="34"/>
    <s v="Finished Goods"/>
  </r>
  <r>
    <x v="7"/>
    <d v="2018-04-12T00:00:00"/>
    <n v="-3"/>
    <m/>
    <s v="20627WCP"/>
    <n v="-62.46"/>
    <x v="0"/>
    <x v="32"/>
    <s v="Finished Goods"/>
  </r>
  <r>
    <x v="7"/>
    <d v="2018-04-12T00:00:00"/>
    <n v="-1"/>
    <m/>
    <s v="21170PNA"/>
    <n v="-28.41"/>
    <x v="0"/>
    <x v="32"/>
    <s v="Finished Goods"/>
  </r>
  <r>
    <x v="7"/>
    <d v="2018-04-12T00:00:00"/>
    <n v="-104"/>
    <m/>
    <s v="21320PJN"/>
    <n v="-1356.36"/>
    <x v="0"/>
    <x v="45"/>
    <s v="Finished Goods"/>
  </r>
  <r>
    <x v="7"/>
    <d v="2018-04-12T00:00:00"/>
    <n v="-107"/>
    <m/>
    <s v="21320PJN"/>
    <n v="-1395.49"/>
    <x v="0"/>
    <x v="45"/>
    <s v="Finished Goods"/>
  </r>
  <r>
    <x v="7"/>
    <d v="2018-04-12T00:00:00"/>
    <n v="-108"/>
    <m/>
    <s v="21320PJN"/>
    <n v="-1408.53"/>
    <x v="0"/>
    <x v="45"/>
    <s v="Finished Goods"/>
  </r>
  <r>
    <x v="7"/>
    <d v="2018-04-12T00:00:00"/>
    <n v="-86"/>
    <m/>
    <s v="21320PJN"/>
    <n v="-1121.6099999999999"/>
    <x v="0"/>
    <x v="45"/>
    <s v="Finished Goods"/>
  </r>
  <r>
    <x v="7"/>
    <d v="2018-04-12T00:00:00"/>
    <n v="-105"/>
    <m/>
    <s v="21320PJN"/>
    <n v="-1369.41"/>
    <x v="0"/>
    <x v="45"/>
    <s v="Finished Goods"/>
  </r>
  <r>
    <x v="7"/>
    <d v="2018-04-12T00:00:00"/>
    <n v="-46"/>
    <m/>
    <s v="21928CPK"/>
    <n v="-2599.21"/>
    <x v="0"/>
    <x v="45"/>
    <s v="Finished Goods"/>
  </r>
  <r>
    <x v="7"/>
    <d v="2018-04-12T00:00:00"/>
    <n v="-61"/>
    <m/>
    <s v="21965MCD"/>
    <n v="-711.42"/>
    <x v="0"/>
    <x v="37"/>
    <s v="Finished Goods"/>
  </r>
  <r>
    <x v="7"/>
    <d v="2018-04-12T00:00:00"/>
    <n v="-69"/>
    <m/>
    <s v="21965MCD"/>
    <n v="-804.77"/>
    <x v="0"/>
    <x v="37"/>
    <s v="Finished Goods"/>
  </r>
  <r>
    <x v="7"/>
    <d v="2018-04-12T00:00:00"/>
    <n v="-70"/>
    <m/>
    <s v="21965MCD"/>
    <n v="-816.41"/>
    <x v="0"/>
    <x v="37"/>
    <s v="Finished Goods"/>
  </r>
  <r>
    <x v="7"/>
    <d v="2018-04-12T00:00:00"/>
    <n v="-78"/>
    <m/>
    <s v="21965MCD"/>
    <n v="-909.69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108"/>
    <m/>
    <s v="21965MCD"/>
    <n v="-1259.58"/>
    <x v="0"/>
    <x v="37"/>
    <s v="Finished Goods"/>
  </r>
  <r>
    <x v="7"/>
    <d v="2018-04-12T00:00:00"/>
    <n v="-3"/>
    <m/>
    <s v="22040TFR"/>
    <n v="-29.41"/>
    <x v="0"/>
    <x v="33"/>
    <s v="Finished Goods"/>
  </r>
  <r>
    <x v="7"/>
    <d v="2018-04-12T00:00:00"/>
    <n v="-6"/>
    <m/>
    <s v="22040TFR"/>
    <n v="-58.82"/>
    <x v="0"/>
    <x v="33"/>
    <s v="Finished Goods"/>
  </r>
  <r>
    <x v="7"/>
    <d v="2018-04-12T00:00:00"/>
    <n v="-2"/>
    <m/>
    <s v="22155PUB"/>
    <n v="-31.86"/>
    <x v="0"/>
    <x v="31"/>
    <s v="Finished Goods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1765"/>
    <m/>
    <n v="28465"/>
    <n v="-4942.3500000000004"/>
    <x v="0"/>
    <x v="45"/>
    <s v="Inventory-Packaging"/>
  </r>
  <r>
    <x v="7"/>
    <d v="2018-04-12T00:00:00"/>
    <n v="-1810"/>
    <m/>
    <n v="28465"/>
    <n v="-5068.3599999999997"/>
    <x v="0"/>
    <x v="45"/>
    <s v="Inventory-Packaging"/>
  </r>
  <r>
    <x v="7"/>
    <d v="2018-04-12T00:00:00"/>
    <n v="-2151.1999999999998"/>
    <m/>
    <n v="28465"/>
    <n v="-6023.79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2151.3000000000002"/>
    <m/>
    <n v="28465"/>
    <n v="-6024.07"/>
    <x v="0"/>
    <x v="45"/>
    <s v="Inventory-Packaging"/>
  </r>
  <r>
    <x v="7"/>
    <d v="2018-04-12T00:00:00"/>
    <n v="-578.5"/>
    <m/>
    <n v="28465"/>
    <n v="-1619.91"/>
    <x v="0"/>
    <x v="45"/>
    <s v="Inventory-Packaging"/>
  </r>
  <r>
    <x v="7"/>
    <d v="2018-04-12T00:00:00"/>
    <n v="-1076.9000000000001"/>
    <m/>
    <n v="28465"/>
    <n v="-3015.53"/>
    <x v="0"/>
    <x v="45"/>
    <s v="Inventory-Packaging"/>
  </r>
  <r>
    <x v="7"/>
    <d v="2018-04-12T00:00:00"/>
    <n v="-861.5"/>
    <m/>
    <n v="28465"/>
    <n v="-2412.37"/>
    <x v="0"/>
    <x v="45"/>
    <s v="Inventory-Packaging"/>
  </r>
  <r>
    <x v="7"/>
    <d v="2018-04-12T00:00:00"/>
    <n v="-960"/>
    <m/>
    <n v="28465"/>
    <n v="-2688.19"/>
    <x v="0"/>
    <x v="45"/>
    <s v="Inventory-Packaging"/>
  </r>
  <r>
    <x v="7"/>
    <d v="2018-04-12T00:00:00"/>
    <n v="-1076"/>
    <m/>
    <n v="28465"/>
    <n v="-3013.01"/>
    <x v="0"/>
    <x v="45"/>
    <s v="Inventory-Packaging"/>
  </r>
  <r>
    <x v="7"/>
    <d v="2018-04-12T00:00:00"/>
    <n v="-975.9"/>
    <m/>
    <n v="28465"/>
    <n v="-2732.71"/>
    <x v="0"/>
    <x v="45"/>
    <s v="Inventory-Packaging"/>
  </r>
  <r>
    <x v="7"/>
    <d v="2018-04-12T00:00:00"/>
    <n v="-140"/>
    <m/>
    <n v="28465"/>
    <n v="-392.02"/>
    <x v="1"/>
    <x v="47"/>
    <s v="Inventory-Packaging"/>
  </r>
  <r>
    <x v="7"/>
    <d v="2018-04-12T00:00:00"/>
    <n v="-192.8"/>
    <m/>
    <n v="28465"/>
    <n v="-539.87"/>
    <x v="0"/>
    <x v="32"/>
    <s v="Inventory-Packaging"/>
  </r>
  <r>
    <x v="7"/>
    <d v="2018-04-12T00:00:00"/>
    <n v="-1000"/>
    <m/>
    <n v="33113"/>
    <n v="-315.10000000000002"/>
    <x v="0"/>
    <x v="31"/>
    <s v="Inventory-Dry / Non-commodity"/>
  </r>
  <r>
    <x v="7"/>
    <d v="2018-04-12T00:00:00"/>
    <n v="-60"/>
    <m/>
    <n v="36619"/>
    <n v="-122.11"/>
    <x v="0"/>
    <x v="41"/>
    <s v="Inventory-Dry / Non-commodity"/>
  </r>
  <r>
    <x v="7"/>
    <d v="2018-04-12T00:00:00"/>
    <n v="-4"/>
    <m/>
    <s v="47042SYS"/>
    <n v="-42.74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133"/>
    <m/>
    <s v="47043SYS"/>
    <n v="-1306.08"/>
    <x v="0"/>
    <x v="31"/>
    <s v="Finished Goods"/>
  </r>
  <r>
    <x v="7"/>
    <d v="2018-04-12T00:00:00"/>
    <n v="-63"/>
    <m/>
    <s v="47043SYS"/>
    <n v="-618.66999999999996"/>
    <x v="0"/>
    <x v="31"/>
    <s v="Finished Goods"/>
  </r>
  <r>
    <x v="7"/>
    <d v="2018-04-12T00:00:00"/>
    <n v="-3"/>
    <m/>
    <s v="47047SYS"/>
    <n v="-29.68"/>
    <x v="0"/>
    <x v="31"/>
    <s v="Finished Goods"/>
  </r>
  <r>
    <x v="7"/>
    <d v="2018-04-12T00:00:00"/>
    <n v="-1"/>
    <m/>
    <s v="47047SYS"/>
    <n v="-9.89"/>
    <x v="0"/>
    <x v="31"/>
    <s v="Finished Goods"/>
  </r>
  <r>
    <x v="7"/>
    <d v="2018-04-12T00:00:00"/>
    <n v="-2"/>
    <m/>
    <s v="71264VXP"/>
    <n v="-34.36"/>
    <x v="0"/>
    <x v="32"/>
    <s v="Finished Goods"/>
  </r>
  <r>
    <x v="7"/>
    <d v="2018-04-12T00:00:00"/>
    <n v="-41"/>
    <m/>
    <s v="71386SYS"/>
    <n v="-790.76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60"/>
    <m/>
    <s v="71386SYS"/>
    <n v="-1157.22"/>
    <x v="0"/>
    <x v="45"/>
    <s v="Finished Goods"/>
  </r>
  <r>
    <x v="7"/>
    <d v="2018-04-12T00:00:00"/>
    <n v="-58"/>
    <m/>
    <s v="71399SYS"/>
    <n v="-1413.38"/>
    <x v="0"/>
    <x v="45"/>
    <s v="Finished Goods"/>
  </r>
  <r>
    <x v="7"/>
    <d v="2018-04-12T00:00:00"/>
    <n v="-60"/>
    <m/>
    <s v="71399SYS"/>
    <n v="-1462.11"/>
    <x v="0"/>
    <x v="45"/>
    <s v="Finished Goods"/>
  </r>
  <r>
    <x v="7"/>
    <d v="2018-04-12T00:00:00"/>
    <n v="-60"/>
    <m/>
    <s v="71399SYS"/>
    <n v="-1462.11"/>
    <x v="0"/>
    <x v="45"/>
    <s v="Finished Goods"/>
  </r>
  <r>
    <x v="7"/>
    <d v="2018-04-12T00:00:00"/>
    <n v="-19"/>
    <m/>
    <s v="72040SVF"/>
    <n v="-286.45"/>
    <x v="0"/>
    <x v="45"/>
    <s v="Finished Goods"/>
  </r>
  <r>
    <x v="7"/>
    <d v="2018-04-12T00:00:00"/>
    <n v="-23"/>
    <m/>
    <s v="72040SVF"/>
    <n v="-346.75"/>
    <x v="1"/>
    <x v="34"/>
    <s v="Finished Goods"/>
  </r>
  <r>
    <x v="7"/>
    <d v="2018-04-12T00:00:00"/>
    <n v="-47"/>
    <m/>
    <s v="72040SVF"/>
    <n v="-708.58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48"/>
    <m/>
    <s v="72040SVF"/>
    <n v="-723.66"/>
    <x v="0"/>
    <x v="45"/>
    <s v="Finished Goods"/>
  </r>
  <r>
    <x v="7"/>
    <d v="2018-04-12T00:00:00"/>
    <n v="-6"/>
    <m/>
    <s v="99999COM"/>
    <n v="-60.29"/>
    <x v="0"/>
    <x v="32"/>
    <s v="Finished Goods"/>
  </r>
  <r>
    <x v="7"/>
    <d v="2018-04-13T00:00:00"/>
    <n v="-892.4"/>
    <m/>
    <n v="5375"/>
    <n v="-847.95"/>
    <x v="0"/>
    <x v="45"/>
    <s v="Inventory-Dry / Non-commodity"/>
  </r>
  <r>
    <x v="7"/>
    <d v="2018-04-13T00:00:00"/>
    <n v="-920"/>
    <m/>
    <n v="5375"/>
    <n v="-874.18"/>
    <x v="0"/>
    <x v="45"/>
    <s v="Inventory-Dry / Non-commodity"/>
  </r>
  <r>
    <x v="7"/>
    <d v="2018-04-13T00:00:00"/>
    <n v="-1440"/>
    <m/>
    <n v="5375"/>
    <n v="-1368.28"/>
    <x v="0"/>
    <x v="45"/>
    <s v="Inventory-Dry / Non-commodity"/>
  </r>
  <r>
    <x v="7"/>
    <d v="2018-04-13T00:00:00"/>
    <n v="-1440"/>
    <m/>
    <n v="5375"/>
    <n v="-1368.28"/>
    <x v="0"/>
    <x v="45"/>
    <s v="Inventory-Dry / Non-commodity"/>
  </r>
  <r>
    <x v="7"/>
    <d v="2018-04-13T00:00:00"/>
    <n v="-1440"/>
    <m/>
    <n v="5375"/>
    <n v="-1368.28"/>
    <x v="0"/>
    <x v="45"/>
    <s v="Inventory-Dry / Non-commodity"/>
  </r>
  <r>
    <x v="7"/>
    <d v="2018-04-13T00:00:00"/>
    <n v="-1300"/>
    <m/>
    <n v="5419"/>
    <n v="-2348.4499999999998"/>
    <x v="0"/>
    <x v="45"/>
    <s v="Inventory-Dry / Non-commodity"/>
  </r>
  <r>
    <x v="7"/>
    <d v="2018-04-13T00:00:00"/>
    <n v="-150"/>
    <m/>
    <n v="5419"/>
    <n v="-270.97000000000003"/>
    <x v="0"/>
    <x v="45"/>
    <s v="Inventory-Dry / Non-commodity"/>
  </r>
  <r>
    <x v="7"/>
    <d v="2018-04-13T00:00:00"/>
    <n v="-50"/>
    <m/>
    <n v="5419"/>
    <n v="-90.32"/>
    <x v="0"/>
    <x v="45"/>
    <s v="Inventory-Dry / Non-commodity"/>
  </r>
  <r>
    <x v="7"/>
    <d v="2018-04-13T00:00:00"/>
    <n v="-75.900000000000006"/>
    <m/>
    <n v="5419"/>
    <n v="-137.11000000000001"/>
    <x v="0"/>
    <x v="45"/>
    <s v="Inventory-Dry / Non-commodity"/>
  </r>
  <r>
    <x v="7"/>
    <d v="2018-04-13T00:00:00"/>
    <n v="-1500"/>
    <m/>
    <n v="5419"/>
    <n v="-2709.75"/>
    <x v="0"/>
    <x v="45"/>
    <s v="Inventory-Dry / Non-commodity"/>
  </r>
  <r>
    <x v="7"/>
    <d v="2018-04-13T00:00:00"/>
    <n v="-1411.9"/>
    <m/>
    <n v="5611"/>
    <n v="-641.70000000000005"/>
    <x v="0"/>
    <x v="41"/>
    <s v="Inventory-Dry / Non-commodity"/>
  </r>
  <r>
    <x v="7"/>
    <d v="2018-04-13T00:00:00"/>
    <n v="-18"/>
    <m/>
    <n v="6384"/>
    <n v="-35.78"/>
    <x v="0"/>
    <x v="33"/>
    <s v="Inventory-Dry / Non-commodity"/>
  </r>
  <r>
    <x v="7"/>
    <d v="2018-04-13T00:00:00"/>
    <n v="-0.1"/>
    <m/>
    <n v="7597"/>
    <n v="-20.57"/>
    <x v="0"/>
    <x v="33"/>
    <s v="Inventory-Dry / Non-commodity"/>
  </r>
  <r>
    <x v="7"/>
    <d v="2018-04-13T00:00:00"/>
    <n v="-2"/>
    <m/>
    <s v="14351SYS"/>
    <n v="-15.29"/>
    <x v="0"/>
    <x v="32"/>
    <s v="Finished Goods"/>
  </r>
  <r>
    <x v="7"/>
    <d v="2018-04-13T00:00:00"/>
    <n v="-1200"/>
    <m/>
    <n v="17517"/>
    <n v="-2384.4"/>
    <x v="0"/>
    <x v="45"/>
    <s v="Inventory-Dry / Non-commodity"/>
  </r>
  <r>
    <x v="7"/>
    <d v="2018-04-13T00:00:00"/>
    <n v="-1200"/>
    <m/>
    <n v="17517"/>
    <n v="-2384.4"/>
    <x v="0"/>
    <x v="45"/>
    <s v="Inventory-Dry / Non-commodity"/>
  </r>
  <r>
    <x v="7"/>
    <d v="2018-04-13T00:00:00"/>
    <n v="-1200"/>
    <m/>
    <n v="17517"/>
    <n v="-2384.4"/>
    <x v="0"/>
    <x v="45"/>
    <s v="Inventory-Dry / Non-commodity"/>
  </r>
  <r>
    <x v="7"/>
    <d v="2018-04-13T00:00:00"/>
    <n v="-500"/>
    <m/>
    <n v="17517"/>
    <n v="-993.5"/>
    <x v="0"/>
    <x v="45"/>
    <s v="Inventory-Dry / Non-commodity"/>
  </r>
  <r>
    <x v="7"/>
    <d v="2018-04-13T00:00:00"/>
    <n v="-500"/>
    <m/>
    <n v="17517"/>
    <n v="-993.5"/>
    <x v="0"/>
    <x v="45"/>
    <s v="Inventory-Dry / Non-commodity"/>
  </r>
  <r>
    <x v="7"/>
    <d v="2018-04-13T00:00:00"/>
    <n v="-1170.4000000000001"/>
    <m/>
    <n v="17517"/>
    <n v="-2325.58"/>
    <x v="0"/>
    <x v="45"/>
    <s v="Inventory-Dry / Non-commodity"/>
  </r>
  <r>
    <x v="7"/>
    <d v="2018-04-13T00:00:00"/>
    <n v="-1350"/>
    <m/>
    <n v="17517"/>
    <n v="-2682.45"/>
    <x v="0"/>
    <x v="45"/>
    <s v="Inventory-Dry / Non-commodity"/>
  </r>
  <r>
    <x v="7"/>
    <d v="2018-04-13T00:00:00"/>
    <n v="-153"/>
    <m/>
    <s v="19002BRX"/>
    <n v="-1050.75"/>
    <x v="0"/>
    <x v="45"/>
    <s v="Finished Goods"/>
  </r>
  <r>
    <x v="7"/>
    <d v="2018-04-13T00:00:00"/>
    <n v="-143"/>
    <m/>
    <s v="19002BRX"/>
    <n v="-982.07"/>
    <x v="0"/>
    <x v="45"/>
    <s v="Finished Goods"/>
  </r>
  <r>
    <x v="7"/>
    <d v="2018-04-13T00:00:00"/>
    <n v="-153"/>
    <m/>
    <s v="19002BRX"/>
    <n v="-1050.75"/>
    <x v="0"/>
    <x v="45"/>
    <s v="Finished Goods"/>
  </r>
  <r>
    <x v="7"/>
    <d v="2018-04-13T00:00:00"/>
    <n v="-116"/>
    <m/>
    <s v="19193DLS"/>
    <n v="-906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95"/>
    <m/>
    <s v="19884COS"/>
    <n v="-1091.99"/>
    <x v="0"/>
    <x v="45"/>
    <s v="Finished Goods"/>
  </r>
  <r>
    <x v="7"/>
    <d v="2018-04-13T00:00:00"/>
    <n v="-2"/>
    <m/>
    <s v="20195SBY"/>
    <n v="-31.28"/>
    <x v="0"/>
    <x v="31"/>
    <s v="Finished Goods"/>
  </r>
  <r>
    <x v="7"/>
    <d v="2018-04-13T00:00:00"/>
    <n v="-4"/>
    <m/>
    <s v="20799SMH"/>
    <n v="-99.89"/>
    <x v="0"/>
    <x v="31"/>
    <s v="Finished Goods"/>
  </r>
  <r>
    <x v="7"/>
    <d v="2018-04-13T00:00:00"/>
    <n v="-1"/>
    <m/>
    <s v="21817GFK"/>
    <n v="-17.68"/>
    <x v="0"/>
    <x v="31"/>
    <s v="Finished Goods"/>
  </r>
  <r>
    <x v="7"/>
    <d v="2018-04-13T00:00:00"/>
    <n v="-1"/>
    <m/>
    <s v="21922GFS"/>
    <n v="-16.04"/>
    <x v="0"/>
    <x v="32"/>
    <s v="Finished Goods"/>
  </r>
  <r>
    <x v="7"/>
    <d v="2018-04-13T00:00:00"/>
    <n v="-25"/>
    <m/>
    <n v="23133"/>
    <n v="-512.5"/>
    <x v="0"/>
    <x v="43"/>
    <s v="Inventory-Packaging"/>
  </r>
  <r>
    <x v="7"/>
    <d v="2018-04-13T00:00:00"/>
    <n v="-9980.7999999999993"/>
    <m/>
    <n v="25835"/>
    <n v="-1064.95"/>
    <x v="0"/>
    <x v="35"/>
    <s v="Inventory-Dry / Non-commodity"/>
  </r>
  <r>
    <x v="7"/>
    <d v="2018-04-13T00:00:00"/>
    <n v="-232"/>
    <m/>
    <n v="35042"/>
    <n v="-577.65"/>
    <x v="0"/>
    <x v="41"/>
    <s v="Inventory-Dry / Non-commodity"/>
  </r>
  <r>
    <x v="7"/>
    <d v="2018-04-13T00:00:00"/>
    <n v="-2330"/>
    <m/>
    <n v="38111"/>
    <n v="-273.3"/>
    <x v="0"/>
    <x v="41"/>
    <s v="Inventory-Dry / Non-commodity"/>
  </r>
  <r>
    <x v="7"/>
    <d v="2018-04-13T00:00:00"/>
    <n v="-4920"/>
    <m/>
    <n v="39917"/>
    <n v="-2832.93"/>
    <x v="2"/>
    <x v="48"/>
    <s v="Inventory-Dry / Non-commodity"/>
  </r>
  <r>
    <x v="7"/>
    <d v="2018-04-13T00:00:00"/>
    <n v="-5160.7"/>
    <m/>
    <n v="39925"/>
    <n v="-1045.55"/>
    <x v="2"/>
    <x v="48"/>
    <s v="Inventory-Dry / Non-commodity"/>
  </r>
  <r>
    <x v="7"/>
    <d v="2018-04-13T00:00:00"/>
    <n v="-5"/>
    <m/>
    <s v="47020SYS"/>
    <n v="-32.700000000000003"/>
    <x v="0"/>
    <x v="32"/>
    <s v="Finished Goods"/>
  </r>
  <r>
    <x v="7"/>
    <d v="2018-04-13T00:00:00"/>
    <n v="-1"/>
    <m/>
    <s v="47020SYS"/>
    <n v="-6.54"/>
    <x v="0"/>
    <x v="32"/>
    <s v="Finished Goods"/>
  </r>
  <r>
    <x v="7"/>
    <d v="2018-04-13T00:00:00"/>
    <n v="-3"/>
    <m/>
    <s v="47047SYS"/>
    <n v="-29.65"/>
    <x v="0"/>
    <x v="31"/>
    <s v="Finished Goods"/>
  </r>
  <r>
    <x v="7"/>
    <d v="2018-04-13T00:00:00"/>
    <n v="-4"/>
    <m/>
    <s v="71764GOR"/>
    <n v="-63.07"/>
    <x v="0"/>
    <x v="31"/>
    <s v="Finished Goods"/>
  </r>
  <r>
    <x v="7"/>
    <d v="2018-04-13T00:00:00"/>
    <n v="-12"/>
    <m/>
    <s v="85637HVR"/>
    <n v="-99.56"/>
    <x v="0"/>
    <x v="32"/>
    <s v="Finished Goods"/>
  </r>
  <r>
    <x v="7"/>
    <d v="2018-04-15T00:00:00"/>
    <n v="-4"/>
    <m/>
    <s v="11364COM"/>
    <n v="-114.08"/>
    <x v="0"/>
    <x v="31"/>
    <s v="Finished Goods"/>
  </r>
  <r>
    <x v="7"/>
    <d v="2018-04-16T00:00:00"/>
    <n v="-50"/>
    <m/>
    <n v="7753"/>
    <n v="-79.599999999999994"/>
    <x v="0"/>
    <x v="32"/>
    <s v="Inventory-Dry / Non-commodity"/>
  </r>
  <r>
    <x v="7"/>
    <d v="2018-04-16T00:00:00"/>
    <n v="-480"/>
    <m/>
    <n v="11662"/>
    <n v="-325.58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600"/>
    <m/>
    <n v="11662"/>
    <n v="-406.98"/>
    <x v="0"/>
    <x v="45"/>
    <s v="Inventory-Packaging"/>
  </r>
  <r>
    <x v="7"/>
    <d v="2018-04-16T00:00:00"/>
    <n v="-810"/>
    <m/>
    <n v="11662"/>
    <n v="-549.41999999999996"/>
    <x v="0"/>
    <x v="45"/>
    <s v="Inventory-Packaging"/>
  </r>
  <r>
    <x v="7"/>
    <d v="2018-04-16T00:00:00"/>
    <n v="-810"/>
    <m/>
    <n v="11662"/>
    <n v="-549.41999999999996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1260"/>
    <m/>
    <n v="11662"/>
    <n v="-854.65"/>
    <x v="0"/>
    <x v="45"/>
    <s v="Inventory-Packaging"/>
  </r>
  <r>
    <x v="7"/>
    <d v="2018-04-16T00:00:00"/>
    <n v="-119"/>
    <m/>
    <n v="11662"/>
    <n v="-80.709999999999994"/>
    <x v="0"/>
    <x v="45"/>
    <s v="Inventory-Packaging"/>
  </r>
  <r>
    <x v="7"/>
    <d v="2018-04-16T00:00:00"/>
    <n v="-733"/>
    <m/>
    <n v="11662"/>
    <n v="-497.19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900"/>
    <m/>
    <n v="11662"/>
    <n v="-610.47"/>
    <x v="0"/>
    <x v="45"/>
    <s v="Inventory-Packaging"/>
  </r>
  <r>
    <x v="7"/>
    <d v="2018-04-16T00:00:00"/>
    <n v="-106"/>
    <m/>
    <s v="14428SYS"/>
    <n v="-1133"/>
    <x v="0"/>
    <x v="31"/>
    <s v="Finished Goods"/>
  </r>
  <r>
    <x v="7"/>
    <d v="2018-04-16T00:00:00"/>
    <n v="-70"/>
    <m/>
    <s v="19002BRK"/>
    <n v="-480.75"/>
    <x v="0"/>
    <x v="45"/>
    <s v="Finished Goods"/>
  </r>
  <r>
    <x v="7"/>
    <d v="2018-04-16T00:00:00"/>
    <n v="-5"/>
    <m/>
    <s v="19002BRX"/>
    <n v="-34.33"/>
    <x v="0"/>
    <x v="45"/>
    <s v="Finished Goods"/>
  </r>
  <r>
    <x v="7"/>
    <d v="2018-04-16T00:00:00"/>
    <n v="-68"/>
    <m/>
    <s v="19002BRX"/>
    <n v="-466.98"/>
    <x v="0"/>
    <x v="45"/>
    <s v="Finished Goods"/>
  </r>
  <r>
    <x v="7"/>
    <d v="2018-04-16T00:00:00"/>
    <n v="-19"/>
    <m/>
    <s v="20789SYS"/>
    <n v="-301.48"/>
    <x v="0"/>
    <x v="45"/>
    <s v="Finished Goods"/>
  </r>
  <r>
    <x v="7"/>
    <d v="2018-04-16T00:00:00"/>
    <n v="-5"/>
    <m/>
    <s v="20789SYS"/>
    <n v="-79.33"/>
    <x v="0"/>
    <x v="45"/>
    <s v="Finished Goods"/>
  </r>
  <r>
    <x v="7"/>
    <d v="2018-04-16T00:00:00"/>
    <n v="-89"/>
    <m/>
    <s v="20789SYS"/>
    <n v="-1412.21"/>
    <x v="0"/>
    <x v="45"/>
    <s v="Finished Goods"/>
  </r>
  <r>
    <x v="7"/>
    <d v="2018-04-16T00:00:00"/>
    <n v="-1"/>
    <m/>
    <s v="21335SBR"/>
    <n v="-13.35"/>
    <x v="0"/>
    <x v="32"/>
    <s v="Finished Goods"/>
  </r>
  <r>
    <x v="7"/>
    <d v="2018-04-16T00:00:00"/>
    <n v="-2"/>
    <m/>
    <s v="21479GND"/>
    <n v="-19.239999999999998"/>
    <x v="0"/>
    <x v="32"/>
    <s v="Finished Goods"/>
  </r>
  <r>
    <x v="7"/>
    <d v="2018-04-16T00:00:00"/>
    <n v="-2"/>
    <m/>
    <s v="21479GND"/>
    <n v="-19.239999999999998"/>
    <x v="0"/>
    <x v="32"/>
    <s v="Finished Goods"/>
  </r>
  <r>
    <x v="7"/>
    <d v="2018-04-16T00:00:00"/>
    <n v="-4"/>
    <m/>
    <s v="21689GFS"/>
    <n v="-107.34"/>
    <x v="0"/>
    <x v="31"/>
    <s v="Finished Goods"/>
  </r>
  <r>
    <x v="7"/>
    <d v="2018-04-16T00:00:00"/>
    <n v="-2"/>
    <m/>
    <s v="21817GFK"/>
    <n v="-35.22"/>
    <x v="0"/>
    <x v="31"/>
    <s v="Finished Goods"/>
  </r>
  <r>
    <x v="7"/>
    <d v="2018-04-16T00:00:00"/>
    <n v="-2"/>
    <m/>
    <s v="22091WCP"/>
    <n v="-69.56"/>
    <x v="0"/>
    <x v="31"/>
    <s v="Finished Goods"/>
  </r>
  <r>
    <x v="7"/>
    <d v="2018-04-16T00:00:00"/>
    <n v="-17"/>
    <m/>
    <s v="22234WCP"/>
    <n v="-592.53"/>
    <x v="0"/>
    <x v="45"/>
    <s v="Finished Goods"/>
  </r>
  <r>
    <x v="7"/>
    <d v="2018-04-16T00:00:00"/>
    <n v="-36"/>
    <m/>
    <s v="22234WCP"/>
    <n v="-1254.78"/>
    <x v="0"/>
    <x v="45"/>
    <s v="Finished Goods"/>
  </r>
  <r>
    <x v="7"/>
    <d v="2018-04-16T00:00:00"/>
    <n v="-4"/>
    <m/>
    <s v="22234WCP"/>
    <n v="-139.41999999999999"/>
    <x v="0"/>
    <x v="45"/>
    <s v="Finished Goods"/>
  </r>
  <r>
    <x v="7"/>
    <d v="2018-04-16T00:00:00"/>
    <n v="-900"/>
    <m/>
    <n v="22746"/>
    <n v="-799.2"/>
    <x v="0"/>
    <x v="32"/>
    <s v="Inventory-Dry / Non-commodity"/>
  </r>
  <r>
    <x v="7"/>
    <d v="2018-04-16T00:00:00"/>
    <n v="-1155"/>
    <m/>
    <n v="35457"/>
    <n v="-6019.39"/>
    <x v="0"/>
    <x v="45"/>
    <s v="Inventory-Dry / Non-commodity"/>
  </r>
  <r>
    <x v="7"/>
    <d v="2018-04-16T00:00:00"/>
    <n v="-1350"/>
    <m/>
    <n v="35457"/>
    <n v="-7035.66"/>
    <x v="0"/>
    <x v="45"/>
    <s v="Inventory-Dry / Non-commodity"/>
  </r>
  <r>
    <x v="7"/>
    <d v="2018-04-16T00:00:00"/>
    <n v="-1150"/>
    <m/>
    <n v="35457"/>
    <n v="-5993.34"/>
    <x v="0"/>
    <x v="45"/>
    <s v="Inventory-Dry / Non-commodity"/>
  </r>
  <r>
    <x v="7"/>
    <d v="2018-04-16T00:00:00"/>
    <n v="-1800"/>
    <m/>
    <n v="35457"/>
    <n v="-9380.8799999999992"/>
    <x v="0"/>
    <x v="45"/>
    <s v="Inventory-Dry / Non-commodity"/>
  </r>
  <r>
    <x v="7"/>
    <d v="2018-04-16T00:00:00"/>
    <n v="-1800"/>
    <m/>
    <n v="35457"/>
    <n v="-9380.8799999999992"/>
    <x v="0"/>
    <x v="45"/>
    <s v="Inventory-Dry / Non-commodity"/>
  </r>
  <r>
    <x v="7"/>
    <d v="2018-04-16T00:00:00"/>
    <n v="-1350"/>
    <m/>
    <n v="35457"/>
    <n v="-7035.66"/>
    <x v="0"/>
    <x v="45"/>
    <s v="Inventory-Dry / Non-commodity"/>
  </r>
  <r>
    <x v="7"/>
    <d v="2018-04-16T00:00:00"/>
    <n v="-4500"/>
    <m/>
    <n v="36701"/>
    <n v="-927"/>
    <x v="0"/>
    <x v="32"/>
    <s v="Inventory-Dry / Non-commodity"/>
  </r>
  <r>
    <x v="7"/>
    <d v="2018-04-16T00:00:00"/>
    <n v="-1"/>
    <m/>
    <s v="45532CHP"/>
    <n v="-16.850000000000001"/>
    <x v="0"/>
    <x v="32"/>
    <s v="Finished Goods"/>
  </r>
  <r>
    <x v="7"/>
    <d v="2018-04-16T00:00:00"/>
    <n v="-8"/>
    <m/>
    <s v="70014ORK"/>
    <n v="-167.46"/>
    <x v="0"/>
    <x v="45"/>
    <s v="Finished Goods"/>
  </r>
  <r>
    <x v="7"/>
    <d v="2018-04-16T00:00:00"/>
    <n v="-36"/>
    <m/>
    <s v="70014ORK"/>
    <n v="-753.58"/>
    <x v="0"/>
    <x v="45"/>
    <s v="Finished Goods"/>
  </r>
  <r>
    <x v="7"/>
    <d v="2018-04-17T00:00:00"/>
    <n v="-800"/>
    <m/>
    <n v="6984"/>
    <n v="-256.48"/>
    <x v="0"/>
    <x v="36"/>
    <s v="Inventory-Dry / Non-commodity"/>
  </r>
  <r>
    <x v="7"/>
    <d v="2018-04-17T00:00:00"/>
    <n v="-43"/>
    <m/>
    <s v="13302SYS"/>
    <n v="-883.47"/>
    <x v="0"/>
    <x v="41"/>
    <s v="Finished Goods"/>
  </r>
  <r>
    <x v="7"/>
    <d v="2018-04-17T00:00:00"/>
    <n v="-66"/>
    <m/>
    <s v="14330BRK"/>
    <n v="-1132.01"/>
    <x v="0"/>
    <x v="45"/>
    <s v="Finished Goods"/>
  </r>
  <r>
    <x v="7"/>
    <d v="2018-04-17T00:00:00"/>
    <n v="-66"/>
    <m/>
    <s v="14330BRK"/>
    <n v="-1132.01"/>
    <x v="0"/>
    <x v="45"/>
    <s v="Finished Goods"/>
  </r>
  <r>
    <x v="7"/>
    <d v="2018-04-17T00:00:00"/>
    <n v="-66"/>
    <m/>
    <s v="14330BRK"/>
    <n v="-1132.01"/>
    <x v="0"/>
    <x v="45"/>
    <s v="Finished Goods"/>
  </r>
  <r>
    <x v="7"/>
    <d v="2018-04-17T00:00:00"/>
    <n v="-15"/>
    <m/>
    <s v="14351SYS"/>
    <n v="-114.6"/>
    <x v="0"/>
    <x v="31"/>
    <s v="Finished Goods"/>
  </r>
  <r>
    <x v="7"/>
    <d v="2018-04-17T00:00:00"/>
    <n v="-9.8000000000000007"/>
    <m/>
    <n v="17171"/>
    <n v="-405.69"/>
    <x v="0"/>
    <x v="45"/>
    <s v="Inventory-Dry / Non-commodity"/>
  </r>
  <r>
    <x v="7"/>
    <d v="2018-04-17T00:00:00"/>
    <n v="-99"/>
    <m/>
    <n v="17171"/>
    <n v="-4098.34"/>
    <x v="0"/>
    <x v="45"/>
    <s v="Inventory-Dry / Non-commodity"/>
  </r>
  <r>
    <x v="7"/>
    <d v="2018-04-17T00:00:00"/>
    <n v="-108.9"/>
    <m/>
    <n v="19986"/>
    <n v="-292.98"/>
    <x v="0"/>
    <x v="45"/>
    <s v="Inventory-Dry / Non-commodity"/>
  </r>
  <r>
    <x v="7"/>
    <d v="2018-04-17T00:00:00"/>
    <n v="-192.4"/>
    <m/>
    <n v="19986"/>
    <n v="-517.63"/>
    <x v="0"/>
    <x v="45"/>
    <s v="Inventory-Dry / Non-commodity"/>
  </r>
  <r>
    <x v="7"/>
    <d v="2018-04-17T00:00:00"/>
    <n v="-6"/>
    <m/>
    <s v="20109CGS"/>
    <n v="-38.270000000000003"/>
    <x v="0"/>
    <x v="31"/>
    <s v="Finished Goods"/>
  </r>
  <r>
    <x v="7"/>
    <d v="2018-04-17T00:00:00"/>
    <n v="-9"/>
    <m/>
    <s v="20109CGS"/>
    <n v="-57.41"/>
    <x v="0"/>
    <x v="31"/>
    <s v="Finished Goods"/>
  </r>
  <r>
    <x v="7"/>
    <d v="2018-04-17T00:00:00"/>
    <n v="-77"/>
    <m/>
    <s v="20944CUL"/>
    <n v="-392.83"/>
    <x v="0"/>
    <x v="41"/>
    <s v="Finished Goods"/>
  </r>
  <r>
    <x v="7"/>
    <d v="2018-04-17T00:00:00"/>
    <n v="-82"/>
    <m/>
    <s v="20946CUL"/>
    <n v="-568.80999999999995"/>
    <x v="0"/>
    <x v="41"/>
    <s v="Finished Goods"/>
  </r>
  <r>
    <x v="7"/>
    <d v="2018-04-17T00:00:00"/>
    <n v="-20"/>
    <m/>
    <s v="21130PHI"/>
    <n v="-968.24"/>
    <x v="0"/>
    <x v="45"/>
    <s v="Finished Goods"/>
  </r>
  <r>
    <x v="7"/>
    <d v="2018-04-17T00:00:00"/>
    <n v="-48"/>
    <m/>
    <s v="21173PNA"/>
    <n v="-1336.1"/>
    <x v="0"/>
    <x v="45"/>
    <s v="Finished Goods"/>
  </r>
  <r>
    <x v="7"/>
    <d v="2018-04-17T00:00:00"/>
    <n v="-48"/>
    <m/>
    <s v="21173PNA"/>
    <n v="-1336.1"/>
    <x v="0"/>
    <x v="45"/>
    <s v="Finished Goods"/>
  </r>
  <r>
    <x v="7"/>
    <d v="2018-04-17T00:00:00"/>
    <n v="-48"/>
    <m/>
    <s v="21173PNA"/>
    <n v="-1336.1"/>
    <x v="0"/>
    <x v="45"/>
    <s v="Finished Goods"/>
  </r>
  <r>
    <x v="7"/>
    <d v="2018-04-17T00:00:00"/>
    <n v="-9"/>
    <m/>
    <n v="21384"/>
    <n v="-120.37"/>
    <x v="0"/>
    <x v="45"/>
    <s v="Inventory-Dry / Non-commodity"/>
  </r>
  <r>
    <x v="7"/>
    <d v="2018-04-17T00:00:00"/>
    <n v="-3"/>
    <m/>
    <s v="21491TFR"/>
    <n v="-87.26"/>
    <x v="0"/>
    <x v="45"/>
    <s v="Finished Goods"/>
  </r>
  <r>
    <x v="7"/>
    <d v="2018-04-17T00:00:00"/>
    <n v="-38"/>
    <m/>
    <s v="21491TFR"/>
    <n v="-1105.3399999999999"/>
    <x v="0"/>
    <x v="45"/>
    <s v="Finished Goods"/>
  </r>
  <r>
    <x v="7"/>
    <d v="2018-04-17T00:00:00"/>
    <n v="-10"/>
    <m/>
    <s v="21513PJN"/>
    <n v="-238.41"/>
    <x v="0"/>
    <x v="45"/>
    <s v="Finished Goods"/>
  </r>
  <r>
    <x v="7"/>
    <d v="2018-04-17T00:00:00"/>
    <n v="-24"/>
    <m/>
    <s v="21527LJS"/>
    <n v="-640.46"/>
    <x v="0"/>
    <x v="45"/>
    <s v="Finished Goods"/>
  </r>
  <r>
    <x v="7"/>
    <d v="2018-04-17T00:00:00"/>
    <n v="-91"/>
    <m/>
    <s v="21527LJS"/>
    <n v="-2428.5"/>
    <x v="0"/>
    <x v="45"/>
    <s v="Finished Goods"/>
  </r>
  <r>
    <x v="7"/>
    <d v="2018-04-17T00:00:00"/>
    <n v="-91"/>
    <m/>
    <s v="21527LJS"/>
    <n v="-2428.5"/>
    <x v="0"/>
    <x v="45"/>
    <s v="Finished Goods"/>
  </r>
  <r>
    <x v="7"/>
    <d v="2018-04-17T00:00:00"/>
    <n v="-81"/>
    <m/>
    <s v="21610DLS"/>
    <n v="-2024.9"/>
    <x v="0"/>
    <x v="45"/>
    <s v="Finished Goods"/>
  </r>
  <r>
    <x v="7"/>
    <d v="2018-04-17T00:00:00"/>
    <n v="-95"/>
    <m/>
    <s v="21610DLS"/>
    <n v="-2374.88"/>
    <x v="0"/>
    <x v="45"/>
    <s v="Finished Goods"/>
  </r>
  <r>
    <x v="7"/>
    <d v="2018-04-17T00:00:00"/>
    <n v="-3"/>
    <m/>
    <s v="21924GFK"/>
    <n v="-55.06"/>
    <x v="0"/>
    <x v="32"/>
    <s v="Finished Goods"/>
  </r>
  <r>
    <x v="7"/>
    <d v="2018-04-17T00:00:00"/>
    <n v="-24"/>
    <m/>
    <s v="22474DLS"/>
    <n v="-401.12"/>
    <x v="0"/>
    <x v="45"/>
    <s v="Finished Goods"/>
  </r>
  <r>
    <x v="7"/>
    <d v="2018-04-17T00:00:00"/>
    <n v="-68"/>
    <m/>
    <s v="22474DLS"/>
    <n v="-1136.52"/>
    <x v="0"/>
    <x v="45"/>
    <s v="Finished Goods"/>
  </r>
  <r>
    <x v="7"/>
    <d v="2018-04-17T00:00:00"/>
    <n v="-1260"/>
    <m/>
    <n v="32266"/>
    <n v="-2284.38"/>
    <x v="0"/>
    <x v="45"/>
    <s v="Inventory-Dry / Non-commodity"/>
  </r>
  <r>
    <x v="7"/>
    <d v="2018-04-17T00:00:00"/>
    <n v="-1680"/>
    <m/>
    <n v="32266"/>
    <n v="-3045.84"/>
    <x v="0"/>
    <x v="45"/>
    <s v="Inventory-Dry / Non-commodity"/>
  </r>
  <r>
    <x v="7"/>
    <d v="2018-04-17T00:00:00"/>
    <n v="-420"/>
    <m/>
    <n v="32266"/>
    <n v="-761.46"/>
    <x v="0"/>
    <x v="45"/>
    <s v="Inventory-Dry / Non-commodity"/>
  </r>
  <r>
    <x v="7"/>
    <d v="2018-04-17T00:00:00"/>
    <n v="-1680"/>
    <m/>
    <n v="32266"/>
    <n v="-3045.84"/>
    <x v="0"/>
    <x v="45"/>
    <s v="Inventory-Dry / Non-commodity"/>
  </r>
  <r>
    <x v="7"/>
    <d v="2018-04-17T00:00:00"/>
    <n v="-1680"/>
    <m/>
    <n v="32266"/>
    <n v="-3045.84"/>
    <x v="0"/>
    <x v="45"/>
    <s v="Inventory-Dry / Non-commodity"/>
  </r>
  <r>
    <x v="7"/>
    <d v="2018-04-17T00:00:00"/>
    <n v="-1680"/>
    <m/>
    <n v="32266"/>
    <n v="-3045.84"/>
    <x v="0"/>
    <x v="45"/>
    <s v="Inventory-Dry / Non-commodity"/>
  </r>
  <r>
    <x v="7"/>
    <d v="2018-04-17T00:00:00"/>
    <n v="-50508"/>
    <m/>
    <n v="32301"/>
    <n v="-1772.83"/>
    <x v="0"/>
    <x v="45"/>
    <s v="Inventory-Packaging"/>
  </r>
  <r>
    <x v="7"/>
    <d v="2018-04-17T00:00:00"/>
    <n v="-1516.6"/>
    <m/>
    <n v="35580"/>
    <n v="-1190.3699999999999"/>
    <x v="0"/>
    <x v="45"/>
    <s v="Inventory-Dry / Non-commodity"/>
  </r>
  <r>
    <x v="7"/>
    <d v="2018-04-17T00:00:00"/>
    <n v="-260"/>
    <m/>
    <n v="35580"/>
    <n v="-204.07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820"/>
    <m/>
    <n v="35580"/>
    <n v="-1428.51"/>
    <x v="0"/>
    <x v="45"/>
    <s v="Inventory-Dry / Non-commodity"/>
  </r>
  <r>
    <x v="7"/>
    <d v="2018-04-17T00:00:00"/>
    <n v="-1944.5"/>
    <m/>
    <n v="35616"/>
    <n v="-6533.52"/>
    <x v="0"/>
    <x v="45"/>
    <s v="Inventory-Dry / Non-commodity"/>
  </r>
  <r>
    <x v="7"/>
    <d v="2018-04-17T00:00:00"/>
    <n v="-333"/>
    <m/>
    <n v="35616"/>
    <n v="-1118.8800000000001"/>
    <x v="0"/>
    <x v="45"/>
    <s v="Inventory-Dry / Non-commodity"/>
  </r>
  <r>
    <x v="7"/>
    <d v="2018-04-17T00:00:00"/>
    <n v="-1057"/>
    <m/>
    <n v="35616"/>
    <n v="-3551.52"/>
    <x v="0"/>
    <x v="45"/>
    <s v="Inventory-Dry / Non-commodity"/>
  </r>
  <r>
    <x v="7"/>
    <d v="2018-04-17T00:00:00"/>
    <n v="-1065"/>
    <m/>
    <n v="35616"/>
    <n v="-3578.4"/>
    <x v="0"/>
    <x v="45"/>
    <s v="Inventory-Dry / Non-commodity"/>
  </r>
  <r>
    <x v="7"/>
    <d v="2018-04-17T00:00:00"/>
    <n v="-277.7"/>
    <m/>
    <n v="35616"/>
    <n v="-933.07"/>
    <x v="0"/>
    <x v="45"/>
    <s v="Inventory-Dry / Non-commodity"/>
  </r>
  <r>
    <x v="7"/>
    <d v="2018-04-17T00:00:00"/>
    <n v="-850"/>
    <m/>
    <n v="35616"/>
    <n v="-2856"/>
    <x v="0"/>
    <x v="45"/>
    <s v="Inventory-Dry / Non-commodity"/>
  </r>
  <r>
    <x v="7"/>
    <d v="2018-04-17T00:00:00"/>
    <n v="-1111"/>
    <m/>
    <n v="35616"/>
    <n v="-3732.96"/>
    <x v="0"/>
    <x v="45"/>
    <s v="Inventory-Dry / Non-commodity"/>
  </r>
  <r>
    <x v="7"/>
    <d v="2018-04-17T00:00:00"/>
    <n v="-1944.2"/>
    <m/>
    <n v="35616"/>
    <n v="-6532.51"/>
    <x v="0"/>
    <x v="45"/>
    <s v="Inventory-Dry / Non-commodity"/>
  </r>
  <r>
    <x v="7"/>
    <d v="2018-04-17T00:00:00"/>
    <n v="-1944.5"/>
    <m/>
    <n v="35616"/>
    <n v="-6533.52"/>
    <x v="0"/>
    <x v="45"/>
    <s v="Inventory-Dry / Non-commodity"/>
  </r>
  <r>
    <x v="7"/>
    <d v="2018-04-17T00:00:00"/>
    <n v="-1944.6"/>
    <m/>
    <n v="35616"/>
    <n v="-6533.85"/>
    <x v="0"/>
    <x v="45"/>
    <s v="Inventory-Dry / Non-commodity"/>
  </r>
  <r>
    <x v="7"/>
    <d v="2018-04-17T00:00:00"/>
    <n v="-1666.4"/>
    <m/>
    <n v="35616"/>
    <n v="-5599.1"/>
    <x v="0"/>
    <x v="45"/>
    <s v="Inventory-Dry / Non-commodity"/>
  </r>
  <r>
    <x v="7"/>
    <d v="2018-04-17T00:00:00"/>
    <n v="-1012"/>
    <m/>
    <n v="35616"/>
    <n v="-3400.32"/>
    <x v="0"/>
    <x v="45"/>
    <s v="Inventory-Dry / Non-commodity"/>
  </r>
  <r>
    <x v="7"/>
    <d v="2018-04-17T00:00:00"/>
    <n v="-324"/>
    <m/>
    <n v="35616"/>
    <n v="-1088.6400000000001"/>
    <x v="0"/>
    <x v="45"/>
    <s v="Inventory-Dry / Non-commodity"/>
  </r>
  <r>
    <x v="7"/>
    <d v="2018-04-17T00:00:00"/>
    <n v="-89"/>
    <m/>
    <n v="38789"/>
    <n v="-404.68"/>
    <x v="0"/>
    <x v="45"/>
    <s v="Inventory-Dry / Non-commodity"/>
  </r>
  <r>
    <x v="7"/>
    <d v="2018-04-17T00:00:00"/>
    <n v="-250"/>
    <m/>
    <n v="38789"/>
    <n v="-1136.75"/>
    <x v="0"/>
    <x v="45"/>
    <s v="Inventory-Dry / Non-commodity"/>
  </r>
  <r>
    <x v="7"/>
    <d v="2018-04-17T00:00:00"/>
    <n v="-1"/>
    <m/>
    <s v="47041SYS"/>
    <n v="-10.61"/>
    <x v="0"/>
    <x v="32"/>
    <s v="Finished Goods"/>
  </r>
  <r>
    <x v="7"/>
    <d v="2018-04-17T00:00:00"/>
    <n v="-3"/>
    <m/>
    <s v="71733GOR"/>
    <n v="-82.77"/>
    <x v="0"/>
    <x v="32"/>
    <s v="Finished Goods"/>
  </r>
  <r>
    <x v="7"/>
    <d v="2018-04-17T00:00:00"/>
    <n v="-63"/>
    <m/>
    <s v="72089SYS"/>
    <n v="-1497.63"/>
    <x v="1"/>
    <x v="34"/>
    <s v="Finished Goods"/>
  </r>
  <r>
    <x v="7"/>
    <d v="2018-04-17T00:00:00"/>
    <n v="-2"/>
    <m/>
    <s v="85621HVR"/>
    <n v="-18.72"/>
    <x v="0"/>
    <x v="33"/>
    <s v="Finished Goods"/>
  </r>
  <r>
    <x v="7"/>
    <d v="2018-04-17T00:00:00"/>
    <n v="-13"/>
    <m/>
    <s v="85621HVR"/>
    <n v="-121.36"/>
    <x v="0"/>
    <x v="33"/>
    <s v="Finished Goods"/>
  </r>
  <r>
    <x v="7"/>
    <d v="2018-04-18T00:00:00"/>
    <n v="-400"/>
    <m/>
    <n v="1008"/>
    <n v="-209.08"/>
    <x v="0"/>
    <x v="43"/>
    <s v="Inventory-Packaging"/>
  </r>
  <r>
    <x v="7"/>
    <d v="2018-04-18T00:00:00"/>
    <n v="-789"/>
    <m/>
    <n v="1008"/>
    <n v="-412.41"/>
    <x v="0"/>
    <x v="43"/>
    <s v="Inventory-Packaging"/>
  </r>
  <r>
    <x v="7"/>
    <d v="2018-04-18T00:00:00"/>
    <n v="-1749"/>
    <m/>
    <n v="4766"/>
    <n v="-421.5"/>
    <x v="0"/>
    <x v="32"/>
    <s v="Inventory-Dry / Non-commodity"/>
  </r>
  <r>
    <x v="7"/>
    <d v="2018-04-18T00:00:00"/>
    <n v="-4000"/>
    <m/>
    <n v="4780"/>
    <n v="-580"/>
    <x v="0"/>
    <x v="34"/>
    <s v="Inventory-Dry / Non-commodity"/>
  </r>
  <r>
    <x v="7"/>
    <d v="2018-04-18T00:00:00"/>
    <n v="-879.9"/>
    <m/>
    <n v="7515"/>
    <n v="-1928.21"/>
    <x v="1"/>
    <x v="34"/>
    <s v="Inventory-Dry / Non-commodity"/>
  </r>
  <r>
    <x v="7"/>
    <d v="2018-04-18T00:00:00"/>
    <n v="-1"/>
    <m/>
    <s v="14351SYS"/>
    <n v="-7.64"/>
    <x v="0"/>
    <x v="31"/>
    <s v="Finished Goods"/>
  </r>
  <r>
    <x v="7"/>
    <d v="2018-04-18T00:00:00"/>
    <n v="-118"/>
    <m/>
    <s v="14351SYS"/>
    <n v="-902.44"/>
    <x v="0"/>
    <x v="31"/>
    <s v="Finished Goods"/>
  </r>
  <r>
    <x v="7"/>
    <d v="2018-04-18T00:00:00"/>
    <n v="-49"/>
    <m/>
    <s v="16494COS"/>
    <n v="-828.13"/>
    <x v="0"/>
    <x v="49"/>
    <s v="Finished Goods"/>
  </r>
  <r>
    <x v="7"/>
    <d v="2018-04-18T00:00:00"/>
    <n v="-1"/>
    <m/>
    <s v="17167COS"/>
    <n v="-19.89"/>
    <x v="0"/>
    <x v="42"/>
    <s v="Finished Goods"/>
  </r>
  <r>
    <x v="7"/>
    <d v="2018-04-18T00:00:00"/>
    <n v="-1"/>
    <m/>
    <s v="18013UBA"/>
    <n v="-28.64"/>
    <x v="0"/>
    <x v="32"/>
    <s v="Finished Goods"/>
  </r>
  <r>
    <x v="7"/>
    <d v="2018-04-18T00:00:00"/>
    <n v="-280"/>
    <m/>
    <n v="20476"/>
    <n v="-558.48"/>
    <x v="0"/>
    <x v="40"/>
    <s v="Inventory-Dry / Non-commodity"/>
  </r>
  <r>
    <x v="7"/>
    <d v="2018-04-18T00:00:00"/>
    <n v="-104.1"/>
    <m/>
    <n v="20554"/>
    <n v="-1636.04"/>
    <x v="0"/>
    <x v="45"/>
    <s v="Inventory-Dry / Non-commodity"/>
  </r>
  <r>
    <x v="7"/>
    <d v="2018-04-18T00:00:00"/>
    <n v="-150"/>
    <m/>
    <n v="20554"/>
    <n v="-2357.41"/>
    <x v="0"/>
    <x v="45"/>
    <s v="Inventory-Dry / Non-commodity"/>
  </r>
  <r>
    <x v="7"/>
    <d v="2018-04-18T00:00:00"/>
    <n v="-59"/>
    <m/>
    <s v="21174PNA"/>
    <n v="-1815.21"/>
    <x v="0"/>
    <x v="45"/>
    <s v="Finished Goods"/>
  </r>
  <r>
    <x v="7"/>
    <d v="2018-04-18T00:00:00"/>
    <n v="-60"/>
    <m/>
    <s v="21174PNA"/>
    <n v="-1845.98"/>
    <x v="0"/>
    <x v="45"/>
    <s v="Finished Goods"/>
  </r>
  <r>
    <x v="7"/>
    <d v="2018-04-18T00:00:00"/>
    <n v="-2"/>
    <m/>
    <s v="21443MIL"/>
    <n v="-27.56"/>
    <x v="0"/>
    <x v="31"/>
    <s v="Finished Goods"/>
  </r>
  <r>
    <x v="7"/>
    <d v="2018-04-18T00:00:00"/>
    <n v="-21"/>
    <m/>
    <s v="21484GNS"/>
    <n v="-544.19000000000005"/>
    <x v="0"/>
    <x v="32"/>
    <s v="Finished Goods"/>
  </r>
  <r>
    <x v="7"/>
    <d v="2018-04-18T00:00:00"/>
    <n v="-1"/>
    <m/>
    <s v="21549GNS"/>
    <n v="-18.690000000000001"/>
    <x v="0"/>
    <x v="32"/>
    <s v="Finished Goods"/>
  </r>
  <r>
    <x v="7"/>
    <d v="2018-04-18T00:00:00"/>
    <n v="-1"/>
    <m/>
    <s v="21683GFS"/>
    <n v="-17.43"/>
    <x v="0"/>
    <x v="31"/>
    <s v="Finished Goods"/>
  </r>
  <r>
    <x v="7"/>
    <d v="2018-04-18T00:00:00"/>
    <n v="-3"/>
    <m/>
    <s v="21943GFS"/>
    <n v="-58.7"/>
    <x v="0"/>
    <x v="31"/>
    <s v="Finished Goods"/>
  </r>
  <r>
    <x v="7"/>
    <d v="2018-04-18T00:00:00"/>
    <n v="-1"/>
    <m/>
    <s v="21966MCD"/>
    <n v="-13.04"/>
    <x v="0"/>
    <x v="32"/>
    <s v="Finished Goods"/>
  </r>
  <r>
    <x v="7"/>
    <d v="2018-04-18T00:00:00"/>
    <n v="-2"/>
    <m/>
    <s v="22436CCD"/>
    <n v="-34.35"/>
    <x v="0"/>
    <x v="32"/>
    <s v="Finished Goods"/>
  </r>
  <r>
    <x v="7"/>
    <d v="2018-04-18T00:00:00"/>
    <n v="-121"/>
    <m/>
    <s v="22440MCX"/>
    <n v="-535.73"/>
    <x v="1"/>
    <x v="34"/>
    <s v="Finished Goods"/>
  </r>
  <r>
    <x v="7"/>
    <d v="2018-04-18T00:00:00"/>
    <n v="-174"/>
    <m/>
    <s v="22440MCX"/>
    <n v="-770.36"/>
    <x v="1"/>
    <x v="34"/>
    <s v="Finished Goods"/>
  </r>
  <r>
    <x v="7"/>
    <d v="2018-04-18T00:00:00"/>
    <n v="-34"/>
    <m/>
    <s v="22624MCD"/>
    <n v="-206.45"/>
    <x v="1"/>
    <x v="34"/>
    <s v="Finished Goods"/>
  </r>
  <r>
    <x v="7"/>
    <d v="2018-04-18T00:00:00"/>
    <n v="-180"/>
    <m/>
    <s v="22624MCD"/>
    <n v="-1092.98"/>
    <x v="1"/>
    <x v="34"/>
    <s v="Finished Goods"/>
  </r>
  <r>
    <x v="7"/>
    <d v="2018-04-18T00:00:00"/>
    <n v="-360"/>
    <m/>
    <n v="22885"/>
    <n v="-1360.04"/>
    <x v="0"/>
    <x v="45"/>
    <s v="Inventory-Dry / Non-commodity"/>
  </r>
  <r>
    <x v="7"/>
    <d v="2018-04-18T00:00:00"/>
    <n v="-240"/>
    <m/>
    <n v="22885"/>
    <n v="-906.69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305"/>
    <m/>
    <n v="22885"/>
    <n v="-1152.25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600"/>
    <m/>
    <n v="22885"/>
    <n v="-2266.7399999999998"/>
    <x v="0"/>
    <x v="45"/>
    <s v="Inventory-Dry / Non-commodity"/>
  </r>
  <r>
    <x v="7"/>
    <d v="2018-04-18T00:00:00"/>
    <n v="-19"/>
    <m/>
    <s v="45532CHP"/>
    <n v="-322.05"/>
    <x v="0"/>
    <x v="32"/>
    <s v="Finished Goods"/>
  </r>
  <r>
    <x v="7"/>
    <d v="2018-04-18T00:00:00"/>
    <n v="-15"/>
    <m/>
    <s v="47048SYS"/>
    <n v="-149.13"/>
    <x v="0"/>
    <x v="31"/>
    <s v="Finished Goods"/>
  </r>
  <r>
    <x v="7"/>
    <d v="2018-04-18T00:00:00"/>
    <n v="-17"/>
    <m/>
    <s v="85621HVR"/>
    <n v="-158.91999999999999"/>
    <x v="0"/>
    <x v="33"/>
    <s v="Finished Goods"/>
  </r>
  <r>
    <x v="7"/>
    <d v="2018-04-18T00:00:00"/>
    <n v="-100"/>
    <m/>
    <s v="86353CLG"/>
    <n v="-1688.7"/>
    <x v="1"/>
    <x v="34"/>
    <s v="Finished Goods"/>
  </r>
  <r>
    <x v="7"/>
    <d v="2018-04-18T00:00:00"/>
    <n v="-91300"/>
    <m/>
    <n v="94390"/>
    <n v="-1926.43"/>
    <x v="0"/>
    <x v="45"/>
    <s v="Inventory-Label"/>
  </r>
  <r>
    <x v="7"/>
    <d v="2018-04-19T00:00:00"/>
    <n v="-240"/>
    <m/>
    <n v="5185"/>
    <n v="-99.98"/>
    <x v="0"/>
    <x v="32"/>
    <s v="Inventory-Dry / Non-commodity"/>
  </r>
  <r>
    <x v="7"/>
    <d v="2018-04-19T00:00:00"/>
    <n v="-50"/>
    <m/>
    <n v="8050"/>
    <n v="-5.0999999999999996"/>
    <x v="0"/>
    <x v="32"/>
    <s v="Inventory-Dry / Non-commodity"/>
  </r>
  <r>
    <x v="7"/>
    <d v="2018-04-19T00:00:00"/>
    <n v="-1"/>
    <m/>
    <s v="15144WCP"/>
    <n v="-33.590000000000003"/>
    <x v="0"/>
    <x v="32"/>
    <s v="Finished Goods"/>
  </r>
  <r>
    <x v="7"/>
    <d v="2018-04-19T00:00:00"/>
    <n v="-2"/>
    <m/>
    <s v="15824GUY"/>
    <n v="-59.03"/>
    <x v="0"/>
    <x v="31"/>
    <s v="Finished Goods"/>
  </r>
  <r>
    <x v="7"/>
    <d v="2018-04-19T00:00:00"/>
    <n v="-3"/>
    <m/>
    <s v="15827GUY"/>
    <n v="-107.66"/>
    <x v="0"/>
    <x v="31"/>
    <s v="Finished Goods"/>
  </r>
  <r>
    <x v="7"/>
    <d v="2018-04-19T00:00:00"/>
    <n v="-50"/>
    <m/>
    <n v="17517"/>
    <n v="-99.35"/>
    <x v="0"/>
    <x v="45"/>
    <s v="Inventory-Dry / Non-commodity"/>
  </r>
  <r>
    <x v="7"/>
    <d v="2018-04-19T00:00:00"/>
    <n v="-115"/>
    <m/>
    <n v="17517"/>
    <n v="-228.5"/>
    <x v="0"/>
    <x v="45"/>
    <s v="Inventory-Dry / Non-commodity"/>
  </r>
  <r>
    <x v="7"/>
    <d v="2018-04-19T00:00:00"/>
    <n v="-200"/>
    <m/>
    <n v="17517"/>
    <n v="-397.4"/>
    <x v="0"/>
    <x v="45"/>
    <s v="Inventory-Dry / Non-commodity"/>
  </r>
  <r>
    <x v="7"/>
    <d v="2018-04-19T00:00:00"/>
    <n v="-1"/>
    <m/>
    <s v="17710CGS"/>
    <n v="-17.489999999999998"/>
    <x v="0"/>
    <x v="31"/>
    <s v="Finished Goods"/>
  </r>
  <r>
    <x v="7"/>
    <d v="2018-04-19T00:00:00"/>
    <n v="-5"/>
    <m/>
    <s v="21547GNS"/>
    <n v="-90.28"/>
    <x v="0"/>
    <x v="31"/>
    <s v="Finished Goods"/>
  </r>
  <r>
    <x v="7"/>
    <d v="2018-04-19T00:00:00"/>
    <n v="-42"/>
    <m/>
    <s v="21584TFR"/>
    <n v="-1283.28"/>
    <x v="0"/>
    <x v="36"/>
    <s v="Finished Goods"/>
  </r>
  <r>
    <x v="7"/>
    <d v="2018-04-19T00:00:00"/>
    <n v="-42"/>
    <m/>
    <s v="21584TFR"/>
    <n v="-1283.28"/>
    <x v="0"/>
    <x v="36"/>
    <s v="Finished Goods"/>
  </r>
  <r>
    <x v="7"/>
    <d v="2018-04-19T00:00:00"/>
    <n v="-14"/>
    <m/>
    <s v="21584TFR"/>
    <n v="-427.71"/>
    <x v="0"/>
    <x v="36"/>
    <s v="Finished Goods"/>
  </r>
  <r>
    <x v="7"/>
    <d v="2018-04-19T00:00:00"/>
    <n v="-300"/>
    <m/>
    <n v="22839"/>
    <n v="-1826.34"/>
    <x v="0"/>
    <x v="45"/>
    <s v="Inventory-Dry / Non-commodity"/>
  </r>
  <r>
    <x v="7"/>
    <d v="2018-04-19T00:00:00"/>
    <n v="-11"/>
    <m/>
    <n v="23133"/>
    <n v="-225.5"/>
    <x v="0"/>
    <x v="43"/>
    <s v="Inventory-Packaging"/>
  </r>
  <r>
    <x v="7"/>
    <d v="2018-04-19T00:00:00"/>
    <n v="-35.5"/>
    <m/>
    <n v="28394"/>
    <n v="-357.81"/>
    <x v="0"/>
    <x v="45"/>
    <s v="Inventory-Dry / Non-commodity"/>
  </r>
  <r>
    <x v="7"/>
    <d v="2018-04-19T00:00:00"/>
    <n v="-0.6"/>
    <m/>
    <n v="28394"/>
    <n v="-6.04"/>
    <x v="0"/>
    <x v="45"/>
    <s v="Inventory-Dry / Non-commodity"/>
  </r>
  <r>
    <x v="7"/>
    <d v="2018-04-19T00:00:00"/>
    <n v="-390"/>
    <m/>
    <n v="28858"/>
    <n v="-219.53"/>
    <x v="0"/>
    <x v="45"/>
    <s v="Inventory-Packaging"/>
  </r>
  <r>
    <x v="7"/>
    <d v="2018-04-19T00:00:00"/>
    <n v="-591"/>
    <m/>
    <n v="28858"/>
    <n v="-332.67"/>
    <x v="0"/>
    <x v="45"/>
    <s v="Inventory-Packaging"/>
  </r>
  <r>
    <x v="7"/>
    <d v="2018-04-19T00:00:00"/>
    <n v="-600"/>
    <m/>
    <n v="28858"/>
    <n v="-337.74"/>
    <x v="0"/>
    <x v="45"/>
    <s v="Inventory-Packaging"/>
  </r>
  <r>
    <x v="7"/>
    <d v="2018-04-19T00:00:00"/>
    <n v="-600"/>
    <m/>
    <n v="28858"/>
    <n v="-337.74"/>
    <x v="0"/>
    <x v="45"/>
    <s v="Inventory-Packaging"/>
  </r>
  <r>
    <x v="7"/>
    <d v="2018-04-19T00:00:00"/>
    <n v="-600"/>
    <m/>
    <n v="28858"/>
    <n v="-337.74"/>
    <x v="0"/>
    <x v="45"/>
    <s v="Inventory-Packaging"/>
  </r>
  <r>
    <x v="7"/>
    <d v="2018-04-19T00:00:00"/>
    <n v="-600"/>
    <m/>
    <n v="28858"/>
    <n v="-337.74"/>
    <x v="0"/>
    <x v="45"/>
    <s v="Inventory-Packaging"/>
  </r>
  <r>
    <x v="7"/>
    <d v="2018-04-19T00:00:00"/>
    <n v="-600"/>
    <m/>
    <n v="28858"/>
    <n v="-337.74"/>
    <x v="0"/>
    <x v="45"/>
    <s v="Inventory-Packaging"/>
  </r>
  <r>
    <x v="7"/>
    <d v="2018-04-19T00:00:00"/>
    <n v="-72"/>
    <m/>
    <n v="35571"/>
    <n v="-234.9"/>
    <x v="0"/>
    <x v="45"/>
    <s v="Inventory-Dry / Non-commodity"/>
  </r>
  <r>
    <x v="7"/>
    <d v="2018-04-19T00:00:00"/>
    <n v="-360"/>
    <m/>
    <n v="35571"/>
    <n v="-1174.5"/>
    <x v="0"/>
    <x v="45"/>
    <s v="Inventory-Dry / Non-commodity"/>
  </r>
  <r>
    <x v="7"/>
    <d v="2018-04-19T00:00:00"/>
    <n v="-756"/>
    <m/>
    <n v="35571"/>
    <n v="-2466.4499999999998"/>
    <x v="0"/>
    <x v="45"/>
    <s v="Inventory-Dry / Non-commodity"/>
  </r>
  <r>
    <x v="7"/>
    <d v="2018-04-19T00:00:00"/>
    <n v="-836"/>
    <m/>
    <n v="35571"/>
    <n v="-2727.45"/>
    <x v="0"/>
    <x v="45"/>
    <s v="Inventory-Dry / Non-commodity"/>
  </r>
  <r>
    <x v="7"/>
    <d v="2018-04-19T00:00:00"/>
    <n v="-1680"/>
    <m/>
    <n v="35571"/>
    <n v="-5481"/>
    <x v="0"/>
    <x v="45"/>
    <s v="Inventory-Dry / Non-commodity"/>
  </r>
  <r>
    <x v="7"/>
    <d v="2018-04-19T00:00:00"/>
    <n v="-1050"/>
    <m/>
    <n v="35622"/>
    <n v="-212.2"/>
    <x v="0"/>
    <x v="35"/>
    <s v="Inventory-Dry / Non-commodity"/>
  </r>
  <r>
    <x v="7"/>
    <d v="2018-04-19T00:00:00"/>
    <n v="-500"/>
    <m/>
    <n v="35622"/>
    <n v="-101.05"/>
    <x v="0"/>
    <x v="35"/>
    <s v="Inventory-Dry / Non-commodity"/>
  </r>
  <r>
    <x v="7"/>
    <d v="2018-04-19T00:00:00"/>
    <n v="-200"/>
    <m/>
    <n v="35657"/>
    <n v="-2966"/>
    <x v="0"/>
    <x v="45"/>
    <s v="Inventory-Dry / Non-commodity"/>
  </r>
  <r>
    <x v="7"/>
    <d v="2018-04-19T00:00:00"/>
    <n v="-200"/>
    <m/>
    <n v="35657"/>
    <n v="-2966"/>
    <x v="0"/>
    <x v="45"/>
    <s v="Inventory-Dry / Non-commodity"/>
  </r>
  <r>
    <x v="7"/>
    <d v="2018-04-19T00:00:00"/>
    <n v="-400"/>
    <m/>
    <n v="35657"/>
    <n v="-5932"/>
    <x v="0"/>
    <x v="45"/>
    <s v="Inventory-Dry / Non-commodity"/>
  </r>
  <r>
    <x v="7"/>
    <d v="2018-04-19T00:00:00"/>
    <n v="-400"/>
    <m/>
    <n v="35657"/>
    <n v="-5932"/>
    <x v="0"/>
    <x v="45"/>
    <s v="Inventory-Dry / Non-commodity"/>
  </r>
  <r>
    <x v="7"/>
    <d v="2018-04-19T00:00:00"/>
    <n v="-275"/>
    <m/>
    <n v="35854"/>
    <n v="-1075.25"/>
    <x v="0"/>
    <x v="45"/>
    <s v="Inventory-Dry / Non-commodity"/>
  </r>
  <r>
    <x v="7"/>
    <d v="2018-04-19T00:00:00"/>
    <n v="-2000"/>
    <m/>
    <n v="39777"/>
    <n v="-1026.8"/>
    <x v="0"/>
    <x v="32"/>
    <s v="Inventory-Dry / Non-commodity"/>
  </r>
  <r>
    <x v="7"/>
    <d v="2018-04-19T00:00:00"/>
    <n v="-133"/>
    <m/>
    <s v="47043SYS"/>
    <n v="-1304.95"/>
    <x v="0"/>
    <x v="31"/>
    <s v="Finished Goods"/>
  </r>
  <r>
    <x v="7"/>
    <d v="2018-04-19T00:00:00"/>
    <n v="-1"/>
    <m/>
    <s v="56606CHP"/>
    <n v="-33.67"/>
    <x v="0"/>
    <x v="31"/>
    <s v="Finished Goods"/>
  </r>
  <r>
    <x v="7"/>
    <d v="2018-04-19T00:00:00"/>
    <n v="-7"/>
    <m/>
    <s v="71753CHP"/>
    <n v="-117.95"/>
    <x v="0"/>
    <x v="31"/>
    <s v="Finished Goods"/>
  </r>
  <r>
    <x v="7"/>
    <d v="2018-04-19T00:00:00"/>
    <n v="-18"/>
    <m/>
    <s v="85621HVR"/>
    <n v="-168.16"/>
    <x v="0"/>
    <x v="33"/>
    <s v="Finished Goods"/>
  </r>
  <r>
    <x v="7"/>
    <d v="2018-04-19T00:00:00"/>
    <n v="-14"/>
    <m/>
    <s v="85621HVR"/>
    <n v="-130.80000000000001"/>
    <x v="0"/>
    <x v="33"/>
    <s v="Finished Goods"/>
  </r>
  <r>
    <x v="7"/>
    <d v="2018-04-20T00:00:00"/>
    <n v="-47"/>
    <m/>
    <n v="5844"/>
    <n v="-58.28"/>
    <x v="0"/>
    <x v="32"/>
    <s v="Inventory-Dry / Non-commodity"/>
  </r>
  <r>
    <x v="7"/>
    <d v="2018-04-20T00:00:00"/>
    <n v="-8"/>
    <m/>
    <s v="14351SYS"/>
    <n v="-61.15"/>
    <x v="0"/>
    <x v="31"/>
    <s v="Finished Goods"/>
  </r>
  <r>
    <x v="7"/>
    <d v="2018-04-20T00:00:00"/>
    <n v="-1"/>
    <m/>
    <s v="16757CGS"/>
    <n v="-11.56"/>
    <x v="0"/>
    <x v="31"/>
    <s v="Finished Goods"/>
  </r>
  <r>
    <x v="7"/>
    <d v="2018-04-20T00:00:00"/>
    <n v="-3"/>
    <m/>
    <s v="16963BRX"/>
    <n v="-54.36"/>
    <x v="0"/>
    <x v="31"/>
    <s v="Finished Goods"/>
  </r>
  <r>
    <x v="7"/>
    <d v="2018-04-20T00:00:00"/>
    <n v="-34"/>
    <m/>
    <n v="17542"/>
    <n v="-153.22"/>
    <x v="0"/>
    <x v="32"/>
    <s v="Inventory-Dry / Non-commodity"/>
  </r>
  <r>
    <x v="7"/>
    <d v="2018-04-20T00:00:00"/>
    <n v="-1"/>
    <m/>
    <s v="21222SYA"/>
    <n v="-16.84"/>
    <x v="0"/>
    <x v="32"/>
    <s v="Finished Goods"/>
  </r>
  <r>
    <x v="7"/>
    <d v="2018-04-20T00:00:00"/>
    <n v="-13"/>
    <m/>
    <s v="21819CCD"/>
    <n v="-232.39"/>
    <x v="0"/>
    <x v="31"/>
    <s v="Finished Goods"/>
  </r>
  <r>
    <x v="7"/>
    <d v="2018-04-20T00:00:00"/>
    <n v="-12"/>
    <m/>
    <s v="22029PJN"/>
    <n v="-139.43"/>
    <x v="0"/>
    <x v="40"/>
    <s v="Finished Goods"/>
  </r>
  <r>
    <x v="7"/>
    <d v="2018-04-20T00:00:00"/>
    <n v="-101"/>
    <m/>
    <n v="28666"/>
    <n v="-61.48"/>
    <x v="0"/>
    <x v="45"/>
    <s v="Inventory-Packaging"/>
  </r>
  <r>
    <x v="7"/>
    <d v="2018-04-20T00:00:00"/>
    <n v="-400"/>
    <m/>
    <n v="28666"/>
    <n v="-243.52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450"/>
    <m/>
    <n v="28666"/>
    <n v="-273.95999999999998"/>
    <x v="0"/>
    <x v="45"/>
    <s v="Inventory-Packaging"/>
  </r>
  <r>
    <x v="7"/>
    <d v="2018-04-20T00:00:00"/>
    <n v="-70"/>
    <m/>
    <n v="28976"/>
    <n v="-1640.24"/>
    <x v="1"/>
    <x v="34"/>
    <s v="Inventory-Dry / Non-commodity"/>
  </r>
  <r>
    <x v="7"/>
    <d v="2018-04-20T00:00:00"/>
    <n v="-50"/>
    <m/>
    <n v="30557"/>
    <n v="-51.5"/>
    <x v="0"/>
    <x v="32"/>
    <s v="Inventory-Dry / Non-commodity"/>
  </r>
  <r>
    <x v="7"/>
    <d v="2018-04-20T00:00:00"/>
    <n v="-600"/>
    <m/>
    <n v="36000"/>
    <n v="-942.42"/>
    <x v="1"/>
    <x v="34"/>
    <s v="Inventory-Dry / Non-commodity"/>
  </r>
  <r>
    <x v="7"/>
    <d v="2018-04-20T00:00:00"/>
    <n v="-720"/>
    <m/>
    <n v="36000"/>
    <n v="-1130.9000000000001"/>
    <x v="1"/>
    <x v="34"/>
    <s v="Inventory-Dry / Non-commodity"/>
  </r>
  <r>
    <x v="7"/>
    <d v="2018-04-20T00:00:00"/>
    <n v="-240"/>
    <m/>
    <n v="36000"/>
    <n v="-376.96"/>
    <x v="1"/>
    <x v="34"/>
    <s v="Inventory-Dry / Non-commodity"/>
  </r>
  <r>
    <x v="7"/>
    <d v="2018-04-20T00:00:00"/>
    <n v="-1"/>
    <m/>
    <s v="71264BGC"/>
    <n v="-17.09"/>
    <x v="0"/>
    <x v="33"/>
    <s v="Finished Goods"/>
  </r>
  <r>
    <x v="7"/>
    <d v="2018-04-20T00:00:00"/>
    <n v="-1"/>
    <m/>
    <s v="71264BGC"/>
    <n v="-17.09"/>
    <x v="0"/>
    <x v="33"/>
    <s v="Finished Goods"/>
  </r>
  <r>
    <x v="7"/>
    <d v="2018-04-20T00:00:00"/>
    <n v="-7"/>
    <m/>
    <s v="71870SYS"/>
    <n v="-64.09"/>
    <x v="0"/>
    <x v="31"/>
    <s v="Finished Goods"/>
  </r>
  <r>
    <x v="7"/>
    <d v="2018-04-21T00:00:00"/>
    <n v="-3"/>
    <m/>
    <s v="18613USH"/>
    <n v="-50.09"/>
    <x v="0"/>
    <x v="32"/>
    <s v="Finished Goods"/>
  </r>
  <r>
    <x v="7"/>
    <d v="2018-04-21T00:00:00"/>
    <n v="-60"/>
    <m/>
    <n v="25236"/>
    <n v="-157.49"/>
    <x v="0"/>
    <x v="32"/>
    <s v="Inventory-Dry / Non-commodity"/>
  </r>
  <r>
    <x v="7"/>
    <d v="2018-04-21T00:00:00"/>
    <n v="-5"/>
    <m/>
    <s v="72048VEN"/>
    <n v="-83.08"/>
    <x v="0"/>
    <x v="33"/>
    <s v="Finished Goods"/>
  </r>
  <r>
    <x v="7"/>
    <d v="2018-04-22T00:00:00"/>
    <n v="-2"/>
    <m/>
    <s v="17731CGS"/>
    <n v="-19"/>
    <x v="0"/>
    <x v="32"/>
    <s v="Finished Goods"/>
  </r>
  <r>
    <x v="7"/>
    <d v="2018-04-22T00:00:00"/>
    <n v="-1"/>
    <m/>
    <s v="22163SMH"/>
    <n v="-18.09"/>
    <x v="0"/>
    <x v="31"/>
    <s v="Finished Goods"/>
  </r>
  <r>
    <x v="7"/>
    <d v="2018-04-22T00:00:00"/>
    <n v="-5"/>
    <m/>
    <s v="47047SYS"/>
    <n v="-49.37"/>
    <x v="0"/>
    <x v="31"/>
    <s v="Finished Goods"/>
  </r>
  <r>
    <x v="7"/>
    <d v="2018-04-22T00:00:00"/>
    <n v="-13"/>
    <m/>
    <s v="47047SYS"/>
    <n v="-128.37"/>
    <x v="0"/>
    <x v="31"/>
    <s v="Finished Goods"/>
  </r>
  <r>
    <x v="8"/>
    <d v="2018-04-02T00:00:00"/>
    <n v="-1"/>
    <m/>
    <s v="20147SNG"/>
    <n v="-32.549999999999997"/>
    <x v="0"/>
    <x v="32"/>
    <s v="Finished Goods"/>
  </r>
  <r>
    <x v="8"/>
    <d v="2018-04-02T00:00:00"/>
    <n v="-1"/>
    <m/>
    <s v="21506SCN"/>
    <n v="-1352"/>
    <x v="0"/>
    <x v="32"/>
    <s v="Finished Goods"/>
  </r>
  <r>
    <x v="8"/>
    <d v="2018-04-02T00:00:00"/>
    <n v="-40"/>
    <m/>
    <s v="22211WCK"/>
    <n v="-559.38"/>
    <x v="0"/>
    <x v="32"/>
    <s v="Finished Goods"/>
  </r>
  <r>
    <x v="8"/>
    <d v="2018-04-02T00:00:00"/>
    <n v="-150"/>
    <m/>
    <n v="32524"/>
    <n v="-101.7"/>
    <x v="0"/>
    <x v="46"/>
    <s v="Inventory-Dry / Non-commodity"/>
  </r>
  <r>
    <x v="8"/>
    <d v="2018-04-03T00:00:00"/>
    <n v="-1"/>
    <m/>
    <s v="17680CGB"/>
    <n v="-20.75"/>
    <x v="0"/>
    <x v="32"/>
    <s v="Finished Goods"/>
  </r>
  <r>
    <x v="8"/>
    <d v="2018-04-03T00:00:00"/>
    <n v="-1"/>
    <m/>
    <s v="21547GNS"/>
    <n v="-15.84"/>
    <x v="0"/>
    <x v="32"/>
    <s v="Finished Goods"/>
  </r>
  <r>
    <x v="8"/>
    <d v="2018-04-04T00:00:00"/>
    <n v="-1"/>
    <m/>
    <s v="11805GFS"/>
    <n v="-31.23"/>
    <x v="0"/>
    <x v="32"/>
    <s v="Finished Goods"/>
  </r>
  <r>
    <x v="8"/>
    <d v="2018-04-04T00:00:00"/>
    <n v="-1"/>
    <m/>
    <s v="16673CHQ"/>
    <n v="-6.95"/>
    <x v="0"/>
    <x v="32"/>
    <s v="Finished Goods"/>
  </r>
  <r>
    <x v="8"/>
    <d v="2018-04-04T00:00:00"/>
    <n v="-2000"/>
    <m/>
    <n v="33693"/>
    <n v="-616"/>
    <x v="0"/>
    <x v="37"/>
    <s v="Inventory-Dry / Non-commodity"/>
  </r>
  <r>
    <x v="8"/>
    <d v="2018-04-05T00:00:00"/>
    <n v="-1"/>
    <m/>
    <s v="19948POP"/>
    <n v="-19.07"/>
    <x v="0"/>
    <x v="32"/>
    <s v="Finished Goods"/>
  </r>
  <r>
    <x v="8"/>
    <d v="2018-04-05T00:00:00"/>
    <n v="-32"/>
    <m/>
    <s v="21201PJN"/>
    <n v="-290.08"/>
    <x v="0"/>
    <x v="32"/>
    <s v="Finished Goods"/>
  </r>
  <r>
    <x v="8"/>
    <d v="2018-04-05T00:00:00"/>
    <n v="-1"/>
    <m/>
    <s v="22347WAF"/>
    <n v="-19.440000000000001"/>
    <x v="0"/>
    <x v="32"/>
    <s v="Finished Goods"/>
  </r>
  <r>
    <x v="8"/>
    <d v="2018-04-06T00:00:00"/>
    <n v="-1"/>
    <m/>
    <s v="16839SNG"/>
    <n v="-14.43"/>
    <x v="0"/>
    <x v="32"/>
    <s v="Finished Goods"/>
  </r>
  <r>
    <x v="8"/>
    <d v="2018-04-06T00:00:00"/>
    <n v="-1995"/>
    <m/>
    <n v="32528"/>
    <n v="-1450.16"/>
    <x v="0"/>
    <x v="40"/>
    <s v="Inventory-Dry / Non-commodity"/>
  </r>
  <r>
    <x v="8"/>
    <d v="2018-04-09T00:00:00"/>
    <n v="-1"/>
    <m/>
    <s v="16953SNG"/>
    <n v="-24.26"/>
    <x v="0"/>
    <x v="32"/>
    <s v="Finished Goods"/>
  </r>
  <r>
    <x v="8"/>
    <d v="2018-04-09T00:00:00"/>
    <n v="-1"/>
    <m/>
    <s v="21480GND"/>
    <n v="-9.2200000000000006"/>
    <x v="0"/>
    <x v="32"/>
    <s v="Finished Goods"/>
  </r>
  <r>
    <x v="8"/>
    <d v="2018-04-09T00:00:00"/>
    <n v="-1"/>
    <m/>
    <s v="22347WAF"/>
    <n v="-19.420000000000002"/>
    <x v="0"/>
    <x v="32"/>
    <s v="Finished Goods"/>
  </r>
  <r>
    <x v="8"/>
    <d v="2018-04-09T00:00:00"/>
    <n v="-1800"/>
    <m/>
    <n v="34091"/>
    <n v="-729"/>
    <x v="0"/>
    <x v="40"/>
    <s v="Inventory-Dry / Non-commodity"/>
  </r>
  <r>
    <x v="8"/>
    <d v="2018-04-10T00:00:00"/>
    <n v="-5"/>
    <m/>
    <s v="19948POP"/>
    <n v="-95.26"/>
    <x v="0"/>
    <x v="32"/>
    <s v="Finished Goods"/>
  </r>
  <r>
    <x v="8"/>
    <d v="2018-04-10T00:00:00"/>
    <n v="-1"/>
    <m/>
    <s v="21708WCK"/>
    <n v="-15.66"/>
    <x v="0"/>
    <x v="32"/>
    <s v="Finished Goods"/>
  </r>
  <r>
    <x v="8"/>
    <d v="2018-04-11T00:00:00"/>
    <n v="48"/>
    <m/>
    <s v="16836SNG"/>
    <n v="563.70000000000005"/>
    <x v="0"/>
    <x v="33"/>
    <s v="Finished Goods"/>
  </r>
  <r>
    <x v="8"/>
    <d v="2018-04-11T00:00:00"/>
    <n v="-25"/>
    <m/>
    <s v="22435PNA"/>
    <n v="-1390.09"/>
    <x v="1"/>
    <x v="34"/>
    <s v="Finished Goods"/>
  </r>
  <r>
    <x v="8"/>
    <d v="2018-04-11T00:00:00"/>
    <n v="-1100"/>
    <m/>
    <n v="33693"/>
    <n v="-337.7"/>
    <x v="0"/>
    <x v="40"/>
    <s v="Inventory-Dry / Non-commodity"/>
  </r>
  <r>
    <x v="8"/>
    <d v="2018-04-11T00:00:00"/>
    <n v="-1100"/>
    <m/>
    <n v="33693"/>
    <n v="-337.7"/>
    <x v="0"/>
    <x v="40"/>
    <s v="Inventory-Dry / Non-commodity"/>
  </r>
  <r>
    <x v="8"/>
    <d v="2018-04-11T00:00:00"/>
    <n v="-800"/>
    <m/>
    <n v="33693"/>
    <n v="-245.6"/>
    <x v="0"/>
    <x v="40"/>
    <s v="Inventory-Dry / Non-commodity"/>
  </r>
  <r>
    <x v="8"/>
    <d v="2018-04-12T00:00:00"/>
    <n v="-6"/>
    <m/>
    <s v="21201PJN"/>
    <n v="-54.33"/>
    <x v="0"/>
    <x v="32"/>
    <s v="Finished Goods"/>
  </r>
  <r>
    <x v="8"/>
    <d v="2018-04-12T00:00:00"/>
    <n v="-1"/>
    <m/>
    <s v="21512GND"/>
    <n v="-8.94"/>
    <x v="0"/>
    <x v="32"/>
    <s v="Finished Goods"/>
  </r>
  <r>
    <x v="8"/>
    <d v="2018-04-12T00:00:00"/>
    <n v="-1"/>
    <m/>
    <s v="21512GND"/>
    <n v="-8.94"/>
    <x v="0"/>
    <x v="32"/>
    <s v="Finished Goods"/>
  </r>
  <r>
    <x v="8"/>
    <d v="2018-04-12T00:00:00"/>
    <n v="-3"/>
    <m/>
    <s v="21612MOP"/>
    <n v="-25.18"/>
    <x v="0"/>
    <x v="32"/>
    <s v="Finished Goods"/>
  </r>
  <r>
    <x v="8"/>
    <d v="2018-04-12T00:00:00"/>
    <n v="-15"/>
    <m/>
    <s v="21721WFS"/>
    <n v="-162.74"/>
    <x v="0"/>
    <x v="32"/>
    <s v="Finished Goods"/>
  </r>
  <r>
    <x v="8"/>
    <d v="2018-04-12T00:00:00"/>
    <n v="-1"/>
    <m/>
    <s v="22092USS"/>
    <n v="-14.58"/>
    <x v="0"/>
    <x v="32"/>
    <s v="Finished Goods"/>
  </r>
  <r>
    <x v="8"/>
    <d v="2018-04-12T00:00:00"/>
    <n v="-6"/>
    <m/>
    <s v="22347WAF"/>
    <n v="-116.49"/>
    <x v="0"/>
    <x v="32"/>
    <s v="Finished Goods"/>
  </r>
  <r>
    <x v="8"/>
    <d v="2018-04-13T00:00:00"/>
    <n v="-150"/>
    <m/>
    <n v="32533"/>
    <n v="-65.260000000000005"/>
    <x v="0"/>
    <x v="40"/>
    <s v="Inventory-Dry / Non-commodity"/>
  </r>
  <r>
    <x v="8"/>
    <d v="2018-04-13T00:00:00"/>
    <n v="-300"/>
    <m/>
    <n v="32533"/>
    <n v="-130.53"/>
    <x v="0"/>
    <x v="40"/>
    <s v="Inventory-Dry / Non-commodity"/>
  </r>
  <r>
    <x v="8"/>
    <d v="2018-04-13T00:00:00"/>
    <n v="-100"/>
    <m/>
    <n v="32533"/>
    <n v="-43.51"/>
    <x v="0"/>
    <x v="40"/>
    <s v="Inventory-Dry / Non-commodity"/>
  </r>
  <r>
    <x v="8"/>
    <d v="2018-04-16T00:00:00"/>
    <n v="-2"/>
    <m/>
    <s v="21149WEN"/>
    <n v="-30.78"/>
    <x v="0"/>
    <x v="32"/>
    <s v="Finished Goods"/>
  </r>
  <r>
    <x v="8"/>
    <d v="2018-04-16T00:00:00"/>
    <n v="-35"/>
    <m/>
    <s v="21201PJN"/>
    <n v="-315.94"/>
    <x v="0"/>
    <x v="32"/>
    <s v="Finished Goods"/>
  </r>
  <r>
    <x v="8"/>
    <d v="2018-04-16T00:00:00"/>
    <n v="-49"/>
    <m/>
    <s v="21201PJN"/>
    <n v="-442.32"/>
    <x v="0"/>
    <x v="34"/>
    <s v="Finished Goods"/>
  </r>
  <r>
    <x v="8"/>
    <d v="2018-04-18T00:00:00"/>
    <n v="-11"/>
    <m/>
    <s v="16953SNG"/>
    <n v="-264.95999999999998"/>
    <x v="0"/>
    <x v="32"/>
    <s v="Finished Goods"/>
  </r>
  <r>
    <x v="8"/>
    <d v="2018-04-18T00:00:00"/>
    <n v="-4"/>
    <m/>
    <s v="21512GND"/>
    <n v="-35.72"/>
    <x v="0"/>
    <x v="32"/>
    <s v="Finished Goods"/>
  </r>
  <r>
    <x v="8"/>
    <d v="2018-04-18T00:00:00"/>
    <n v="-4"/>
    <m/>
    <s v="21717WFS"/>
    <n v="-91"/>
    <x v="0"/>
    <x v="32"/>
    <s v="Finished Goods"/>
  </r>
  <r>
    <x v="8"/>
    <d v="2018-04-18T00:00:00"/>
    <n v="-2143"/>
    <m/>
    <n v="32460"/>
    <n v="-1709.25"/>
    <x v="0"/>
    <x v="40"/>
    <s v="Inventory-Dry / Non-commodity"/>
  </r>
  <r>
    <x v="8"/>
    <d v="2018-04-18T00:00:00"/>
    <n v="-150"/>
    <m/>
    <n v="32500"/>
    <n v="-161.80000000000001"/>
    <x v="0"/>
    <x v="40"/>
    <s v="Inventory-Dry / Non-commodity"/>
  </r>
  <r>
    <x v="8"/>
    <d v="2018-04-18T00:00:00"/>
    <n v="-100"/>
    <m/>
    <n v="32500"/>
    <n v="-107.87"/>
    <x v="0"/>
    <x v="40"/>
    <s v="Inventory-Dry / Non-commodity"/>
  </r>
  <r>
    <x v="8"/>
    <d v="2018-04-18T00:00:00"/>
    <n v="-180"/>
    <m/>
    <n v="32533"/>
    <n v="-78.31"/>
    <x v="0"/>
    <x v="40"/>
    <s v="Inventory-Dry / Non-commodity"/>
  </r>
  <r>
    <x v="8"/>
    <d v="2018-04-18T00:00:00"/>
    <n v="-2"/>
    <m/>
    <s v="45635CHP"/>
    <n v="-38.08"/>
    <x v="0"/>
    <x v="32"/>
    <s v="Finished Goods"/>
  </r>
  <r>
    <x v="8"/>
    <d v="2018-04-19T00:00:00"/>
    <n v="-2"/>
    <m/>
    <s v="16535VEN"/>
    <n v="-46.77"/>
    <x v="0"/>
    <x v="32"/>
    <s v="Finished Goods"/>
  </r>
  <r>
    <x v="8"/>
    <d v="2018-04-19T00:00:00"/>
    <n v="-1"/>
    <m/>
    <s v="22240CFE"/>
    <n v="-25.44"/>
    <x v="0"/>
    <x v="32"/>
    <s v="Finished Goods"/>
  </r>
  <r>
    <x v="8"/>
    <d v="2018-04-20T00:00:00"/>
    <n v="-2143"/>
    <m/>
    <n v="32460"/>
    <n v="-1706.04"/>
    <x v="0"/>
    <x v="40"/>
    <s v="Inventory-Dry / Non-commodity"/>
  </r>
  <r>
    <x v="9"/>
    <d v="2018-04-04T00:00:00"/>
    <n v="-1"/>
    <m/>
    <s v="15825GUY"/>
    <n v="-22.29"/>
    <x v="1"/>
    <x v="50"/>
    <s v="Finished Goods"/>
  </r>
  <r>
    <x v="9"/>
    <d v="2018-04-04T00:00:00"/>
    <n v="-1"/>
    <m/>
    <s v="19898SRC"/>
    <n v="-18.32"/>
    <x v="0"/>
    <x v="32"/>
    <s v="Finished Goods"/>
  </r>
  <r>
    <x v="9"/>
    <d v="2018-04-04T00:00:00"/>
    <n v="-60"/>
    <m/>
    <s v="21444MIL"/>
    <n v="-564.09"/>
    <x v="1"/>
    <x v="34"/>
    <s v="Finished Goods"/>
  </r>
  <r>
    <x v="9"/>
    <d v="2018-04-04T00:00:00"/>
    <n v="-100"/>
    <m/>
    <s v="21444MIL"/>
    <n v="-940.16"/>
    <x v="1"/>
    <x v="34"/>
    <s v="Finished Goods"/>
  </r>
  <r>
    <x v="9"/>
    <d v="2018-04-04T00:00:00"/>
    <n v="-15"/>
    <m/>
    <s v="21474MIL"/>
    <n v="-155.52000000000001"/>
    <x v="1"/>
    <x v="34"/>
    <s v="Finished Goods"/>
  </r>
  <r>
    <x v="9"/>
    <d v="2018-04-04T00:00:00"/>
    <n v="-100"/>
    <m/>
    <s v="21474MIL"/>
    <n v="-1036.8499999999999"/>
    <x v="1"/>
    <x v="34"/>
    <s v="Finished Goods"/>
  </r>
  <r>
    <x v="9"/>
    <d v="2018-04-04T00:00:00"/>
    <n v="-10"/>
    <m/>
    <s v="21474MIL"/>
    <n v="-103.68"/>
    <x v="1"/>
    <x v="34"/>
    <s v="Finished Goods"/>
  </r>
  <r>
    <x v="9"/>
    <d v="2018-04-04T00:00:00"/>
    <n v="-5"/>
    <m/>
    <s v="22069GNS"/>
    <n v="-61.54"/>
    <x v="0"/>
    <x v="32"/>
    <s v="Finished Goods"/>
  </r>
  <r>
    <x v="9"/>
    <d v="2018-04-04T00:00:00"/>
    <n v="-2"/>
    <m/>
    <s v="22192COM"/>
    <n v="-58.55"/>
    <x v="0"/>
    <x v="33"/>
    <s v="Finished Goods"/>
  </r>
  <r>
    <x v="9"/>
    <d v="2018-04-04T00:00:00"/>
    <n v="-3"/>
    <m/>
    <s v="22604WCP"/>
    <n v="-80.099999999999994"/>
    <x v="0"/>
    <x v="32"/>
    <s v="Finished Goods"/>
  </r>
  <r>
    <x v="9"/>
    <d v="2018-04-04T00:00:00"/>
    <n v="-1"/>
    <m/>
    <s v="45531CHP"/>
    <n v="-15.71"/>
    <x v="0"/>
    <x v="31"/>
    <s v="Finished Goods"/>
  </r>
  <r>
    <x v="9"/>
    <d v="2018-04-04T00:00:00"/>
    <n v="-2"/>
    <m/>
    <s v="45531CHP"/>
    <n v="-31.43"/>
    <x v="0"/>
    <x v="32"/>
    <s v="Finished Goods"/>
  </r>
  <r>
    <x v="9"/>
    <d v="2018-04-04T00:00:00"/>
    <n v="-1"/>
    <m/>
    <s v="45531UBA"/>
    <n v="-15.71"/>
    <x v="0"/>
    <x v="31"/>
    <s v="Finished Goods"/>
  </r>
  <r>
    <x v="9"/>
    <d v="2018-04-04T00:00:00"/>
    <n v="-1"/>
    <m/>
    <s v="54135LIT"/>
    <n v="-15.19"/>
    <x v="0"/>
    <x v="32"/>
    <s v="Finished Goods"/>
  </r>
  <r>
    <x v="9"/>
    <d v="2018-04-04T00:00:00"/>
    <n v="-1"/>
    <m/>
    <s v="54135TXR"/>
    <n v="-15.19"/>
    <x v="0"/>
    <x v="31"/>
    <s v="Finished Goods"/>
  </r>
  <r>
    <x v="9"/>
    <d v="2018-04-04T00:00:00"/>
    <n v="-2"/>
    <m/>
    <s v="99535COM"/>
    <n v="-25.68"/>
    <x v="0"/>
    <x v="33"/>
    <s v="Finished Goods"/>
  </r>
  <r>
    <x v="9"/>
    <d v="2018-04-04T00:00:00"/>
    <n v="-1"/>
    <m/>
    <s v="99535COM"/>
    <n v="-12.81"/>
    <x v="0"/>
    <x v="31"/>
    <s v="Finished Goods"/>
  </r>
  <r>
    <x v="9"/>
    <d v="2018-04-04T00:00:00"/>
    <n v="-1"/>
    <m/>
    <s v="99910COM"/>
    <n v="-32.44"/>
    <x v="0"/>
    <x v="32"/>
    <s v="Finished Goods"/>
  </r>
  <r>
    <x v="9"/>
    <d v="2018-04-05T00:00:00"/>
    <n v="-1"/>
    <m/>
    <s v="21547GNS"/>
    <n v="-15.69"/>
    <x v="0"/>
    <x v="32"/>
    <s v="Finished Goods"/>
  </r>
  <r>
    <x v="9"/>
    <d v="2018-04-09T00:00:00"/>
    <n v="-10"/>
    <m/>
    <s v="16949GDF"/>
    <n v="-162.12"/>
    <x v="1"/>
    <x v="50"/>
    <s v="Finished Goods"/>
  </r>
  <r>
    <x v="9"/>
    <d v="2018-04-09T00:00:00"/>
    <n v="-1"/>
    <m/>
    <s v="16951YUM"/>
    <n v="-17.86"/>
    <x v="0"/>
    <x v="34"/>
    <s v="Finished Goods"/>
  </r>
  <r>
    <x v="9"/>
    <d v="2018-04-09T00:00:00"/>
    <n v="-120"/>
    <m/>
    <s v="18551PAD"/>
    <n v="-1265.3599999999999"/>
    <x v="1"/>
    <x v="34"/>
    <s v="Finished Goods"/>
  </r>
  <r>
    <x v="9"/>
    <d v="2018-04-09T00:00:00"/>
    <n v="-2"/>
    <m/>
    <s v="20779SMH"/>
    <n v="-29.75"/>
    <x v="0"/>
    <x v="32"/>
    <s v="Finished Goods"/>
  </r>
  <r>
    <x v="9"/>
    <d v="2018-04-09T00:00:00"/>
    <n v="-1"/>
    <m/>
    <s v="21642FAM"/>
    <n v="-16.079999999999998"/>
    <x v="0"/>
    <x v="32"/>
    <s v="Finished Goods"/>
  </r>
  <r>
    <x v="9"/>
    <d v="2018-04-09T00:00:00"/>
    <n v="-7"/>
    <m/>
    <s v="21726WFS"/>
    <n v="-109.91"/>
    <x v="0"/>
    <x v="32"/>
    <s v="Finished Goods"/>
  </r>
  <r>
    <x v="9"/>
    <d v="2018-04-09T00:00:00"/>
    <n v="-1"/>
    <m/>
    <s v="22069GNS"/>
    <n v="-12.3"/>
    <x v="0"/>
    <x v="32"/>
    <s v="Finished Goods"/>
  </r>
  <r>
    <x v="9"/>
    <d v="2018-04-09T00:00:00"/>
    <n v="-1"/>
    <m/>
    <s v="22069GNS"/>
    <n v="-12.3"/>
    <x v="0"/>
    <x v="32"/>
    <s v="Finished Goods"/>
  </r>
  <r>
    <x v="9"/>
    <d v="2018-04-09T00:00:00"/>
    <n v="-3955"/>
    <m/>
    <n v="31430"/>
    <n v="-55.76"/>
    <x v="0"/>
    <x v="34"/>
    <s v="Inventory-Dry / Non-commodity"/>
  </r>
  <r>
    <x v="9"/>
    <d v="2018-04-11T00:00:00"/>
    <n v="-13"/>
    <m/>
    <s v="11285FAM"/>
    <n v="-234.59"/>
    <x v="0"/>
    <x v="32"/>
    <s v="Finished Goods"/>
  </r>
  <r>
    <x v="9"/>
    <d v="2018-04-11T00:00:00"/>
    <n v="-1"/>
    <m/>
    <s v="11285FAM"/>
    <n v="-18.04"/>
    <x v="1"/>
    <x v="51"/>
    <s v="Finished Goods"/>
  </r>
  <r>
    <x v="9"/>
    <d v="2018-04-11T00:00:00"/>
    <n v="-1"/>
    <m/>
    <s v="11372COM"/>
    <n v="-22.77"/>
    <x v="0"/>
    <x v="32"/>
    <s v="Finished Goods"/>
  </r>
  <r>
    <x v="9"/>
    <d v="2018-04-11T00:00:00"/>
    <n v="-4"/>
    <m/>
    <s v="15824GUY"/>
    <n v="-109.24"/>
    <x v="1"/>
    <x v="51"/>
    <s v="Finished Goods"/>
  </r>
  <r>
    <x v="9"/>
    <d v="2018-04-11T00:00:00"/>
    <n v="-28"/>
    <m/>
    <s v="16841GNS"/>
    <n v="-361.08"/>
    <x v="0"/>
    <x v="32"/>
    <s v="Finished Goods"/>
  </r>
  <r>
    <x v="9"/>
    <d v="2018-04-11T00:00:00"/>
    <n v="-2"/>
    <m/>
    <s v="20147SNG"/>
    <n v="-73.27"/>
    <x v="1"/>
    <x v="34"/>
    <s v="Finished Goods"/>
  </r>
  <r>
    <x v="9"/>
    <d v="2018-04-11T00:00:00"/>
    <n v="-1"/>
    <m/>
    <s v="21174PNA"/>
    <n v="-33.71"/>
    <x v="0"/>
    <x v="32"/>
    <s v="Finished Goods"/>
  </r>
  <r>
    <x v="9"/>
    <d v="2018-04-11T00:00:00"/>
    <n v="-39"/>
    <m/>
    <s v="21484GNS"/>
    <n v="-886.84"/>
    <x v="0"/>
    <x v="32"/>
    <s v="Finished Goods"/>
  </r>
  <r>
    <x v="9"/>
    <d v="2018-04-11T00:00:00"/>
    <n v="-42"/>
    <m/>
    <s v="21485POP"/>
    <n v="-853.48"/>
    <x v="0"/>
    <x v="32"/>
    <s v="Finished Goods"/>
  </r>
  <r>
    <x v="9"/>
    <d v="2018-04-11T00:00:00"/>
    <n v="-48"/>
    <m/>
    <s v="21540CFW"/>
    <n v="-1140.6300000000001"/>
    <x v="0"/>
    <x v="32"/>
    <s v="Finished Goods"/>
  </r>
  <r>
    <x v="9"/>
    <d v="2018-04-11T00:00:00"/>
    <n v="-17"/>
    <m/>
    <s v="21547GNS"/>
    <n v="-264.99"/>
    <x v="0"/>
    <x v="32"/>
    <s v="Finished Goods"/>
  </r>
  <r>
    <x v="9"/>
    <d v="2018-04-11T00:00:00"/>
    <n v="-70"/>
    <m/>
    <s v="21549GNS"/>
    <n v="-1183.56"/>
    <x v="0"/>
    <x v="32"/>
    <s v="Finished Goods"/>
  </r>
  <r>
    <x v="9"/>
    <d v="2018-04-11T00:00:00"/>
    <n v="-1"/>
    <m/>
    <s v="21600BLU"/>
    <n v="-19.32"/>
    <x v="0"/>
    <x v="31"/>
    <s v="Finished Goods"/>
  </r>
  <r>
    <x v="9"/>
    <d v="2018-04-11T00:00:00"/>
    <n v="-133"/>
    <m/>
    <s v="21989SON"/>
    <n v="-1699.59"/>
    <x v="0"/>
    <x v="32"/>
    <s v="Finished Goods"/>
  </r>
  <r>
    <x v="9"/>
    <d v="2018-04-11T00:00:00"/>
    <n v="-70"/>
    <m/>
    <s v="22048GNS"/>
    <n v="-1083.18"/>
    <x v="0"/>
    <x v="32"/>
    <s v="Finished Goods"/>
  </r>
  <r>
    <x v="9"/>
    <d v="2018-04-11T00:00:00"/>
    <n v="-26"/>
    <m/>
    <s v="22048GNS"/>
    <n v="-402.32"/>
    <x v="0"/>
    <x v="32"/>
    <s v="Finished Goods"/>
  </r>
  <r>
    <x v="9"/>
    <d v="2018-04-11T00:00:00"/>
    <n v="-70"/>
    <m/>
    <s v="22068GNS"/>
    <n v="-1204.56"/>
    <x v="0"/>
    <x v="32"/>
    <s v="Finished Goods"/>
  </r>
  <r>
    <x v="9"/>
    <d v="2018-04-11T00:00:00"/>
    <n v="-26"/>
    <m/>
    <s v="22068GNS"/>
    <n v="-447.4"/>
    <x v="0"/>
    <x v="32"/>
    <s v="Finished Goods"/>
  </r>
  <r>
    <x v="9"/>
    <d v="2018-04-11T00:00:00"/>
    <n v="-70"/>
    <m/>
    <s v="22076GNS"/>
    <n v="-1077.3"/>
    <x v="0"/>
    <x v="32"/>
    <s v="Finished Goods"/>
  </r>
  <r>
    <x v="9"/>
    <d v="2018-04-11T00:00:00"/>
    <n v="-23"/>
    <m/>
    <s v="22135USS"/>
    <n v="-355.1"/>
    <x v="0"/>
    <x v="32"/>
    <s v="Finished Goods"/>
  </r>
  <r>
    <x v="9"/>
    <d v="2018-04-11T00:00:00"/>
    <n v="-23"/>
    <m/>
    <s v="22281VEN"/>
    <n v="-754.65"/>
    <x v="1"/>
    <x v="34"/>
    <s v="Finished Goods"/>
  </r>
  <r>
    <x v="9"/>
    <d v="2018-04-11T00:00:00"/>
    <n v="-1"/>
    <m/>
    <s v="45532CMC"/>
    <n v="-15.17"/>
    <x v="0"/>
    <x v="32"/>
    <s v="Finished Goods"/>
  </r>
  <r>
    <x v="9"/>
    <d v="2018-04-11T00:00:00"/>
    <n v="-14"/>
    <m/>
    <s v="90101COM"/>
    <n v="-234.36"/>
    <x v="0"/>
    <x v="32"/>
    <s v="Finished Goods"/>
  </r>
  <r>
    <x v="9"/>
    <d v="2018-04-12T00:00:00"/>
    <n v="-1"/>
    <m/>
    <s v="11290VEN"/>
    <n v="-18.22"/>
    <x v="1"/>
    <x v="50"/>
    <s v="Finished Goods"/>
  </r>
  <r>
    <x v="9"/>
    <d v="2018-04-12T00:00:00"/>
    <n v="-45"/>
    <m/>
    <s v="19510DAR"/>
    <n v="-733.47"/>
    <x v="0"/>
    <x v="32"/>
    <s v="Finished Goods"/>
  </r>
  <r>
    <x v="9"/>
    <d v="2018-04-12T00:00:00"/>
    <n v="-37"/>
    <m/>
    <s v="20665SMB"/>
    <n v="-801.8"/>
    <x v="0"/>
    <x v="32"/>
    <s v="Finished Goods"/>
  </r>
  <r>
    <x v="9"/>
    <d v="2018-04-12T00:00:00"/>
    <n v="-32"/>
    <m/>
    <s v="21549GNS"/>
    <n v="-539.61"/>
    <x v="0"/>
    <x v="32"/>
    <s v="Finished Goods"/>
  </r>
  <r>
    <x v="9"/>
    <d v="2018-04-12T00:00:00"/>
    <n v="-122"/>
    <m/>
    <s v="21989SON"/>
    <n v="-1559.43"/>
    <x v="0"/>
    <x v="32"/>
    <s v="Finished Goods"/>
  </r>
  <r>
    <x v="9"/>
    <d v="2018-04-12T00:00:00"/>
    <n v="-1"/>
    <m/>
    <s v="22192COM"/>
    <n v="-29.02"/>
    <x v="0"/>
    <x v="32"/>
    <s v="Finished Goods"/>
  </r>
  <r>
    <x v="9"/>
    <d v="2018-04-12T00:00:00"/>
    <n v="-1"/>
    <m/>
    <s v="22604WCP"/>
    <n v="-26.68"/>
    <x v="0"/>
    <x v="32"/>
    <s v="Finished Goods"/>
  </r>
  <r>
    <x v="9"/>
    <d v="2018-04-12T00:00:00"/>
    <n v="-1"/>
    <m/>
    <s v="45531SON"/>
    <n v="-15.69"/>
    <x v="0"/>
    <x v="32"/>
    <s v="Finished Goods"/>
  </r>
  <r>
    <x v="9"/>
    <d v="2018-04-17T00:00:00"/>
    <n v="-15"/>
    <m/>
    <s v="10956VEN"/>
    <n v="-246.93"/>
    <x v="1"/>
    <x v="52"/>
    <s v="Finished Goods"/>
  </r>
  <r>
    <x v="9"/>
    <d v="2018-04-17T00:00:00"/>
    <n v="-1"/>
    <m/>
    <s v="15562MFY"/>
    <n v="-24.95"/>
    <x v="1"/>
    <x v="47"/>
    <s v="Finished Goods"/>
  </r>
  <r>
    <x v="9"/>
    <d v="2018-04-17T00:00:00"/>
    <n v="-1"/>
    <m/>
    <s v="16860WCP"/>
    <n v="-26.46"/>
    <x v="0"/>
    <x v="32"/>
    <s v="Finished Goods"/>
  </r>
  <r>
    <x v="9"/>
    <d v="2018-04-17T00:00:00"/>
    <n v="-1"/>
    <m/>
    <s v="21609LOU"/>
    <n v="-16.309999999999999"/>
    <x v="1"/>
    <x v="47"/>
    <s v="Finished Goods"/>
  </r>
  <r>
    <x v="9"/>
    <d v="2018-04-17T00:00:00"/>
    <n v="-2"/>
    <m/>
    <s v="21726WFS"/>
    <n v="-31.06"/>
    <x v="0"/>
    <x v="32"/>
    <s v="Finished Goods"/>
  </r>
  <r>
    <x v="9"/>
    <d v="2018-04-17T00:00:00"/>
    <n v="-1"/>
    <m/>
    <s v="21989SON"/>
    <n v="-12.79"/>
    <x v="1"/>
    <x v="47"/>
    <s v="Finished Goods"/>
  </r>
  <r>
    <x v="9"/>
    <d v="2018-04-17T00:00:00"/>
    <n v="-1"/>
    <m/>
    <s v="22091WCP"/>
    <n v="-28.89"/>
    <x v="0"/>
    <x v="33"/>
    <s v="Finished Goods"/>
  </r>
  <r>
    <x v="9"/>
    <d v="2018-04-17T00:00:00"/>
    <n v="-3300"/>
    <m/>
    <n v="22691"/>
    <n v="-131.66999999999999"/>
    <x v="0"/>
    <x v="34"/>
    <s v="Inventory-Packaging"/>
  </r>
  <r>
    <x v="9"/>
    <d v="2018-04-17T00:00:00"/>
    <n v="-1"/>
    <m/>
    <s v="45531CHP"/>
    <n v="-15.53"/>
    <x v="0"/>
    <x v="32"/>
    <s v="Finished Goods"/>
  </r>
  <r>
    <x v="9"/>
    <d v="2018-04-17T00:00:00"/>
    <n v="-7"/>
    <m/>
    <s v="85637HVR"/>
    <n v="-66.069999999999993"/>
    <x v="1"/>
    <x v="47"/>
    <s v="Finished Goods"/>
  </r>
  <r>
    <x v="9"/>
    <d v="2018-04-17T00:00:00"/>
    <n v="-9"/>
    <m/>
    <s v="85637HVR"/>
    <n v="-84.86"/>
    <x v="1"/>
    <x v="47"/>
    <s v="Finished Goods"/>
  </r>
  <r>
    <x v="9"/>
    <d v="2018-04-17T00:00:00"/>
    <n v="-19"/>
    <m/>
    <s v="85637HVR"/>
    <n v="-179.19"/>
    <x v="1"/>
    <x v="47"/>
    <s v="Finished Goods"/>
  </r>
  <r>
    <x v="9"/>
    <d v="2018-04-17T00:00:00"/>
    <n v="-3"/>
    <m/>
    <s v="85637HVR"/>
    <n v="-28.24"/>
    <x v="1"/>
    <x v="47"/>
    <s v="Finished Goods"/>
  </r>
  <r>
    <x v="9"/>
    <d v="2018-04-17T00:00:00"/>
    <n v="-1"/>
    <m/>
    <s v="99961WFS"/>
    <n v="-16.12"/>
    <x v="0"/>
    <x v="33"/>
    <s v="Finished Goods"/>
  </r>
  <r>
    <x v="9"/>
    <d v="2018-04-20T00:00:00"/>
    <n v="-7"/>
    <m/>
    <s v="22039YUM"/>
    <n v="-130.88"/>
    <x v="0"/>
    <x v="39"/>
    <s v="Finished Goods"/>
  </r>
  <r>
    <x v="9"/>
    <d v="2018-04-20T00:00:00"/>
    <n v="-50"/>
    <m/>
    <s v="22039YUM"/>
    <n v="-934.92"/>
    <x v="0"/>
    <x v="39"/>
    <s v="Finished Goods"/>
  </r>
  <r>
    <x v="9"/>
    <d v="2018-04-20T00:00:00"/>
    <n v="-50"/>
    <m/>
    <s v="22039YUM"/>
    <n v="-934.92"/>
    <x v="0"/>
    <x v="39"/>
    <s v="Finished Goods"/>
  </r>
  <r>
    <x v="10"/>
    <d v="2018-04-04T00:00:00"/>
    <n v="-150"/>
    <m/>
    <n v="5185"/>
    <n v="-58.95"/>
    <x v="0"/>
    <x v="32"/>
    <s v="Inventory-Dry / Non-commodity"/>
  </r>
  <r>
    <x v="10"/>
    <d v="2018-04-04T00:00:00"/>
    <n v="-1"/>
    <m/>
    <s v="13326HCK"/>
    <n v="-21.51"/>
    <x v="0"/>
    <x v="32"/>
    <s v="Finished Goods"/>
  </r>
  <r>
    <x v="10"/>
    <d v="2018-04-04T00:00:00"/>
    <n v="-1"/>
    <m/>
    <s v="21145BNK"/>
    <n v="-22.13"/>
    <x v="0"/>
    <x v="31"/>
    <s v="Finished Goods"/>
  </r>
  <r>
    <x v="10"/>
    <d v="2018-04-04T00:00:00"/>
    <n v="-1800"/>
    <m/>
    <n v="26905"/>
    <n v="-530.28"/>
    <x v="1"/>
    <x v="34"/>
    <s v="Inventory-Dry / Non-commodity"/>
  </r>
  <r>
    <x v="10"/>
    <d v="2018-04-04T00:00:00"/>
    <n v="-1"/>
    <m/>
    <s v="45531CHP"/>
    <n v="-17.04"/>
    <x v="0"/>
    <x v="31"/>
    <s v="Finished Goods"/>
  </r>
  <r>
    <x v="10"/>
    <d v="2018-04-04T00:00:00"/>
    <n v="-3"/>
    <m/>
    <s v="45532BEK"/>
    <n v="-49.96"/>
    <x v="0"/>
    <x v="32"/>
    <s v="Finished Goods"/>
  </r>
  <r>
    <x v="10"/>
    <d v="2018-04-05T00:00:00"/>
    <n v="-1"/>
    <m/>
    <s v="19961CCD"/>
    <n v="-18.45"/>
    <x v="0"/>
    <x v="44"/>
    <s v="Finished Goods"/>
  </r>
  <r>
    <x v="10"/>
    <d v="2018-04-05T00:00:00"/>
    <n v="-2"/>
    <m/>
    <s v="22091DAW"/>
    <n v="-62.3"/>
    <x v="0"/>
    <x v="32"/>
    <s v="Finished Goods"/>
  </r>
  <r>
    <x v="10"/>
    <d v="2018-04-05T00:00:00"/>
    <n v="-5"/>
    <m/>
    <s v="22613WEN"/>
    <n v="-45.5"/>
    <x v="2"/>
    <x v="48"/>
    <s v="Finished Goods"/>
  </r>
  <r>
    <x v="10"/>
    <d v="2018-04-06T00:00:00"/>
    <n v="-1"/>
    <m/>
    <s v="19961CCD"/>
    <n v="-18.47"/>
    <x v="0"/>
    <x v="35"/>
    <s v="Finished Goods"/>
  </r>
  <r>
    <x v="10"/>
    <d v="2018-04-06T00:00:00"/>
    <n v="-1"/>
    <m/>
    <s v="22284WCP"/>
    <n v="-30.88"/>
    <x v="0"/>
    <x v="35"/>
    <s v="Finished Goods"/>
  </r>
  <r>
    <x v="10"/>
    <d v="2018-04-06T00:00:00"/>
    <n v="-1"/>
    <m/>
    <s v="40013MFY"/>
    <n v="-18.47"/>
    <x v="0"/>
    <x v="31"/>
    <s v="Finished Goods"/>
  </r>
  <r>
    <x v="10"/>
    <d v="2018-04-06T00:00:00"/>
    <n v="-2"/>
    <m/>
    <s v="45531CHP"/>
    <n v="-33.97"/>
    <x v="0"/>
    <x v="32"/>
    <s v="Finished Goods"/>
  </r>
  <r>
    <x v="10"/>
    <d v="2018-04-06T00:00:00"/>
    <n v="-1"/>
    <m/>
    <s v="45531POC"/>
    <n v="-16.98"/>
    <x v="0"/>
    <x v="31"/>
    <s v="Finished Goods"/>
  </r>
  <r>
    <x v="10"/>
    <d v="2018-04-06T00:00:00"/>
    <n v="-1"/>
    <m/>
    <s v="58500CHP"/>
    <n v="-20.12"/>
    <x v="0"/>
    <x v="31"/>
    <s v="Finished Goods"/>
  </r>
  <r>
    <x v="10"/>
    <d v="2018-04-08T00:00:00"/>
    <n v="-334"/>
    <m/>
    <n v="37110"/>
    <n v="-104.6"/>
    <x v="0"/>
    <x v="32"/>
    <s v="Inventory-Packaging"/>
  </r>
  <r>
    <x v="10"/>
    <d v="2018-04-09T00:00:00"/>
    <n v="-1"/>
    <m/>
    <s v="19961CCD"/>
    <n v="-18.45"/>
    <x v="0"/>
    <x v="44"/>
    <s v="Finished Goods"/>
  </r>
  <r>
    <x v="10"/>
    <d v="2018-04-09T00:00:00"/>
    <n v="-1"/>
    <m/>
    <s v="19961CCD"/>
    <n v="-18.45"/>
    <x v="0"/>
    <x v="44"/>
    <s v="Finished Goods"/>
  </r>
  <r>
    <x v="10"/>
    <d v="2018-04-09T00:00:00"/>
    <n v="-1"/>
    <m/>
    <s v="19961CCD"/>
    <n v="-18.45"/>
    <x v="0"/>
    <x v="44"/>
    <s v="Finished Goods"/>
  </r>
  <r>
    <x v="10"/>
    <d v="2018-04-09T00:00:00"/>
    <n v="-1"/>
    <m/>
    <s v="19961CCD"/>
    <n v="-18.45"/>
    <x v="0"/>
    <x v="44"/>
    <s v="Finished Goods"/>
  </r>
  <r>
    <x v="10"/>
    <d v="2018-04-09T00:00:00"/>
    <n v="-1"/>
    <m/>
    <s v="22353FRD"/>
    <n v="-15.28"/>
    <x v="0"/>
    <x v="44"/>
    <s v="Finished Goods"/>
  </r>
  <r>
    <x v="10"/>
    <d v="2018-04-09T00:00:00"/>
    <n v="-1"/>
    <m/>
    <n v="23133"/>
    <n v="-19.850000000000001"/>
    <x v="0"/>
    <x v="33"/>
    <s v="Inventory-Packaging"/>
  </r>
  <r>
    <x v="10"/>
    <d v="2018-04-10T00:00:00"/>
    <n v="-1"/>
    <m/>
    <s v="13113BKE"/>
    <n v="-19.079999999999998"/>
    <x v="0"/>
    <x v="44"/>
    <s v="Finished Goods"/>
  </r>
  <r>
    <x v="10"/>
    <d v="2018-04-10T00:00:00"/>
    <n v="-1"/>
    <m/>
    <s v="14774BRK"/>
    <n v="-7.32"/>
    <x v="0"/>
    <x v="44"/>
    <s v="Finished Goods"/>
  </r>
  <r>
    <x v="10"/>
    <d v="2018-04-10T00:00:00"/>
    <n v="-1"/>
    <m/>
    <s v="14781BRK"/>
    <n v="-19.579999999999998"/>
    <x v="0"/>
    <x v="44"/>
    <s v="Finished Goods"/>
  </r>
  <r>
    <x v="10"/>
    <d v="2018-04-10T00:00:00"/>
    <n v="-2"/>
    <m/>
    <s v="14781BRK"/>
    <n v="-39.159999999999997"/>
    <x v="0"/>
    <x v="44"/>
    <s v="Finished Goods"/>
  </r>
  <r>
    <x v="10"/>
    <d v="2018-04-10T00:00:00"/>
    <n v="-1"/>
    <m/>
    <s v="16860WCP"/>
    <n v="-30.84"/>
    <x v="0"/>
    <x v="32"/>
    <s v="Finished Goods"/>
  </r>
  <r>
    <x v="10"/>
    <d v="2018-04-10T00:00:00"/>
    <n v="-1"/>
    <m/>
    <s v="16963BRK"/>
    <n v="-19.25"/>
    <x v="0"/>
    <x v="44"/>
    <s v="Finished Goods"/>
  </r>
  <r>
    <x v="10"/>
    <d v="2018-04-10T00:00:00"/>
    <n v="-1"/>
    <m/>
    <s v="19948POP"/>
    <n v="-17.8"/>
    <x v="0"/>
    <x v="44"/>
    <s v="Finished Goods"/>
  </r>
  <r>
    <x v="10"/>
    <d v="2018-04-10T00:00:00"/>
    <n v="-1"/>
    <m/>
    <s v="21740GOC"/>
    <n v="-17.079999999999998"/>
    <x v="0"/>
    <x v="44"/>
    <s v="Finished Goods"/>
  </r>
  <r>
    <x v="10"/>
    <d v="2018-04-10T00:00:00"/>
    <n v="-1"/>
    <m/>
    <s v="21929TGI"/>
    <n v="-18.25"/>
    <x v="0"/>
    <x v="44"/>
    <s v="Finished Goods"/>
  </r>
  <r>
    <x v="10"/>
    <d v="2018-04-10T00:00:00"/>
    <n v="-1"/>
    <m/>
    <s v="22095SON"/>
    <n v="-8.14"/>
    <x v="0"/>
    <x v="44"/>
    <s v="Finished Goods"/>
  </r>
  <r>
    <x v="10"/>
    <d v="2018-04-10T00:00:00"/>
    <n v="-3"/>
    <m/>
    <s v="22095SON"/>
    <n v="-24.31"/>
    <x v="0"/>
    <x v="44"/>
    <s v="Finished Goods"/>
  </r>
  <r>
    <x v="10"/>
    <d v="2018-04-10T00:00:00"/>
    <n v="-1"/>
    <m/>
    <s v="22612VEN"/>
    <n v="-12.63"/>
    <x v="0"/>
    <x v="44"/>
    <s v="Finished Goods"/>
  </r>
  <r>
    <x v="10"/>
    <d v="2018-04-10T00:00:00"/>
    <n v="-1"/>
    <m/>
    <s v="22612VEN"/>
    <n v="-12.63"/>
    <x v="0"/>
    <x v="44"/>
    <s v="Finished Goods"/>
  </r>
  <r>
    <x v="10"/>
    <d v="2018-04-10T00:00:00"/>
    <n v="-1"/>
    <m/>
    <s v="54735BKE"/>
    <n v="-32.53"/>
    <x v="0"/>
    <x v="32"/>
    <s v="Finished Goods"/>
  </r>
  <r>
    <x v="10"/>
    <d v="2018-04-10T00:00:00"/>
    <n v="-1"/>
    <m/>
    <s v="54735CHQ"/>
    <n v="-32.53"/>
    <x v="0"/>
    <x v="32"/>
    <s v="Finished Goods"/>
  </r>
  <r>
    <x v="10"/>
    <d v="2018-04-10T00:00:00"/>
    <n v="-1"/>
    <m/>
    <s v="72030VEN"/>
    <n v="-19.149999999999999"/>
    <x v="0"/>
    <x v="44"/>
    <s v="Finished Goods"/>
  </r>
  <r>
    <x v="10"/>
    <d v="2018-04-11T00:00:00"/>
    <n v="-6.3"/>
    <m/>
    <n v="2139"/>
    <n v="-4.6500000000000004"/>
    <x v="0"/>
    <x v="33"/>
    <s v="Inventory-Packaging"/>
  </r>
  <r>
    <x v="10"/>
    <d v="2018-04-11T00:00:00"/>
    <n v="-52.7"/>
    <m/>
    <n v="2139"/>
    <n v="-38.97"/>
    <x v="0"/>
    <x v="33"/>
    <s v="Inventory-Packaging"/>
  </r>
  <r>
    <x v="10"/>
    <d v="2018-04-11T00:00:00"/>
    <n v="-60"/>
    <m/>
    <n v="2139"/>
    <n v="-44.37"/>
    <x v="0"/>
    <x v="33"/>
    <s v="Inventory-Packaging"/>
  </r>
  <r>
    <x v="10"/>
    <d v="2018-04-11T00:00:00"/>
    <n v="-600"/>
    <m/>
    <n v="2139"/>
    <n v="-443.7"/>
    <x v="0"/>
    <x v="33"/>
    <s v="Inventory-Packaging"/>
  </r>
  <r>
    <x v="10"/>
    <d v="2018-04-11T00:00:00"/>
    <n v="-600"/>
    <m/>
    <n v="2139"/>
    <n v="-443.7"/>
    <x v="0"/>
    <x v="33"/>
    <s v="Inventory-Packaging"/>
  </r>
  <r>
    <x v="10"/>
    <d v="2018-04-11T00:00:00"/>
    <n v="-1"/>
    <m/>
    <s v="17878OPR"/>
    <n v="-19.29"/>
    <x v="0"/>
    <x v="31"/>
    <s v="Finished Goods"/>
  </r>
  <r>
    <x v="10"/>
    <d v="2018-04-11T00:00:00"/>
    <n v="-1"/>
    <m/>
    <s v="54502PRL"/>
    <n v="-16.29"/>
    <x v="0"/>
    <x v="32"/>
    <s v="Finished Goods"/>
  </r>
  <r>
    <x v="10"/>
    <d v="2018-04-11T00:00:00"/>
    <n v="-1"/>
    <m/>
    <s v="85652HVR"/>
    <n v="-21.56"/>
    <x v="0"/>
    <x v="32"/>
    <s v="Finished Goods"/>
  </r>
  <r>
    <x v="10"/>
    <d v="2018-04-13T00:00:00"/>
    <n v="-8000"/>
    <m/>
    <n v="97287"/>
    <n v="-848"/>
    <x v="0"/>
    <x v="33"/>
    <s v="Inventory-Label"/>
  </r>
  <r>
    <x v="10"/>
    <d v="2018-04-14T00:00:00"/>
    <n v="-1"/>
    <m/>
    <s v="21547GNS"/>
    <n v="-16.559999999999999"/>
    <x v="0"/>
    <x v="32"/>
    <s v="Finished Goods"/>
  </r>
  <r>
    <x v="10"/>
    <d v="2018-04-16T00:00:00"/>
    <n v="-208"/>
    <m/>
    <n v="1933"/>
    <n v="-327.43"/>
    <x v="0"/>
    <x v="33"/>
    <s v="Inventory-Packaging"/>
  </r>
  <r>
    <x v="10"/>
    <d v="2018-04-16T00:00:00"/>
    <n v="-300"/>
    <m/>
    <n v="2996"/>
    <n v="-634.38"/>
    <x v="0"/>
    <x v="33"/>
    <s v="Inventory-Packaging"/>
  </r>
  <r>
    <x v="10"/>
    <d v="2018-04-16T00:00:00"/>
    <n v="-10"/>
    <m/>
    <s v="14421WCP"/>
    <n v="-267.8"/>
    <x v="0"/>
    <x v="32"/>
    <s v="Finished Goods"/>
  </r>
  <r>
    <x v="10"/>
    <d v="2018-04-16T00:00:00"/>
    <n v="-1"/>
    <m/>
    <s v="15144WCP"/>
    <n v="-28.17"/>
    <x v="0"/>
    <x v="32"/>
    <s v="Finished Goods"/>
  </r>
  <r>
    <x v="10"/>
    <d v="2018-04-16T00:00:00"/>
    <n v="-1"/>
    <m/>
    <s v="15174WCP"/>
    <n v="-29.54"/>
    <x v="0"/>
    <x v="32"/>
    <s v="Finished Goods"/>
  </r>
  <r>
    <x v="10"/>
    <d v="2018-04-16T00:00:00"/>
    <n v="-5"/>
    <m/>
    <s v="16839SNG"/>
    <n v="-85.9"/>
    <x v="0"/>
    <x v="32"/>
    <s v="Finished Goods"/>
  </r>
  <r>
    <x v="10"/>
    <d v="2018-04-16T00:00:00"/>
    <n v="-2"/>
    <m/>
    <s v="16949GDF"/>
    <n v="-29.39"/>
    <x v="0"/>
    <x v="31"/>
    <s v="Finished Goods"/>
  </r>
  <r>
    <x v="10"/>
    <d v="2018-04-16T00:00:00"/>
    <n v="-1"/>
    <m/>
    <s v="16949GDF"/>
    <n v="-14.69"/>
    <x v="0"/>
    <x v="31"/>
    <s v="Finished Goods"/>
  </r>
  <r>
    <x v="10"/>
    <d v="2018-04-16T00:00:00"/>
    <n v="-7"/>
    <m/>
    <s v="19425BEK"/>
    <n v="-105.89"/>
    <x v="0"/>
    <x v="53"/>
    <s v="Finished Goods"/>
  </r>
  <r>
    <x v="10"/>
    <d v="2018-04-16T00:00:00"/>
    <n v="-10"/>
    <m/>
    <s v="21158SBY"/>
    <n v="-162.99"/>
    <x v="0"/>
    <x v="37"/>
    <s v="Finished Goods"/>
  </r>
  <r>
    <x v="10"/>
    <d v="2018-04-16T00:00:00"/>
    <n v="-23"/>
    <m/>
    <s v="21158SBY"/>
    <n v="-374.86"/>
    <x v="0"/>
    <x v="37"/>
    <s v="Finished Goods"/>
  </r>
  <r>
    <x v="10"/>
    <d v="2018-04-16T00:00:00"/>
    <n v="-1"/>
    <m/>
    <s v="21547GNS"/>
    <n v="-16.55"/>
    <x v="0"/>
    <x v="32"/>
    <s v="Finished Goods"/>
  </r>
  <r>
    <x v="10"/>
    <d v="2018-04-16T00:00:00"/>
    <n v="-1"/>
    <m/>
    <s v="21549GNS"/>
    <n v="-18.43"/>
    <x v="0"/>
    <x v="32"/>
    <s v="Finished Goods"/>
  </r>
  <r>
    <x v="10"/>
    <d v="2018-04-16T00:00:00"/>
    <n v="-1"/>
    <m/>
    <s v="21642USS"/>
    <n v="-16.54"/>
    <x v="0"/>
    <x v="32"/>
    <s v="Finished Goods"/>
  </r>
  <r>
    <x v="10"/>
    <d v="2018-04-16T00:00:00"/>
    <n v="-2"/>
    <m/>
    <s v="21642USS"/>
    <n v="-33.08"/>
    <x v="0"/>
    <x v="32"/>
    <s v="Finished Goods"/>
  </r>
  <r>
    <x v="10"/>
    <d v="2018-04-16T00:00:00"/>
    <n v="-1"/>
    <m/>
    <s v="21841BKE"/>
    <n v="-16.510000000000002"/>
    <x v="0"/>
    <x v="32"/>
    <s v="Finished Goods"/>
  </r>
  <r>
    <x v="10"/>
    <d v="2018-04-16T00:00:00"/>
    <n v="-14"/>
    <m/>
    <s v="21841COD"/>
    <n v="-231.25"/>
    <x v="0"/>
    <x v="32"/>
    <s v="Finished Goods"/>
  </r>
  <r>
    <x v="10"/>
    <d v="2018-04-16T00:00:00"/>
    <n v="-1"/>
    <m/>
    <s v="21841ECC"/>
    <n v="-16.510000000000002"/>
    <x v="0"/>
    <x v="32"/>
    <s v="Finished Goods"/>
  </r>
  <r>
    <x v="10"/>
    <d v="2018-04-16T00:00:00"/>
    <n v="-2"/>
    <m/>
    <s v="21841ECC"/>
    <n v="-33.03"/>
    <x v="0"/>
    <x v="32"/>
    <s v="Finished Goods"/>
  </r>
  <r>
    <x v="10"/>
    <d v="2018-04-16T00:00:00"/>
    <n v="-1"/>
    <m/>
    <s v="21841ECC"/>
    <n v="-16.510000000000002"/>
    <x v="0"/>
    <x v="32"/>
    <s v="Finished Goods"/>
  </r>
  <r>
    <x v="10"/>
    <d v="2018-04-16T00:00:00"/>
    <n v="-1"/>
    <m/>
    <s v="21841ECC"/>
    <n v="-16.510000000000002"/>
    <x v="0"/>
    <x v="32"/>
    <s v="Finished Goods"/>
  </r>
  <r>
    <x v="10"/>
    <d v="2018-04-16T00:00:00"/>
    <n v="-1"/>
    <m/>
    <s v="22091BKE"/>
    <n v="-30.63"/>
    <x v="0"/>
    <x v="32"/>
    <s v="Finished Goods"/>
  </r>
  <r>
    <x v="10"/>
    <d v="2018-04-16T00:00:00"/>
    <n v="-4"/>
    <m/>
    <s v="22123DAW"/>
    <n v="-122.02"/>
    <x v="0"/>
    <x v="32"/>
    <s v="Finished Goods"/>
  </r>
  <r>
    <x v="10"/>
    <d v="2018-04-16T00:00:00"/>
    <n v="-2607"/>
    <m/>
    <n v="24126"/>
    <n v="-1503.71"/>
    <x v="0"/>
    <x v="39"/>
    <s v="Inventory-Dry / Non-commodity"/>
  </r>
  <r>
    <x v="10"/>
    <d v="2018-04-16T00:00:00"/>
    <n v="-2225"/>
    <m/>
    <n v="24126"/>
    <n v="-1283.3800000000001"/>
    <x v="0"/>
    <x v="39"/>
    <s v="Inventory-Dry / Non-commodity"/>
  </r>
  <r>
    <x v="10"/>
    <d v="2018-04-16T00:00:00"/>
    <n v="-2227"/>
    <m/>
    <n v="24126"/>
    <n v="-1284.53"/>
    <x v="0"/>
    <x v="39"/>
    <s v="Inventory-Dry / Non-commodity"/>
  </r>
  <r>
    <x v="10"/>
    <d v="2018-04-17T00:00:00"/>
    <n v="-1"/>
    <m/>
    <s v="13113BKE"/>
    <n v="-18.940000000000001"/>
    <x v="0"/>
    <x v="44"/>
    <s v="Finished Goods"/>
  </r>
  <r>
    <x v="10"/>
    <d v="2018-04-17T00:00:00"/>
    <n v="-1"/>
    <m/>
    <s v="13113BKE"/>
    <n v="-18.940000000000001"/>
    <x v="0"/>
    <x v="44"/>
    <s v="Finished Goods"/>
  </r>
  <r>
    <x v="10"/>
    <d v="2018-04-17T00:00:00"/>
    <n v="-6"/>
    <m/>
    <s v="15430WCP"/>
    <n v="-161.25"/>
    <x v="0"/>
    <x v="32"/>
    <s v="Finished Goods"/>
  </r>
  <r>
    <x v="10"/>
    <d v="2018-04-17T00:00:00"/>
    <n v="-1"/>
    <m/>
    <s v="17094WHA"/>
    <n v="-19"/>
    <x v="0"/>
    <x v="44"/>
    <s v="Finished Goods"/>
  </r>
  <r>
    <x v="10"/>
    <d v="2018-04-17T00:00:00"/>
    <n v="-1"/>
    <m/>
    <s v="17094WHA"/>
    <n v="-19"/>
    <x v="0"/>
    <x v="44"/>
    <s v="Finished Goods"/>
  </r>
  <r>
    <x v="10"/>
    <d v="2018-04-17T00:00:00"/>
    <n v="-1"/>
    <m/>
    <s v="17094WHA"/>
    <n v="-19"/>
    <x v="0"/>
    <x v="44"/>
    <s v="Finished Goods"/>
  </r>
  <r>
    <x v="10"/>
    <d v="2018-04-17T00:00:00"/>
    <n v="-1"/>
    <m/>
    <s v="17094WHA"/>
    <n v="-19"/>
    <x v="0"/>
    <x v="44"/>
    <s v="Finished Goods"/>
  </r>
  <r>
    <x v="10"/>
    <d v="2018-04-17T00:00:00"/>
    <n v="-4"/>
    <m/>
    <s v="17094WHA"/>
    <n v="-76.02"/>
    <x v="0"/>
    <x v="44"/>
    <s v="Finished Goods"/>
  </r>
  <r>
    <x v="10"/>
    <d v="2018-04-17T00:00:00"/>
    <n v="-1"/>
    <m/>
    <s v="17878OPR"/>
    <n v="-19.16"/>
    <x v="0"/>
    <x v="32"/>
    <s v="Finished Goods"/>
  </r>
  <r>
    <x v="10"/>
    <d v="2018-04-17T00:00:00"/>
    <n v="-1"/>
    <m/>
    <s v="18517BNK"/>
    <n v="-23.86"/>
    <x v="0"/>
    <x v="32"/>
    <s v="Finished Goods"/>
  </r>
  <r>
    <x v="10"/>
    <d v="2018-04-17T00:00:00"/>
    <n v="-40"/>
    <m/>
    <n v="35681"/>
    <n v="-146.44"/>
    <x v="1"/>
    <x v="51"/>
    <s v="Inventory-Dry / Non-commodity"/>
  </r>
  <r>
    <x v="10"/>
    <d v="2018-04-17T00:00:00"/>
    <n v="-1"/>
    <m/>
    <s v="45531CHP"/>
    <n v="-16.850000000000001"/>
    <x v="0"/>
    <x v="32"/>
    <s v="Finished Goods"/>
  </r>
  <r>
    <x v="10"/>
    <d v="2018-04-17T00:00:00"/>
    <n v="-1"/>
    <m/>
    <s v="45532BNK"/>
    <n v="-16.47"/>
    <x v="0"/>
    <x v="32"/>
    <s v="Finished Goods"/>
  </r>
  <r>
    <x v="10"/>
    <d v="2018-04-17T00:00:00"/>
    <n v="-3"/>
    <m/>
    <s v="71461SYS"/>
    <n v="-64.239999999999995"/>
    <x v="0"/>
    <x v="44"/>
    <s v="Finished Goods"/>
  </r>
  <r>
    <x v="10"/>
    <d v="2018-04-19T00:00:00"/>
    <n v="-2"/>
    <m/>
    <s v="77298VEN"/>
    <n v="-35.21"/>
    <x v="0"/>
    <x v="32"/>
    <s v="Finished Goods"/>
  </r>
  <r>
    <x v="11"/>
    <d v="2018-04-04T00:00:00"/>
    <n v="-100"/>
    <m/>
    <n v="36170"/>
    <n v="-86.76"/>
    <x v="1"/>
    <x v="34"/>
    <s v="Inventory-Dry / Non-commodity"/>
  </r>
  <r>
    <x v="11"/>
    <d v="2018-04-04T00:00:00"/>
    <n v="-50"/>
    <m/>
    <n v="36171"/>
    <n v="-52.7"/>
    <x v="1"/>
    <x v="34"/>
    <s v="Inventory-Dry / Non-commodity"/>
  </r>
  <r>
    <x v="11"/>
    <d v="2018-04-10T00:00:00"/>
    <n v="-463"/>
    <m/>
    <n v="30557"/>
    <n v="-425.96"/>
    <x v="1"/>
    <x v="34"/>
    <s v="Inventory-Dry / Non-commodity"/>
  </r>
  <r>
    <x v="11"/>
    <d v="2018-04-10T00:00:00"/>
    <n v="-101.7"/>
    <m/>
    <n v="35720"/>
    <n v="-124.07"/>
    <x v="0"/>
    <x v="45"/>
    <s v="Inventory-Dry / Non-commodity"/>
  </r>
  <r>
    <x v="11"/>
    <d v="2018-04-10T00:00:00"/>
    <n v="-20"/>
    <m/>
    <n v="36887"/>
    <n v="-72.56"/>
    <x v="1"/>
    <x v="34"/>
    <s v="Inventory-Dry / Non-commodity"/>
  </r>
  <r>
    <x v="11"/>
    <d v="2018-04-10T00:00:00"/>
    <n v="-50"/>
    <m/>
    <n v="36887"/>
    <n v="-181.4"/>
    <x v="1"/>
    <x v="34"/>
    <s v="Inventory-Dry / Non-commodity"/>
  </r>
  <r>
    <x v="11"/>
    <d v="2018-04-10T00:00:00"/>
    <n v="-20"/>
    <m/>
    <n v="36887"/>
    <n v="-72.56"/>
    <x v="0"/>
    <x v="45"/>
    <s v="Inventory-Dry / Non-commodity"/>
  </r>
  <r>
    <x v="11"/>
    <d v="2018-04-10T00:00:00"/>
    <n v="-50"/>
    <m/>
    <n v="36887"/>
    <n v="-181.4"/>
    <x v="0"/>
    <x v="45"/>
    <s v="Inventory-Dry / Non-commodity"/>
  </r>
  <r>
    <x v="11"/>
    <d v="2018-04-17T00:00:00"/>
    <n v="-230.2"/>
    <m/>
    <n v="18999"/>
    <n v="-540.97"/>
    <x v="0"/>
    <x v="41"/>
    <s v="Inventory-Dry / Non-commodity"/>
  </r>
  <r>
    <x v="11"/>
    <d v="2018-04-17T00:00:00"/>
    <n v="-31"/>
    <m/>
    <n v="35529"/>
    <n v="-136.58000000000001"/>
    <x v="0"/>
    <x v="41"/>
    <s v="Inventory-Dry / Non-commodit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8" firstHeaderRow="1" firstDataRow="2" firstDataCol="1"/>
  <pivotFields count="9">
    <pivotField axis="axisCol" subtotalTop="0" showAll="0">
      <items count="13">
        <item x="0"/>
        <item x="7"/>
        <item x="1"/>
        <item x="2"/>
        <item x="3"/>
        <item x="4"/>
        <item x="5"/>
        <item x="8"/>
        <item x="9"/>
        <item x="10"/>
        <item x="6"/>
        <item x="11"/>
        <item t="default"/>
      </items>
    </pivotField>
    <pivotField numFmtId="14" subtotalTop="0" showAll="0"/>
    <pivotField subtotalTop="0" showAll="0"/>
    <pivotField subtotalTop="0" showAll="0"/>
    <pivotField subtotalTop="0" showAll="0"/>
    <pivotField dataField="1" subtotalTop="0" showAll="0"/>
    <pivotField axis="axisRow" subtotalTop="0" showAll="0">
      <items count="5">
        <item m="1" x="3"/>
        <item sd="0" x="0"/>
        <item sd="0" x="2"/>
        <item sd="0" x="1"/>
        <item t="default"/>
      </items>
    </pivotField>
    <pivotField axis="axisRow" subtotalTop="0" showAll="0">
      <items count="57">
        <item x="22"/>
        <item x="9"/>
        <item x="15"/>
        <item x="21"/>
        <item x="19"/>
        <item x="7"/>
        <item x="20"/>
        <item m="1" x="55"/>
        <item x="5"/>
        <item x="2"/>
        <item x="13"/>
        <item x="23"/>
        <item x="0"/>
        <item x="8"/>
        <item x="38"/>
        <item x="36"/>
        <item x="49"/>
        <item x="32"/>
        <item x="1"/>
        <item x="16"/>
        <item x="4"/>
        <item x="51"/>
        <item x="50"/>
        <item x="14"/>
        <item x="3"/>
        <item x="37"/>
        <item x="46"/>
        <item x="42"/>
        <item x="35"/>
        <item x="52"/>
        <item x="12"/>
        <item x="33"/>
        <item x="26"/>
        <item x="27"/>
        <item x="11"/>
        <item x="6"/>
        <item x="10"/>
        <item x="30"/>
        <item x="29"/>
        <item x="28"/>
        <item x="24"/>
        <item x="25"/>
        <item m="1" x="54"/>
        <item x="45"/>
        <item x="34"/>
        <item x="31"/>
        <item x="41"/>
        <item x="53"/>
        <item x="43"/>
        <item x="40"/>
        <item x="48"/>
        <item x="44"/>
        <item x="39"/>
        <item x="18"/>
        <item x="17"/>
        <item x="47"/>
        <item t="default"/>
      </items>
    </pivotField>
    <pivotField subtotalTop="0" showAll="0"/>
  </pivotFields>
  <rowFields count="2">
    <field x="6"/>
    <field x="7"/>
  </rowFields>
  <rowItems count="4">
    <i>
      <x v="1"/>
    </i>
    <i>
      <x v="2"/>
    </i>
    <i>
      <x v="3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Extended Cost" fld="5" baseField="7" baseItem="1"/>
  </dataFields>
  <formats count="30">
    <format dxfId="419">
      <pivotArea collapsedLevelsAreSubtotals="1" fieldPosition="0">
        <references count="1">
          <reference field="6" count="1">
            <x v="1"/>
          </reference>
        </references>
      </pivotArea>
    </format>
    <format dxfId="418">
      <pivotArea collapsedLevelsAreSubtotals="1" fieldPosition="0">
        <references count="2">
          <reference field="6" count="1" selected="0">
            <x v="1"/>
          </reference>
          <reference field="7" count="44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4"/>
            <x v="25"/>
            <x v="26"/>
            <x v="27"/>
            <x v="28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49"/>
            <x v="51"/>
            <x v="52"/>
          </reference>
        </references>
      </pivotArea>
    </format>
    <format dxfId="417">
      <pivotArea collapsedLevelsAreSubtotals="1" fieldPosition="0">
        <references count="1">
          <reference field="6" count="1" defaultSubtotal="1">
            <x v="1"/>
          </reference>
        </references>
      </pivotArea>
    </format>
    <format dxfId="416">
      <pivotArea collapsedLevelsAreSubtotals="1" fieldPosition="0">
        <references count="1">
          <reference field="6" count="1">
            <x v="1"/>
          </reference>
        </references>
      </pivotArea>
    </format>
    <format dxfId="415">
      <pivotArea collapsedLevelsAreSubtotals="1" fieldPosition="0">
        <references count="2">
          <reference field="6" count="1" selected="0">
            <x v="1"/>
          </reference>
          <reference field="7" count="44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4"/>
            <x v="25"/>
            <x v="26"/>
            <x v="27"/>
            <x v="28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49"/>
            <x v="51"/>
            <x v="52"/>
          </reference>
        </references>
      </pivotArea>
    </format>
    <format dxfId="414">
      <pivotArea collapsedLevelsAreSubtotals="1" fieldPosition="0">
        <references count="1">
          <reference field="6" count="1" defaultSubtotal="1">
            <x v="1"/>
          </reference>
        </references>
      </pivotArea>
    </format>
    <format dxfId="413">
      <pivotArea collapsedLevelsAreSubtotals="1" fieldPosition="0">
        <references count="1">
          <reference field="6" count="1">
            <x v="1"/>
          </reference>
        </references>
      </pivotArea>
    </format>
    <format dxfId="412">
      <pivotArea collapsedLevelsAreSubtotals="1" fieldPosition="0">
        <references count="2">
          <reference field="6" count="1" selected="0">
            <x v="1"/>
          </reference>
          <reference field="7" count="44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4"/>
            <x v="25"/>
            <x v="26"/>
            <x v="27"/>
            <x v="28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49"/>
            <x v="51"/>
            <x v="52"/>
          </reference>
        </references>
      </pivotArea>
    </format>
    <format dxfId="411">
      <pivotArea collapsedLevelsAreSubtotals="1" fieldPosition="0">
        <references count="1">
          <reference field="6" count="1" defaultSubtotal="1">
            <x v="1"/>
          </reference>
        </references>
      </pivotArea>
    </format>
    <format dxfId="410">
      <pivotArea outline="0" collapsedLevelsAreSubtotals="1" fieldPosition="0"/>
    </format>
    <format dxfId="409">
      <pivotArea dataOnly="0" labelOnly="1" fieldPosition="0">
        <references count="1">
          <reference field="0" count="0"/>
        </references>
      </pivotArea>
    </format>
    <format dxfId="408">
      <pivotArea dataOnly="0" labelOnly="1" grandCol="1" outline="0" fieldPosition="0"/>
    </format>
    <format dxfId="407">
      <pivotArea collapsedLevelsAreSubtotals="1" fieldPosition="0">
        <references count="2">
          <reference field="6" count="1" selected="0">
            <x v="1"/>
          </reference>
          <reference field="7" count="44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4"/>
            <x v="25"/>
            <x v="26"/>
            <x v="27"/>
            <x v="28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49"/>
            <x v="51"/>
            <x v="52"/>
          </reference>
        </references>
      </pivotArea>
    </format>
    <format dxfId="406">
      <pivotArea collapsedLevelsAreSubtotals="1" fieldPosition="0">
        <references count="1">
          <reference field="6" count="1" defaultSubtotal="1">
            <x v="1"/>
          </reference>
        </references>
      </pivotArea>
    </format>
    <format dxfId="405">
      <pivotArea collapsedLevelsAreSubtotals="1" fieldPosition="0">
        <references count="1">
          <reference field="6" count="1">
            <x v="2"/>
          </reference>
        </references>
      </pivotArea>
    </format>
    <format dxfId="404">
      <pivotArea collapsedLevelsAreSubtotals="1" fieldPosition="0">
        <references count="2">
          <reference field="6" count="1" selected="0">
            <x v="2"/>
          </reference>
          <reference field="7" count="1">
            <x v="50"/>
          </reference>
        </references>
      </pivotArea>
    </format>
    <format dxfId="403">
      <pivotArea collapsedLevelsAreSubtotals="1" fieldPosition="0">
        <references count="1">
          <reference field="6" count="1" defaultSubtotal="1">
            <x v="2"/>
          </reference>
        </references>
      </pivotArea>
    </format>
    <format dxfId="402">
      <pivotArea collapsedLevelsAreSubtotals="1" fieldPosition="0">
        <references count="1">
          <reference field="6" count="1">
            <x v="3"/>
          </reference>
        </references>
      </pivotArea>
    </format>
    <format dxfId="401">
      <pivotArea collapsedLevelsAreSubtotals="1" fieldPosition="0">
        <references count="2">
          <reference field="6" count="1" selected="0">
            <x v="3"/>
          </reference>
          <reference field="7" count="10">
            <x v="19"/>
            <x v="21"/>
            <x v="22"/>
            <x v="23"/>
            <x v="29"/>
            <x v="30"/>
            <x v="44"/>
            <x v="53"/>
            <x v="54"/>
            <x v="55"/>
          </reference>
        </references>
      </pivotArea>
    </format>
    <format dxfId="400">
      <pivotArea collapsedLevelsAreSubtotals="1" fieldPosition="0">
        <references count="1">
          <reference field="6" count="1" defaultSubtotal="1">
            <x v="3"/>
          </reference>
        </references>
      </pivotArea>
    </format>
    <format dxfId="399">
      <pivotArea grandRow="1" outline="0" collapsedLevelsAreSubtotals="1" fieldPosition="0"/>
    </format>
    <format dxfId="398">
      <pivotArea collapsedLevelsAreSubtotals="1" fieldPosition="0">
        <references count="2">
          <reference field="6" count="1" selected="0">
            <x v="1"/>
          </reference>
          <reference field="7" count="44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4"/>
            <x v="25"/>
            <x v="26"/>
            <x v="27"/>
            <x v="28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49"/>
            <x v="51"/>
            <x v="52"/>
          </reference>
        </references>
      </pivotArea>
    </format>
    <format dxfId="397">
      <pivotArea collapsedLevelsAreSubtotals="1" fieldPosition="0">
        <references count="1">
          <reference field="6" count="1" defaultSubtotal="1">
            <x v="1"/>
          </reference>
        </references>
      </pivotArea>
    </format>
    <format dxfId="396">
      <pivotArea collapsedLevelsAreSubtotals="1" fieldPosition="0">
        <references count="1">
          <reference field="6" count="1">
            <x v="2"/>
          </reference>
        </references>
      </pivotArea>
    </format>
    <format dxfId="395">
      <pivotArea collapsedLevelsAreSubtotals="1" fieldPosition="0">
        <references count="2">
          <reference field="6" count="1" selected="0">
            <x v="2"/>
          </reference>
          <reference field="7" count="1">
            <x v="50"/>
          </reference>
        </references>
      </pivotArea>
    </format>
    <format dxfId="394">
      <pivotArea collapsedLevelsAreSubtotals="1" fieldPosition="0">
        <references count="1">
          <reference field="6" count="1" defaultSubtotal="1">
            <x v="2"/>
          </reference>
        </references>
      </pivotArea>
    </format>
    <format dxfId="393">
      <pivotArea collapsedLevelsAreSubtotals="1" fieldPosition="0">
        <references count="1">
          <reference field="6" count="1">
            <x v="3"/>
          </reference>
        </references>
      </pivotArea>
    </format>
    <format dxfId="392">
      <pivotArea collapsedLevelsAreSubtotals="1" fieldPosition="0">
        <references count="2">
          <reference field="6" count="1" selected="0">
            <x v="3"/>
          </reference>
          <reference field="7" count="10">
            <x v="19"/>
            <x v="21"/>
            <x v="22"/>
            <x v="23"/>
            <x v="29"/>
            <x v="30"/>
            <x v="44"/>
            <x v="53"/>
            <x v="54"/>
            <x v="55"/>
          </reference>
        </references>
      </pivotArea>
    </format>
    <format dxfId="391">
      <pivotArea collapsedLevelsAreSubtotals="1" fieldPosition="0">
        <references count="1">
          <reference field="6" count="1" defaultSubtotal="1">
            <x v="3"/>
          </reference>
        </references>
      </pivotArea>
    </format>
    <format dxfId="39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5"/>
  <sheetViews>
    <sheetView tabSelected="1" workbookViewId="0"/>
  </sheetViews>
  <sheetFormatPr defaultRowHeight="15" x14ac:dyDescent="0.25"/>
  <cols>
    <col min="1" max="1" width="20.5703125" bestFit="1" customWidth="1"/>
    <col min="2" max="2" width="16.28515625" bestFit="1" customWidth="1"/>
    <col min="3" max="3" width="10.7109375" bestFit="1" customWidth="1"/>
    <col min="4" max="4" width="6.140625" bestFit="1" customWidth="1"/>
    <col min="5" max="5" width="9.7109375" bestFit="1" customWidth="1"/>
    <col min="6" max="7" width="8.7109375" bestFit="1" customWidth="1"/>
    <col min="8" max="11" width="9.7109375" bestFit="1" customWidth="1"/>
    <col min="12" max="12" width="10.7109375" bestFit="1" customWidth="1"/>
    <col min="13" max="13" width="8.7109375" bestFit="1" customWidth="1"/>
    <col min="14" max="14" width="11.28515625" bestFit="1" customWidth="1"/>
  </cols>
  <sheetData>
    <row r="3" spans="1:14" x14ac:dyDescent="0.25">
      <c r="A3" s="43" t="s">
        <v>2545</v>
      </c>
      <c r="B3" s="43" t="s">
        <v>1583</v>
      </c>
    </row>
    <row r="4" spans="1:14" x14ac:dyDescent="0.25">
      <c r="A4" s="43" t="s">
        <v>1581</v>
      </c>
      <c r="B4" s="19">
        <v>10</v>
      </c>
      <c r="C4" s="19">
        <v>25</v>
      </c>
      <c r="D4" s="19">
        <v>30</v>
      </c>
      <c r="E4" s="19">
        <v>33</v>
      </c>
      <c r="F4" s="19">
        <v>34</v>
      </c>
      <c r="G4" s="19">
        <v>36</v>
      </c>
      <c r="H4" s="19">
        <v>39</v>
      </c>
      <c r="I4" s="19">
        <v>43</v>
      </c>
      <c r="J4" s="19">
        <v>55</v>
      </c>
      <c r="K4" s="19">
        <v>60</v>
      </c>
      <c r="L4" s="19">
        <v>75</v>
      </c>
      <c r="M4" s="19">
        <v>86</v>
      </c>
      <c r="N4" s="19" t="s">
        <v>1582</v>
      </c>
    </row>
    <row r="5" spans="1:14" x14ac:dyDescent="0.25">
      <c r="A5" s="44" t="s">
        <v>100</v>
      </c>
      <c r="B5" s="58">
        <v>-343.27</v>
      </c>
      <c r="C5" s="58">
        <v>-540290.44999999949</v>
      </c>
      <c r="D5" s="58">
        <v>-93.72999999999999</v>
      </c>
      <c r="E5" s="58">
        <v>-53023.560000000005</v>
      </c>
      <c r="F5" s="58">
        <v>-2929.44</v>
      </c>
      <c r="G5" s="58">
        <v>-6640.8999999999987</v>
      </c>
      <c r="H5" s="58">
        <v>-4441.12</v>
      </c>
      <c r="I5" s="58">
        <v>-11464.48</v>
      </c>
      <c r="J5" s="58">
        <v>-18128.419999999995</v>
      </c>
      <c r="K5" s="58">
        <v>-10057.300000000003</v>
      </c>
      <c r="L5" s="58">
        <v>-231053.64000000013</v>
      </c>
      <c r="M5" s="58">
        <v>-1055.58</v>
      </c>
      <c r="N5" s="58">
        <v>-879521.88999999966</v>
      </c>
    </row>
    <row r="6" spans="1:14" x14ac:dyDescent="0.25">
      <c r="A6" s="44" t="s">
        <v>151</v>
      </c>
      <c r="B6" s="58"/>
      <c r="C6" s="58">
        <v>-3878.4799999999996</v>
      </c>
      <c r="D6" s="58"/>
      <c r="E6" s="58"/>
      <c r="F6" s="58"/>
      <c r="G6" s="58"/>
      <c r="H6" s="58"/>
      <c r="I6" s="58"/>
      <c r="J6" s="58"/>
      <c r="K6" s="58">
        <v>-45.5</v>
      </c>
      <c r="L6" s="58"/>
      <c r="M6" s="58"/>
      <c r="N6" s="58">
        <v>-3923.9799999999996</v>
      </c>
    </row>
    <row r="7" spans="1:14" x14ac:dyDescent="0.25">
      <c r="A7" s="44" t="s">
        <v>136</v>
      </c>
      <c r="B7" s="58"/>
      <c r="C7" s="58">
        <v>-16826.940000000002</v>
      </c>
      <c r="D7" s="58"/>
      <c r="E7" s="58"/>
      <c r="F7" s="58">
        <v>-7.47</v>
      </c>
      <c r="G7" s="58">
        <v>-2158.16</v>
      </c>
      <c r="H7" s="58">
        <v>-36356.100000000006</v>
      </c>
      <c r="I7" s="58">
        <v>-1390.09</v>
      </c>
      <c r="J7" s="58">
        <v>-5882.829999999999</v>
      </c>
      <c r="K7" s="58">
        <v>-676.72</v>
      </c>
      <c r="L7" s="58">
        <v>-4080.61</v>
      </c>
      <c r="M7" s="58">
        <v>-819.38</v>
      </c>
      <c r="N7" s="58">
        <v>-68198.300000000017</v>
      </c>
    </row>
    <row r="8" spans="1:14" x14ac:dyDescent="0.25">
      <c r="A8" s="44" t="s">
        <v>1582</v>
      </c>
      <c r="B8" s="58">
        <v>-343.27</v>
      </c>
      <c r="C8" s="58">
        <v>-560995.86999999941</v>
      </c>
      <c r="D8" s="58">
        <v>-93.72999999999999</v>
      </c>
      <c r="E8" s="58">
        <v>-53023.560000000005</v>
      </c>
      <c r="F8" s="58">
        <v>-2936.91</v>
      </c>
      <c r="G8" s="58">
        <v>-8799.0599999999977</v>
      </c>
      <c r="H8" s="58">
        <v>-40797.220000000008</v>
      </c>
      <c r="I8" s="58">
        <v>-12854.57</v>
      </c>
      <c r="J8" s="58">
        <v>-24011.249999999993</v>
      </c>
      <c r="K8" s="58">
        <v>-10779.520000000002</v>
      </c>
      <c r="L8" s="58">
        <v>-235134.25000000012</v>
      </c>
      <c r="M8" s="58">
        <v>-1874.96</v>
      </c>
      <c r="N8" s="58">
        <v>-951644.16999999969</v>
      </c>
    </row>
    <row r="67" spans="2:14" x14ac:dyDescent="0.25"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</row>
    <row r="68" spans="2:14" x14ac:dyDescent="0.25"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</row>
    <row r="69" spans="2:14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2:14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 spans="2:14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2:14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 spans="2:14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2:14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2:14" x14ac:dyDescent="0.25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 spans="2:14" x14ac:dyDescent="0.2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 spans="2:14" x14ac:dyDescent="0.2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2:14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 spans="2:14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2:14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 spans="2:14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2:14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 spans="2:14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 spans="2:14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spans="2:14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2:14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 spans="2:14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2:14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 spans="2:14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 spans="2:14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spans="2:14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 spans="2:14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spans="2:14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spans="2:14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2:14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2:14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spans="2:14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 spans="2:14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2:14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2:14" x14ac:dyDescent="0.25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2:14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2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25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2:14" x14ac:dyDescent="0.2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spans="2:14" x14ac:dyDescent="0.2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2:14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2:14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2:14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2:14" x14ac:dyDescent="0.2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2:14" x14ac:dyDescent="0.25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2:14" x14ac:dyDescent="0.25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2:14" x14ac:dyDescent="0.25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2:14" x14ac:dyDescent="0.2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2:14" x14ac:dyDescent="0.25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2:14" x14ac:dyDescent="0.25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spans="2:14" x14ac:dyDescent="0.25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spans="2:14" x14ac:dyDescent="0.25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2:14" x14ac:dyDescent="0.2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82"/>
  <sheetViews>
    <sheetView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2" max="2" width="11.7109375" customWidth="1"/>
    <col min="3" max="3" width="13.28515625" bestFit="1" customWidth="1"/>
    <col min="5" max="5" width="10.5703125" bestFit="1" customWidth="1"/>
    <col min="6" max="6" width="13.42578125" bestFit="1" customWidth="1"/>
    <col min="7" max="7" width="15.85546875" bestFit="1" customWidth="1"/>
    <col min="8" max="8" width="64.140625" bestFit="1" customWidth="1"/>
    <col min="9" max="9" width="30.140625" bestFit="1" customWidth="1"/>
  </cols>
  <sheetData>
    <row r="1" spans="1:9" x14ac:dyDescent="0.25">
      <c r="C1" s="25">
        <f>SUM(C3:C1282)</f>
        <v>-2336978.8695000005</v>
      </c>
      <c r="F1" s="59">
        <f>SUM(F3:F1282)</f>
        <v>-951644.16999999853</v>
      </c>
    </row>
    <row r="2" spans="1:9" ht="45" x14ac:dyDescent="0.25">
      <c r="A2" s="2" t="s">
        <v>428</v>
      </c>
      <c r="B2" s="2" t="s">
        <v>2</v>
      </c>
      <c r="C2" s="2" t="s">
        <v>7</v>
      </c>
      <c r="D2" s="2" t="s">
        <v>418</v>
      </c>
      <c r="E2" s="2" t="s">
        <v>419</v>
      </c>
      <c r="F2" s="2" t="s">
        <v>424</v>
      </c>
      <c r="G2" s="2" t="s">
        <v>96</v>
      </c>
      <c r="H2" s="2" t="s">
        <v>2539</v>
      </c>
      <c r="I2" s="2" t="s">
        <v>2540</v>
      </c>
    </row>
    <row r="3" spans="1:9" x14ac:dyDescent="0.25">
      <c r="A3" s="19">
        <v>10</v>
      </c>
      <c r="B3" s="71">
        <v>43195</v>
      </c>
      <c r="C3" s="70">
        <v>-856.08</v>
      </c>
      <c r="D3" s="36" t="s">
        <v>435</v>
      </c>
      <c r="E3" s="41">
        <v>38523</v>
      </c>
      <c r="F3" s="70">
        <v>-511.34</v>
      </c>
      <c r="G3" t="s">
        <v>100</v>
      </c>
      <c r="H3" s="70" t="s">
        <v>1617</v>
      </c>
      <c r="I3" s="70" t="s">
        <v>1669</v>
      </c>
    </row>
    <row r="4" spans="1:9" x14ac:dyDescent="0.25">
      <c r="A4" s="19">
        <v>10</v>
      </c>
      <c r="B4" s="71">
        <v>43196</v>
      </c>
      <c r="C4" s="70">
        <v>856.08</v>
      </c>
      <c r="D4" s="36" t="s">
        <v>435</v>
      </c>
      <c r="E4" s="41">
        <v>38523</v>
      </c>
      <c r="F4" s="70">
        <v>511.34</v>
      </c>
      <c r="G4" t="s">
        <v>100</v>
      </c>
      <c r="H4" s="70" t="s">
        <v>1617</v>
      </c>
      <c r="I4" s="70" t="s">
        <v>1669</v>
      </c>
    </row>
    <row r="5" spans="1:9" x14ac:dyDescent="0.25">
      <c r="A5" s="19">
        <v>10</v>
      </c>
      <c r="B5" s="71">
        <v>43202</v>
      </c>
      <c r="C5" s="70">
        <v>-134</v>
      </c>
      <c r="D5" s="36" t="s">
        <v>435</v>
      </c>
      <c r="E5" s="41">
        <v>26223</v>
      </c>
      <c r="F5" s="70">
        <v>-53.63</v>
      </c>
      <c r="G5" t="s">
        <v>100</v>
      </c>
      <c r="H5" s="70" t="s">
        <v>1619</v>
      </c>
      <c r="I5" s="70" t="s">
        <v>1669</v>
      </c>
    </row>
    <row r="6" spans="1:9" x14ac:dyDescent="0.25">
      <c r="A6" s="19">
        <v>10</v>
      </c>
      <c r="B6" s="71">
        <v>43202</v>
      </c>
      <c r="C6" s="70">
        <v>-45</v>
      </c>
      <c r="D6" s="36" t="s">
        <v>435</v>
      </c>
      <c r="E6" s="41">
        <v>26223</v>
      </c>
      <c r="F6" s="70">
        <v>-18.010000000000002</v>
      </c>
      <c r="G6" t="s">
        <v>100</v>
      </c>
      <c r="H6" s="70" t="s">
        <v>1619</v>
      </c>
      <c r="I6" s="70" t="s">
        <v>1669</v>
      </c>
    </row>
    <row r="7" spans="1:9" x14ac:dyDescent="0.25">
      <c r="A7" s="19">
        <v>10</v>
      </c>
      <c r="B7" s="71">
        <v>43202</v>
      </c>
      <c r="C7" s="70">
        <v>-90</v>
      </c>
      <c r="D7" s="36" t="s">
        <v>435</v>
      </c>
      <c r="E7" s="41">
        <v>3600</v>
      </c>
      <c r="F7" s="70">
        <v>-39.74</v>
      </c>
      <c r="G7" t="s">
        <v>100</v>
      </c>
      <c r="H7" s="70" t="s">
        <v>1619</v>
      </c>
      <c r="I7" s="70" t="s">
        <v>1669</v>
      </c>
    </row>
    <row r="8" spans="1:9" x14ac:dyDescent="0.25">
      <c r="A8" s="19">
        <v>10</v>
      </c>
      <c r="B8" s="71">
        <v>43202</v>
      </c>
      <c r="C8" s="70">
        <v>-90</v>
      </c>
      <c r="D8" s="36" t="s">
        <v>435</v>
      </c>
      <c r="E8" s="41">
        <v>28885</v>
      </c>
      <c r="F8" s="70">
        <v>-43.04</v>
      </c>
      <c r="G8" t="s">
        <v>100</v>
      </c>
      <c r="H8" s="70" t="s">
        <v>1619</v>
      </c>
      <c r="I8" s="70" t="s">
        <v>1669</v>
      </c>
    </row>
    <row r="9" spans="1:9" x14ac:dyDescent="0.25">
      <c r="A9" s="19">
        <v>10</v>
      </c>
      <c r="B9" s="71">
        <v>43202</v>
      </c>
      <c r="C9" s="70">
        <v>-19</v>
      </c>
      <c r="D9" s="36" t="s">
        <v>435</v>
      </c>
      <c r="E9" s="41">
        <v>39150</v>
      </c>
      <c r="F9" s="70">
        <v>-9.8000000000000007</v>
      </c>
      <c r="G9" t="s">
        <v>100</v>
      </c>
      <c r="H9" s="70" t="s">
        <v>1619</v>
      </c>
      <c r="I9" s="70" t="s">
        <v>1669</v>
      </c>
    </row>
    <row r="10" spans="1:9" x14ac:dyDescent="0.25">
      <c r="A10" s="19">
        <v>10</v>
      </c>
      <c r="B10" s="71">
        <v>43203</v>
      </c>
      <c r="C10" s="70">
        <v>-25</v>
      </c>
      <c r="D10" s="36" t="s">
        <v>435</v>
      </c>
      <c r="E10" s="41">
        <v>36654</v>
      </c>
      <c r="F10" s="70">
        <v>-9.73</v>
      </c>
      <c r="G10" t="s">
        <v>100</v>
      </c>
      <c r="H10" s="70" t="s">
        <v>1613</v>
      </c>
      <c r="I10" s="70" t="s">
        <v>1669</v>
      </c>
    </row>
    <row r="11" spans="1:9" x14ac:dyDescent="0.25">
      <c r="A11" s="19">
        <v>10</v>
      </c>
      <c r="B11" s="71">
        <v>43206</v>
      </c>
      <c r="C11" s="70">
        <v>-70</v>
      </c>
      <c r="D11" s="36" t="s">
        <v>435</v>
      </c>
      <c r="E11" s="41">
        <v>3601</v>
      </c>
      <c r="F11" s="70">
        <v>-36.14</v>
      </c>
      <c r="G11" t="s">
        <v>100</v>
      </c>
      <c r="H11" s="70" t="s">
        <v>1613</v>
      </c>
      <c r="I11" s="70" t="s">
        <v>1669</v>
      </c>
    </row>
    <row r="12" spans="1:9" x14ac:dyDescent="0.25">
      <c r="A12" s="19">
        <v>10</v>
      </c>
      <c r="B12" s="71">
        <v>43206</v>
      </c>
      <c r="C12" s="70">
        <v>-60</v>
      </c>
      <c r="D12" s="36" t="s">
        <v>435</v>
      </c>
      <c r="E12" s="41">
        <v>3601</v>
      </c>
      <c r="F12" s="70">
        <v>-30.98</v>
      </c>
      <c r="G12" t="s">
        <v>100</v>
      </c>
      <c r="H12" s="70" t="s">
        <v>1613</v>
      </c>
      <c r="I12" s="70" t="s">
        <v>1669</v>
      </c>
    </row>
    <row r="13" spans="1:9" x14ac:dyDescent="0.25">
      <c r="A13" s="19">
        <v>10</v>
      </c>
      <c r="B13" s="71">
        <v>43207</v>
      </c>
      <c r="C13" s="70">
        <v>-2</v>
      </c>
      <c r="D13" s="36" t="s">
        <v>435</v>
      </c>
      <c r="E13" s="41">
        <v>3308</v>
      </c>
      <c r="F13" s="70">
        <v>-102.2</v>
      </c>
      <c r="G13" t="s">
        <v>100</v>
      </c>
      <c r="H13" s="70" t="s">
        <v>1622</v>
      </c>
      <c r="I13" s="70" t="s">
        <v>1669</v>
      </c>
    </row>
    <row r="14" spans="1:9" x14ac:dyDescent="0.25">
      <c r="A14" s="19">
        <v>30</v>
      </c>
      <c r="B14" s="71">
        <v>43193</v>
      </c>
      <c r="C14" s="70">
        <v>-1</v>
      </c>
      <c r="D14" s="36" t="s">
        <v>438</v>
      </c>
      <c r="E14" s="42" t="s">
        <v>679</v>
      </c>
      <c r="F14" s="70">
        <v>-30.29</v>
      </c>
      <c r="G14" t="s">
        <v>100</v>
      </c>
      <c r="H14" s="70" t="s">
        <v>1620</v>
      </c>
      <c r="I14" s="70" t="s">
        <v>1662</v>
      </c>
    </row>
    <row r="15" spans="1:9" x14ac:dyDescent="0.25">
      <c r="A15" s="19">
        <v>30</v>
      </c>
      <c r="B15" s="71">
        <v>43199</v>
      </c>
      <c r="C15" s="70">
        <v>-1</v>
      </c>
      <c r="D15" s="36" t="s">
        <v>438</v>
      </c>
      <c r="E15" s="31" t="s">
        <v>471</v>
      </c>
      <c r="F15" s="70">
        <v>-20.9</v>
      </c>
      <c r="G15" t="s">
        <v>100</v>
      </c>
      <c r="H15" s="70" t="s">
        <v>1619</v>
      </c>
      <c r="I15" s="70" t="s">
        <v>1662</v>
      </c>
    </row>
    <row r="16" spans="1:9" x14ac:dyDescent="0.25">
      <c r="A16" s="19">
        <v>30</v>
      </c>
      <c r="B16" s="71">
        <v>43201</v>
      </c>
      <c r="C16" s="70">
        <v>-1</v>
      </c>
      <c r="D16" s="36" t="s">
        <v>438</v>
      </c>
      <c r="E16" s="31" t="s">
        <v>467</v>
      </c>
      <c r="F16" s="70">
        <v>-25.57</v>
      </c>
      <c r="G16" t="s">
        <v>100</v>
      </c>
      <c r="H16" s="70" t="s">
        <v>1619</v>
      </c>
      <c r="I16" s="70" t="s">
        <v>1662</v>
      </c>
    </row>
    <row r="17" spans="1:9" x14ac:dyDescent="0.25">
      <c r="A17" s="19">
        <v>30</v>
      </c>
      <c r="B17" s="71">
        <v>43209</v>
      </c>
      <c r="C17" s="70">
        <v>-1</v>
      </c>
      <c r="D17" s="36" t="s">
        <v>438</v>
      </c>
      <c r="E17" s="31" t="s">
        <v>676</v>
      </c>
      <c r="F17" s="70">
        <v>-16.97</v>
      </c>
      <c r="G17" t="s">
        <v>100</v>
      </c>
      <c r="H17" s="70" t="s">
        <v>1612</v>
      </c>
      <c r="I17" s="70" t="s">
        <v>1662</v>
      </c>
    </row>
    <row r="18" spans="1:9" x14ac:dyDescent="0.25">
      <c r="A18" s="19">
        <v>33</v>
      </c>
      <c r="B18" s="71">
        <v>43199</v>
      </c>
      <c r="C18" s="70">
        <v>-31</v>
      </c>
      <c r="D18" s="36" t="s">
        <v>438</v>
      </c>
      <c r="E18" s="31" t="s">
        <v>487</v>
      </c>
      <c r="F18" s="70">
        <v>-710</v>
      </c>
      <c r="G18" t="s">
        <v>100</v>
      </c>
      <c r="H18" s="70" t="s">
        <v>1631</v>
      </c>
      <c r="I18" s="70" t="s">
        <v>1662</v>
      </c>
    </row>
    <row r="19" spans="1:9" x14ac:dyDescent="0.25">
      <c r="A19" s="19">
        <v>33</v>
      </c>
      <c r="B19" s="71">
        <v>43199</v>
      </c>
      <c r="C19" s="70">
        <v>-100</v>
      </c>
      <c r="D19" s="36" t="s">
        <v>440</v>
      </c>
      <c r="E19" s="33">
        <v>24059</v>
      </c>
      <c r="F19" s="70">
        <v>-44.5</v>
      </c>
      <c r="G19" t="s">
        <v>100</v>
      </c>
      <c r="H19" s="70" t="s">
        <v>1620</v>
      </c>
      <c r="I19" s="70" t="s">
        <v>1666</v>
      </c>
    </row>
    <row r="20" spans="1:9" x14ac:dyDescent="0.25">
      <c r="A20" s="19">
        <v>33</v>
      </c>
      <c r="B20" s="71">
        <v>43199</v>
      </c>
      <c r="C20" s="70">
        <v>-40</v>
      </c>
      <c r="D20" s="36" t="s">
        <v>438</v>
      </c>
      <c r="E20" s="31" t="s">
        <v>493</v>
      </c>
      <c r="F20" s="70">
        <v>-387.02</v>
      </c>
      <c r="G20" t="s">
        <v>100</v>
      </c>
      <c r="H20" s="70" t="s">
        <v>1612</v>
      </c>
      <c r="I20" s="70" t="s">
        <v>1662</v>
      </c>
    </row>
    <row r="21" spans="1:9" x14ac:dyDescent="0.25">
      <c r="A21" s="19">
        <v>33</v>
      </c>
      <c r="B21" s="71">
        <v>43199</v>
      </c>
      <c r="C21" s="70">
        <v>-10</v>
      </c>
      <c r="D21" s="36" t="s">
        <v>438</v>
      </c>
      <c r="E21" s="31" t="s">
        <v>493</v>
      </c>
      <c r="F21" s="70">
        <v>-96.76</v>
      </c>
      <c r="G21" t="s">
        <v>100</v>
      </c>
      <c r="H21" s="70" t="s">
        <v>1612</v>
      </c>
      <c r="I21" s="70" t="s">
        <v>1662</v>
      </c>
    </row>
    <row r="22" spans="1:9" x14ac:dyDescent="0.25">
      <c r="A22" s="19">
        <v>33</v>
      </c>
      <c r="B22" s="71">
        <v>43200</v>
      </c>
      <c r="C22" s="70">
        <v>-120</v>
      </c>
      <c r="D22" s="36" t="s">
        <v>438</v>
      </c>
      <c r="E22" s="31" t="s">
        <v>479</v>
      </c>
      <c r="F22" s="32">
        <v>-1739.78</v>
      </c>
      <c r="G22" t="s">
        <v>100</v>
      </c>
      <c r="H22" s="70" t="s">
        <v>1610</v>
      </c>
      <c r="I22" s="70" t="s">
        <v>1662</v>
      </c>
    </row>
    <row r="23" spans="1:9" x14ac:dyDescent="0.25">
      <c r="A23" s="19">
        <v>33</v>
      </c>
      <c r="B23" s="71">
        <v>43200</v>
      </c>
      <c r="C23" s="70">
        <v>-22</v>
      </c>
      <c r="D23" s="36" t="s">
        <v>438</v>
      </c>
      <c r="E23" s="31" t="s">
        <v>479</v>
      </c>
      <c r="F23" s="70">
        <v>-318.95999999999998</v>
      </c>
      <c r="G23" t="s">
        <v>100</v>
      </c>
      <c r="H23" s="70" t="s">
        <v>1610</v>
      </c>
      <c r="I23" s="70" t="s">
        <v>1662</v>
      </c>
    </row>
    <row r="24" spans="1:9" x14ac:dyDescent="0.25">
      <c r="A24" s="19">
        <v>33</v>
      </c>
      <c r="B24" s="71">
        <v>43200</v>
      </c>
      <c r="C24" s="70">
        <v>-18</v>
      </c>
      <c r="D24" s="36" t="s">
        <v>438</v>
      </c>
      <c r="E24" s="31" t="s">
        <v>450</v>
      </c>
      <c r="F24" s="70">
        <v>-208.77</v>
      </c>
      <c r="G24" t="s">
        <v>100</v>
      </c>
      <c r="H24" s="70" t="s">
        <v>1612</v>
      </c>
      <c r="I24" s="70" t="s">
        <v>1662</v>
      </c>
    </row>
    <row r="25" spans="1:9" x14ac:dyDescent="0.25">
      <c r="A25" s="19">
        <v>33</v>
      </c>
      <c r="B25" s="71">
        <v>43201</v>
      </c>
      <c r="C25" s="70">
        <v>-4440</v>
      </c>
      <c r="D25" s="36" t="s">
        <v>440</v>
      </c>
      <c r="E25" s="33">
        <v>4769</v>
      </c>
      <c r="F25" s="70">
        <v>-632.26</v>
      </c>
      <c r="G25" t="s">
        <v>100</v>
      </c>
      <c r="H25" s="70" t="s">
        <v>1615</v>
      </c>
      <c r="I25" s="70" t="s">
        <v>1671</v>
      </c>
    </row>
    <row r="26" spans="1:9" x14ac:dyDescent="0.25">
      <c r="A26" s="19">
        <v>33</v>
      </c>
      <c r="B26" s="71">
        <v>43202</v>
      </c>
      <c r="C26" s="70">
        <v>-4592.7</v>
      </c>
      <c r="D26" s="36" t="s">
        <v>440</v>
      </c>
      <c r="E26" s="33">
        <v>23689</v>
      </c>
      <c r="F26" s="70">
        <v>-710.49</v>
      </c>
      <c r="G26" t="s">
        <v>100</v>
      </c>
      <c r="H26" s="70" t="s">
        <v>1603</v>
      </c>
      <c r="I26" s="70" t="s">
        <v>1671</v>
      </c>
    </row>
    <row r="27" spans="1:9" x14ac:dyDescent="0.25">
      <c r="A27" s="19">
        <v>33</v>
      </c>
      <c r="B27" s="71">
        <v>43202</v>
      </c>
      <c r="C27" s="70">
        <v>-2</v>
      </c>
      <c r="D27" s="36" t="s">
        <v>438</v>
      </c>
      <c r="E27" s="42" t="s">
        <v>474</v>
      </c>
      <c r="F27" s="70">
        <v>-31.48</v>
      </c>
      <c r="G27" t="s">
        <v>100</v>
      </c>
      <c r="H27" s="70" t="s">
        <v>1620</v>
      </c>
      <c r="I27" s="70" t="s">
        <v>1662</v>
      </c>
    </row>
    <row r="28" spans="1:9" x14ac:dyDescent="0.25">
      <c r="A28" s="19">
        <v>33</v>
      </c>
      <c r="B28" s="71">
        <v>43203</v>
      </c>
      <c r="C28" s="70">
        <v>-109</v>
      </c>
      <c r="D28" s="36" t="s">
        <v>438</v>
      </c>
      <c r="E28" s="31" t="s">
        <v>689</v>
      </c>
      <c r="F28" s="32">
        <v>-1547.32</v>
      </c>
      <c r="G28" t="s">
        <v>100</v>
      </c>
      <c r="H28" s="70" t="s">
        <v>1615</v>
      </c>
      <c r="I28" s="70" t="s">
        <v>1662</v>
      </c>
    </row>
    <row r="29" spans="1:9" x14ac:dyDescent="0.25">
      <c r="A29" s="19">
        <v>33</v>
      </c>
      <c r="B29" s="71">
        <v>43203</v>
      </c>
      <c r="C29" s="70">
        <v>-21262</v>
      </c>
      <c r="D29" s="36" t="s">
        <v>435</v>
      </c>
      <c r="E29" s="33">
        <v>35193</v>
      </c>
      <c r="F29" s="70">
        <v>-104.18</v>
      </c>
      <c r="G29" t="s">
        <v>100</v>
      </c>
      <c r="H29" s="70" t="s">
        <v>1619</v>
      </c>
      <c r="I29" s="70" t="s">
        <v>1669</v>
      </c>
    </row>
    <row r="30" spans="1:9" x14ac:dyDescent="0.25">
      <c r="A30" s="19">
        <v>33</v>
      </c>
      <c r="B30" s="71">
        <v>43203</v>
      </c>
      <c r="C30" s="70">
        <v>-19.25</v>
      </c>
      <c r="D30" s="36" t="s">
        <v>440</v>
      </c>
      <c r="E30" s="33">
        <v>3721</v>
      </c>
      <c r="F30" s="70">
        <v>-62.04</v>
      </c>
      <c r="G30" t="s">
        <v>100</v>
      </c>
      <c r="H30" s="70" t="s">
        <v>1619</v>
      </c>
      <c r="I30" s="70" t="s">
        <v>1669</v>
      </c>
    </row>
    <row r="31" spans="1:9" x14ac:dyDescent="0.25">
      <c r="A31" s="19">
        <v>33</v>
      </c>
      <c r="B31" s="71">
        <v>43203</v>
      </c>
      <c r="C31" s="70">
        <v>-32603.599999999999</v>
      </c>
      <c r="D31" s="36" t="s">
        <v>435</v>
      </c>
      <c r="E31" s="33">
        <v>21628</v>
      </c>
      <c r="F31" s="70">
        <v>-387.98</v>
      </c>
      <c r="G31" t="s">
        <v>100</v>
      </c>
      <c r="H31" s="70" t="s">
        <v>1619</v>
      </c>
      <c r="I31" s="70" t="s">
        <v>1669</v>
      </c>
    </row>
    <row r="32" spans="1:9" x14ac:dyDescent="0.25">
      <c r="A32" s="19">
        <v>33</v>
      </c>
      <c r="B32" s="71">
        <v>43203</v>
      </c>
      <c r="C32" s="70">
        <v>-10281</v>
      </c>
      <c r="D32" s="36" t="s">
        <v>435</v>
      </c>
      <c r="E32" s="33">
        <v>21628</v>
      </c>
      <c r="F32" s="70">
        <v>-122.34</v>
      </c>
      <c r="G32" t="s">
        <v>100</v>
      </c>
      <c r="H32" s="70" t="s">
        <v>1619</v>
      </c>
      <c r="I32" s="70" t="s">
        <v>1669</v>
      </c>
    </row>
    <row r="33" spans="1:9" x14ac:dyDescent="0.25">
      <c r="A33" s="19">
        <v>33</v>
      </c>
      <c r="B33" s="71">
        <v>43203</v>
      </c>
      <c r="C33" s="70">
        <v>-11331</v>
      </c>
      <c r="D33" s="36" t="s">
        <v>435</v>
      </c>
      <c r="E33" s="33">
        <v>35189</v>
      </c>
      <c r="F33" s="70">
        <v>-54.39</v>
      </c>
      <c r="G33" t="s">
        <v>100</v>
      </c>
      <c r="H33" s="70" t="s">
        <v>1619</v>
      </c>
      <c r="I33" s="70" t="s">
        <v>1669</v>
      </c>
    </row>
    <row r="34" spans="1:9" x14ac:dyDescent="0.25">
      <c r="A34" s="19">
        <v>33</v>
      </c>
      <c r="B34" s="71">
        <v>43203</v>
      </c>
      <c r="C34" s="70">
        <v>-8963</v>
      </c>
      <c r="D34" s="36" t="s">
        <v>435</v>
      </c>
      <c r="E34" s="33">
        <v>35189</v>
      </c>
      <c r="F34" s="70">
        <v>-43.02</v>
      </c>
      <c r="G34" t="s">
        <v>100</v>
      </c>
      <c r="H34" s="70" t="s">
        <v>1619</v>
      </c>
      <c r="I34" s="70" t="s">
        <v>1669</v>
      </c>
    </row>
    <row r="35" spans="1:9" x14ac:dyDescent="0.25">
      <c r="A35" s="19">
        <v>33</v>
      </c>
      <c r="B35" s="71">
        <v>43203</v>
      </c>
      <c r="C35" s="70">
        <v>-28087</v>
      </c>
      <c r="D35" s="36" t="s">
        <v>435</v>
      </c>
      <c r="E35" s="33">
        <v>35180</v>
      </c>
      <c r="F35" s="70">
        <v>-154.47999999999999</v>
      </c>
      <c r="G35" t="s">
        <v>100</v>
      </c>
      <c r="H35" s="70" t="s">
        <v>1619</v>
      </c>
      <c r="I35" s="70" t="s">
        <v>1669</v>
      </c>
    </row>
    <row r="36" spans="1:9" x14ac:dyDescent="0.25">
      <c r="A36" s="19">
        <v>33</v>
      </c>
      <c r="B36" s="71">
        <v>43203</v>
      </c>
      <c r="C36" s="70">
        <v>-28087</v>
      </c>
      <c r="D36" s="36" t="s">
        <v>435</v>
      </c>
      <c r="E36" s="33">
        <v>35192</v>
      </c>
      <c r="F36" s="70">
        <v>-146.05000000000001</v>
      </c>
      <c r="G36" t="s">
        <v>100</v>
      </c>
      <c r="H36" s="70" t="s">
        <v>1619</v>
      </c>
      <c r="I36" s="70" t="s">
        <v>1669</v>
      </c>
    </row>
    <row r="37" spans="1:9" x14ac:dyDescent="0.25">
      <c r="A37" s="19">
        <v>33</v>
      </c>
      <c r="B37" s="71">
        <v>43203</v>
      </c>
      <c r="C37" s="70">
        <v>-144115</v>
      </c>
      <c r="D37" s="36" t="s">
        <v>435</v>
      </c>
      <c r="E37" s="33">
        <v>26444</v>
      </c>
      <c r="F37" s="70">
        <v>-461.17</v>
      </c>
      <c r="G37" t="s">
        <v>100</v>
      </c>
      <c r="H37" s="70" t="s">
        <v>1619</v>
      </c>
      <c r="I37" s="70" t="s">
        <v>1669</v>
      </c>
    </row>
    <row r="38" spans="1:9" x14ac:dyDescent="0.25">
      <c r="A38" s="19">
        <v>33</v>
      </c>
      <c r="B38" s="71">
        <v>43203</v>
      </c>
      <c r="C38" s="70">
        <v>-50</v>
      </c>
      <c r="D38" s="36" t="s">
        <v>440</v>
      </c>
      <c r="E38" s="33">
        <v>5358</v>
      </c>
      <c r="F38" s="70">
        <v>-90.82</v>
      </c>
      <c r="G38" t="s">
        <v>100</v>
      </c>
      <c r="H38" s="70" t="s">
        <v>1619</v>
      </c>
      <c r="I38" s="70" t="s">
        <v>1666</v>
      </c>
    </row>
    <row r="39" spans="1:9" x14ac:dyDescent="0.25">
      <c r="A39" s="19">
        <v>33</v>
      </c>
      <c r="B39" s="71">
        <v>43206</v>
      </c>
      <c r="C39" s="70">
        <v>-1</v>
      </c>
      <c r="D39" s="36" t="s">
        <v>438</v>
      </c>
      <c r="E39" s="42" t="s">
        <v>683</v>
      </c>
      <c r="F39" s="70">
        <v>-17.46</v>
      </c>
      <c r="G39" t="s">
        <v>100</v>
      </c>
      <c r="H39" s="70" t="s">
        <v>1617</v>
      </c>
      <c r="I39" s="70" t="s">
        <v>1662</v>
      </c>
    </row>
    <row r="40" spans="1:9" x14ac:dyDescent="0.25">
      <c r="A40" s="19">
        <v>33</v>
      </c>
      <c r="B40" s="71">
        <v>43195</v>
      </c>
      <c r="C40" s="70">
        <v>-524</v>
      </c>
      <c r="D40" s="36" t="s">
        <v>440</v>
      </c>
      <c r="E40" s="33">
        <v>5203</v>
      </c>
      <c r="F40" s="70">
        <v>-691.68</v>
      </c>
      <c r="G40" t="s">
        <v>100</v>
      </c>
      <c r="H40" s="70" t="s">
        <v>1631</v>
      </c>
      <c r="I40" s="70" t="s">
        <v>1666</v>
      </c>
    </row>
    <row r="41" spans="1:9" x14ac:dyDescent="0.25">
      <c r="A41" s="19">
        <v>33</v>
      </c>
      <c r="B41" s="71">
        <v>43199</v>
      </c>
      <c r="C41" s="70">
        <v>-99</v>
      </c>
      <c r="D41" s="36" t="s">
        <v>438</v>
      </c>
      <c r="E41" s="31" t="s">
        <v>623</v>
      </c>
      <c r="F41" s="32">
        <v>-1043.04</v>
      </c>
      <c r="G41" t="s">
        <v>100</v>
      </c>
      <c r="H41" s="70" t="s">
        <v>1631</v>
      </c>
      <c r="I41" s="70" t="s">
        <v>1662</v>
      </c>
    </row>
    <row r="42" spans="1:9" x14ac:dyDescent="0.25">
      <c r="A42" s="19">
        <v>33</v>
      </c>
      <c r="B42" s="71">
        <v>43200</v>
      </c>
      <c r="C42" s="70">
        <v>-2</v>
      </c>
      <c r="D42" s="36" t="s">
        <v>438</v>
      </c>
      <c r="E42" s="31" t="s">
        <v>448</v>
      </c>
      <c r="F42" s="70">
        <v>-35.29</v>
      </c>
      <c r="G42" t="s">
        <v>100</v>
      </c>
      <c r="H42" s="70" t="s">
        <v>1631</v>
      </c>
      <c r="I42" s="70" t="s">
        <v>1662</v>
      </c>
    </row>
    <row r="43" spans="1:9" x14ac:dyDescent="0.25">
      <c r="A43" s="19">
        <v>33</v>
      </c>
      <c r="B43" s="71">
        <v>43201</v>
      </c>
      <c r="C43" s="70">
        <v>-708</v>
      </c>
      <c r="D43" s="36" t="s">
        <v>438</v>
      </c>
      <c r="E43" s="31" t="s">
        <v>474</v>
      </c>
      <c r="F43" s="32">
        <v>-11144.7</v>
      </c>
      <c r="G43" t="s">
        <v>100</v>
      </c>
      <c r="H43" s="70" t="s">
        <v>1641</v>
      </c>
      <c r="I43" s="70" t="s">
        <v>1662</v>
      </c>
    </row>
    <row r="44" spans="1:9" x14ac:dyDescent="0.25">
      <c r="A44" s="19">
        <v>33</v>
      </c>
      <c r="B44" s="71">
        <v>43201</v>
      </c>
      <c r="C44" s="70">
        <v>-1</v>
      </c>
      <c r="D44" s="36" t="s">
        <v>438</v>
      </c>
      <c r="E44" s="31" t="s">
        <v>448</v>
      </c>
      <c r="F44" s="70">
        <v>-17.649999999999999</v>
      </c>
      <c r="G44" t="s">
        <v>100</v>
      </c>
      <c r="H44" s="70" t="s">
        <v>1631</v>
      </c>
      <c r="I44" s="70" t="s">
        <v>1662</v>
      </c>
    </row>
    <row r="45" spans="1:9" x14ac:dyDescent="0.25">
      <c r="A45" s="19">
        <v>33</v>
      </c>
      <c r="B45" s="71">
        <v>43202</v>
      </c>
      <c r="C45" s="70">
        <v>-12385</v>
      </c>
      <c r="D45" s="36" t="s">
        <v>440</v>
      </c>
      <c r="E45" s="33">
        <v>18335</v>
      </c>
      <c r="F45" s="32">
        <v>-3072.72</v>
      </c>
      <c r="G45" t="s">
        <v>100</v>
      </c>
      <c r="H45" s="70" t="s">
        <v>1641</v>
      </c>
      <c r="I45" s="70" t="s">
        <v>1671</v>
      </c>
    </row>
    <row r="46" spans="1:9" x14ac:dyDescent="0.25">
      <c r="A46" s="19">
        <v>33</v>
      </c>
      <c r="B46" s="71">
        <v>43202</v>
      </c>
      <c r="C46" s="70">
        <v>-4921</v>
      </c>
      <c r="D46" s="36" t="s">
        <v>440</v>
      </c>
      <c r="E46" s="33">
        <v>18335</v>
      </c>
      <c r="F46" s="32">
        <v>-1220.9000000000001</v>
      </c>
      <c r="G46" t="s">
        <v>100</v>
      </c>
      <c r="H46" s="70" t="s">
        <v>1641</v>
      </c>
      <c r="I46" s="70" t="s">
        <v>1671</v>
      </c>
    </row>
    <row r="47" spans="1:9" x14ac:dyDescent="0.25">
      <c r="A47" s="19">
        <v>33</v>
      </c>
      <c r="B47" s="71">
        <v>43203</v>
      </c>
      <c r="C47" s="70">
        <v>-504985</v>
      </c>
      <c r="D47" s="36" t="s">
        <v>435</v>
      </c>
      <c r="E47" s="33">
        <v>25369</v>
      </c>
      <c r="F47" s="32">
        <v>-2827.92</v>
      </c>
      <c r="G47" t="s">
        <v>100</v>
      </c>
      <c r="H47" s="70" t="s">
        <v>1633</v>
      </c>
      <c r="I47" s="70" t="s">
        <v>1669</v>
      </c>
    </row>
    <row r="48" spans="1:9" x14ac:dyDescent="0.25">
      <c r="A48" s="19">
        <v>33</v>
      </c>
      <c r="B48" s="71">
        <v>43203</v>
      </c>
      <c r="C48" s="70">
        <v>-116891</v>
      </c>
      <c r="D48" s="36" t="s">
        <v>435</v>
      </c>
      <c r="E48" s="33">
        <v>35180</v>
      </c>
      <c r="F48" s="70">
        <v>-642.9</v>
      </c>
      <c r="G48" t="s">
        <v>100</v>
      </c>
      <c r="H48" s="70" t="s">
        <v>1633</v>
      </c>
      <c r="I48" s="70" t="s">
        <v>1669</v>
      </c>
    </row>
    <row r="49" spans="1:9" x14ac:dyDescent="0.25">
      <c r="A49" s="19">
        <v>33</v>
      </c>
      <c r="B49" s="71">
        <v>43203</v>
      </c>
      <c r="C49" s="70">
        <v>-487652</v>
      </c>
      <c r="D49" s="36" t="s">
        <v>435</v>
      </c>
      <c r="E49" s="33">
        <v>26443</v>
      </c>
      <c r="F49" s="32">
        <v>-1072.83</v>
      </c>
      <c r="G49" t="s">
        <v>100</v>
      </c>
      <c r="H49" s="70" t="s">
        <v>1633</v>
      </c>
      <c r="I49" s="70" t="s">
        <v>1669</v>
      </c>
    </row>
    <row r="50" spans="1:9" x14ac:dyDescent="0.25">
      <c r="A50" s="19">
        <v>33</v>
      </c>
      <c r="B50" s="71">
        <v>43203</v>
      </c>
      <c r="C50" s="70">
        <v>-297680</v>
      </c>
      <c r="D50" s="36" t="s">
        <v>435</v>
      </c>
      <c r="E50" s="33">
        <v>28770</v>
      </c>
      <c r="F50" s="32">
        <v>-1518.17</v>
      </c>
      <c r="G50" t="s">
        <v>100</v>
      </c>
      <c r="H50" s="70" t="s">
        <v>1633</v>
      </c>
      <c r="I50" s="70" t="s">
        <v>1669</v>
      </c>
    </row>
    <row r="51" spans="1:9" x14ac:dyDescent="0.25">
      <c r="A51" s="19">
        <v>33</v>
      </c>
      <c r="B51" s="71">
        <v>43208</v>
      </c>
      <c r="C51" s="70">
        <v>-208</v>
      </c>
      <c r="D51" s="36" t="s">
        <v>438</v>
      </c>
      <c r="E51" s="31" t="s">
        <v>1319</v>
      </c>
      <c r="F51" s="32">
        <v>-5617.5</v>
      </c>
      <c r="G51" t="s">
        <v>100</v>
      </c>
      <c r="H51" s="70" t="s">
        <v>1641</v>
      </c>
      <c r="I51" s="70" t="s">
        <v>1662</v>
      </c>
    </row>
    <row r="52" spans="1:9" x14ac:dyDescent="0.25">
      <c r="A52" s="19">
        <v>33</v>
      </c>
      <c r="B52" s="71">
        <v>43208</v>
      </c>
      <c r="C52" s="70">
        <v>-203</v>
      </c>
      <c r="D52" s="36" t="s">
        <v>438</v>
      </c>
      <c r="E52" s="31" t="s">
        <v>1319</v>
      </c>
      <c r="F52" s="32">
        <v>-5482.46</v>
      </c>
      <c r="G52" t="s">
        <v>100</v>
      </c>
      <c r="H52" s="70" t="s">
        <v>1641</v>
      </c>
      <c r="I52" s="70" t="s">
        <v>1662</v>
      </c>
    </row>
    <row r="53" spans="1:9" x14ac:dyDescent="0.25">
      <c r="A53" s="19">
        <v>33</v>
      </c>
      <c r="B53" s="71">
        <v>43209</v>
      </c>
      <c r="C53" s="70">
        <v>-147</v>
      </c>
      <c r="D53" s="36" t="s">
        <v>438</v>
      </c>
      <c r="E53" s="31" t="s">
        <v>1312</v>
      </c>
      <c r="F53" s="32">
        <v>-2976.31</v>
      </c>
      <c r="G53" t="s">
        <v>100</v>
      </c>
      <c r="H53" s="70" t="s">
        <v>1641</v>
      </c>
      <c r="I53" s="70" t="s">
        <v>1662</v>
      </c>
    </row>
    <row r="54" spans="1:9" x14ac:dyDescent="0.25">
      <c r="A54" s="19">
        <v>33</v>
      </c>
      <c r="B54" s="71">
        <v>43209</v>
      </c>
      <c r="C54" s="70">
        <v>-384</v>
      </c>
      <c r="D54" s="36" t="s">
        <v>438</v>
      </c>
      <c r="E54" s="31" t="s">
        <v>1316</v>
      </c>
      <c r="F54" s="32">
        <v>-7588.22</v>
      </c>
      <c r="G54" t="s">
        <v>100</v>
      </c>
      <c r="H54" s="70" t="s">
        <v>1641</v>
      </c>
      <c r="I54" s="70" t="s">
        <v>1662</v>
      </c>
    </row>
    <row r="55" spans="1:9" x14ac:dyDescent="0.25">
      <c r="A55" s="19">
        <v>34</v>
      </c>
      <c r="B55" s="71">
        <v>43193</v>
      </c>
      <c r="C55" s="70">
        <v>-15</v>
      </c>
      <c r="D55" s="36" t="s">
        <v>438</v>
      </c>
      <c r="E55" s="42" t="s">
        <v>850</v>
      </c>
      <c r="F55" s="70">
        <v>-245.56</v>
      </c>
      <c r="G55" t="s">
        <v>100</v>
      </c>
      <c r="H55" s="70" t="s">
        <v>1620</v>
      </c>
      <c r="I55" s="70" t="s">
        <v>1662</v>
      </c>
    </row>
    <row r="56" spans="1:9" x14ac:dyDescent="0.25">
      <c r="A56" s="19">
        <v>34</v>
      </c>
      <c r="B56" s="71">
        <v>43193</v>
      </c>
      <c r="C56" s="70">
        <v>-16</v>
      </c>
      <c r="D56" s="36" t="s">
        <v>438</v>
      </c>
      <c r="E56" s="42" t="s">
        <v>850</v>
      </c>
      <c r="F56" s="70">
        <v>-261.93</v>
      </c>
      <c r="G56" t="s">
        <v>100</v>
      </c>
      <c r="H56" s="70" t="s">
        <v>1620</v>
      </c>
      <c r="I56" s="70" t="s">
        <v>1662</v>
      </c>
    </row>
    <row r="57" spans="1:9" x14ac:dyDescent="0.25">
      <c r="A57" s="19">
        <v>34</v>
      </c>
      <c r="B57" s="71">
        <v>43193</v>
      </c>
      <c r="C57" s="70">
        <v>-282.89999999999998</v>
      </c>
      <c r="D57" s="36" t="s">
        <v>435</v>
      </c>
      <c r="E57" s="33">
        <v>93217</v>
      </c>
      <c r="F57" s="70">
        <v>-7.47</v>
      </c>
      <c r="G57" t="s">
        <v>136</v>
      </c>
      <c r="H57" s="70" t="s">
        <v>1626</v>
      </c>
      <c r="I57" s="70" t="s">
        <v>1670</v>
      </c>
    </row>
    <row r="58" spans="1:9" x14ac:dyDescent="0.25">
      <c r="A58" s="19">
        <v>34</v>
      </c>
      <c r="B58" s="71">
        <v>43193</v>
      </c>
      <c r="C58" s="70">
        <v>-4</v>
      </c>
      <c r="D58" s="36" t="s">
        <v>438</v>
      </c>
      <c r="E58" s="42" t="s">
        <v>954</v>
      </c>
      <c r="F58" s="70">
        <v>-107.28</v>
      </c>
      <c r="G58" t="s">
        <v>100</v>
      </c>
      <c r="H58" s="70" t="s">
        <v>1620</v>
      </c>
      <c r="I58" s="70" t="s">
        <v>1662</v>
      </c>
    </row>
    <row r="59" spans="1:9" x14ac:dyDescent="0.25">
      <c r="A59" s="19">
        <v>34</v>
      </c>
      <c r="B59" s="71">
        <v>43193</v>
      </c>
      <c r="C59" s="70">
        <v>-12</v>
      </c>
      <c r="D59" s="36" t="s">
        <v>438</v>
      </c>
      <c r="E59" s="42" t="s">
        <v>958</v>
      </c>
      <c r="F59" s="70">
        <v>-281.93</v>
      </c>
      <c r="G59" t="s">
        <v>100</v>
      </c>
      <c r="H59" s="70" t="s">
        <v>1620</v>
      </c>
      <c r="I59" s="70" t="s">
        <v>1662</v>
      </c>
    </row>
    <row r="60" spans="1:9" x14ac:dyDescent="0.25">
      <c r="A60" s="19">
        <v>34</v>
      </c>
      <c r="B60" s="71">
        <v>43195</v>
      </c>
      <c r="C60" s="70">
        <v>-1</v>
      </c>
      <c r="D60" s="36" t="s">
        <v>438</v>
      </c>
      <c r="E60" s="31" t="s">
        <v>493</v>
      </c>
      <c r="F60" s="70">
        <v>-10.99</v>
      </c>
      <c r="G60" t="s">
        <v>100</v>
      </c>
      <c r="H60" s="70" t="s">
        <v>1619</v>
      </c>
      <c r="I60" s="70" t="s">
        <v>1662</v>
      </c>
    </row>
    <row r="61" spans="1:9" x14ac:dyDescent="0.25">
      <c r="A61" s="19">
        <v>34</v>
      </c>
      <c r="B61" s="71">
        <v>43195</v>
      </c>
      <c r="C61" s="70">
        <v>-1</v>
      </c>
      <c r="D61" s="36" t="s">
        <v>438</v>
      </c>
      <c r="E61" s="31" t="s">
        <v>757</v>
      </c>
      <c r="F61" s="70">
        <v>-21.72</v>
      </c>
      <c r="G61" t="s">
        <v>100</v>
      </c>
      <c r="H61" s="70" t="s">
        <v>1619</v>
      </c>
      <c r="I61" s="70" t="s">
        <v>1662</v>
      </c>
    </row>
    <row r="62" spans="1:9" x14ac:dyDescent="0.25">
      <c r="A62" s="19">
        <v>34</v>
      </c>
      <c r="B62" s="71">
        <v>43195</v>
      </c>
      <c r="C62" s="70">
        <v>-2</v>
      </c>
      <c r="D62" s="36" t="s">
        <v>438</v>
      </c>
      <c r="E62" s="31" t="s">
        <v>760</v>
      </c>
      <c r="F62" s="70">
        <v>-36.68</v>
      </c>
      <c r="G62" t="s">
        <v>100</v>
      </c>
      <c r="H62" s="70" t="s">
        <v>1619</v>
      </c>
      <c r="I62" s="70" t="s">
        <v>1662</v>
      </c>
    </row>
    <row r="63" spans="1:9" x14ac:dyDescent="0.25">
      <c r="A63" s="19">
        <v>34</v>
      </c>
      <c r="B63" s="71">
        <v>43195</v>
      </c>
      <c r="C63" s="70">
        <v>-1</v>
      </c>
      <c r="D63" s="36" t="s">
        <v>438</v>
      </c>
      <c r="E63" s="31" t="s">
        <v>521</v>
      </c>
      <c r="F63" s="70">
        <v>-15.58</v>
      </c>
      <c r="G63" t="s">
        <v>100</v>
      </c>
      <c r="H63" s="70" t="s">
        <v>1619</v>
      </c>
      <c r="I63" s="70" t="s">
        <v>1662</v>
      </c>
    </row>
    <row r="64" spans="1:9" x14ac:dyDescent="0.25">
      <c r="A64" s="19">
        <v>34</v>
      </c>
      <c r="B64" s="71">
        <v>43195</v>
      </c>
      <c r="C64" s="70">
        <v>-1</v>
      </c>
      <c r="D64" s="36" t="s">
        <v>438</v>
      </c>
      <c r="E64" s="31" t="s">
        <v>899</v>
      </c>
      <c r="F64" s="70">
        <v>-19.170000000000002</v>
      </c>
      <c r="G64" t="s">
        <v>100</v>
      </c>
      <c r="H64" s="70" t="s">
        <v>1619</v>
      </c>
      <c r="I64" s="70" t="s">
        <v>1662</v>
      </c>
    </row>
    <row r="65" spans="1:9" x14ac:dyDescent="0.25">
      <c r="A65" s="19">
        <v>34</v>
      </c>
      <c r="B65" s="71">
        <v>43195</v>
      </c>
      <c r="C65" s="70">
        <v>-1</v>
      </c>
      <c r="D65" s="36" t="s">
        <v>438</v>
      </c>
      <c r="E65" s="31" t="s">
        <v>901</v>
      </c>
      <c r="F65" s="70">
        <v>-7.9</v>
      </c>
      <c r="G65" t="s">
        <v>100</v>
      </c>
      <c r="H65" s="70" t="s">
        <v>1619</v>
      </c>
      <c r="I65" s="70" t="s">
        <v>1662</v>
      </c>
    </row>
    <row r="66" spans="1:9" x14ac:dyDescent="0.25">
      <c r="A66" s="19">
        <v>34</v>
      </c>
      <c r="B66" s="71">
        <v>43195</v>
      </c>
      <c r="C66" s="70">
        <v>-1</v>
      </c>
      <c r="D66" s="36" t="s">
        <v>438</v>
      </c>
      <c r="E66" s="31" t="s">
        <v>903</v>
      </c>
      <c r="F66" s="70">
        <v>-16.7</v>
      </c>
      <c r="G66" t="s">
        <v>100</v>
      </c>
      <c r="H66" s="70" t="s">
        <v>1619</v>
      </c>
      <c r="I66" s="70" t="s">
        <v>1662</v>
      </c>
    </row>
    <row r="67" spans="1:9" x14ac:dyDescent="0.25">
      <c r="A67" s="19">
        <v>34</v>
      </c>
      <c r="B67" s="71">
        <v>43195</v>
      </c>
      <c r="C67" s="70">
        <v>-1</v>
      </c>
      <c r="D67" s="36" t="s">
        <v>438</v>
      </c>
      <c r="E67" s="31" t="s">
        <v>830</v>
      </c>
      <c r="F67" s="70">
        <v>-15.9</v>
      </c>
      <c r="G67" t="s">
        <v>100</v>
      </c>
      <c r="H67" s="70" t="s">
        <v>1619</v>
      </c>
      <c r="I67" s="70" t="s">
        <v>1662</v>
      </c>
    </row>
    <row r="68" spans="1:9" x14ac:dyDescent="0.25">
      <c r="A68" s="19">
        <v>34</v>
      </c>
      <c r="B68" s="71">
        <v>43195</v>
      </c>
      <c r="C68" s="70">
        <v>-1</v>
      </c>
      <c r="D68" s="36" t="s">
        <v>438</v>
      </c>
      <c r="E68" s="31" t="s">
        <v>907</v>
      </c>
      <c r="F68" s="70">
        <v>-32.08</v>
      </c>
      <c r="G68" t="s">
        <v>100</v>
      </c>
      <c r="H68" s="70" t="s">
        <v>1619</v>
      </c>
      <c r="I68" s="70" t="s">
        <v>1662</v>
      </c>
    </row>
    <row r="69" spans="1:9" x14ac:dyDescent="0.25">
      <c r="A69" s="19">
        <v>34</v>
      </c>
      <c r="B69" s="71">
        <v>43195</v>
      </c>
      <c r="C69" s="70">
        <v>-1</v>
      </c>
      <c r="D69" s="36" t="s">
        <v>438</v>
      </c>
      <c r="E69" s="31" t="s">
        <v>760</v>
      </c>
      <c r="F69" s="70">
        <v>-18.34</v>
      </c>
      <c r="G69" t="s">
        <v>100</v>
      </c>
      <c r="H69" s="70" t="s">
        <v>1619</v>
      </c>
      <c r="I69" s="70" t="s">
        <v>1662</v>
      </c>
    </row>
    <row r="70" spans="1:9" x14ac:dyDescent="0.25">
      <c r="A70" s="19">
        <v>34</v>
      </c>
      <c r="B70" s="71">
        <v>43195</v>
      </c>
      <c r="C70" s="70">
        <v>-1</v>
      </c>
      <c r="D70" s="36" t="s">
        <v>438</v>
      </c>
      <c r="E70" s="31" t="s">
        <v>909</v>
      </c>
      <c r="F70" s="70">
        <v>-22.59</v>
      </c>
      <c r="G70" t="s">
        <v>100</v>
      </c>
      <c r="H70" s="70" t="s">
        <v>1619</v>
      </c>
      <c r="I70" s="70" t="s">
        <v>1662</v>
      </c>
    </row>
    <row r="71" spans="1:9" x14ac:dyDescent="0.25">
      <c r="A71" s="19">
        <v>34</v>
      </c>
      <c r="B71" s="71">
        <v>43195</v>
      </c>
      <c r="C71" s="70">
        <v>-1</v>
      </c>
      <c r="D71" s="36" t="s">
        <v>438</v>
      </c>
      <c r="E71" s="31" t="s">
        <v>521</v>
      </c>
      <c r="F71" s="70">
        <v>-15.58</v>
      </c>
      <c r="G71" t="s">
        <v>100</v>
      </c>
      <c r="H71" s="70" t="s">
        <v>1619</v>
      </c>
      <c r="I71" s="70" t="s">
        <v>1662</v>
      </c>
    </row>
    <row r="72" spans="1:9" x14ac:dyDescent="0.25">
      <c r="A72" s="19">
        <v>34</v>
      </c>
      <c r="B72" s="71">
        <v>43195</v>
      </c>
      <c r="C72" s="70">
        <v>-2</v>
      </c>
      <c r="D72" s="36" t="s">
        <v>438</v>
      </c>
      <c r="E72" s="31" t="s">
        <v>773</v>
      </c>
      <c r="F72" s="70">
        <v>-44.74</v>
      </c>
      <c r="G72" t="s">
        <v>100</v>
      </c>
      <c r="H72" s="70" t="s">
        <v>1619</v>
      </c>
      <c r="I72" s="70" t="s">
        <v>1662</v>
      </c>
    </row>
    <row r="73" spans="1:9" x14ac:dyDescent="0.25">
      <c r="A73" s="19">
        <v>34</v>
      </c>
      <c r="B73" s="71">
        <v>43195</v>
      </c>
      <c r="C73" s="70">
        <v>-1</v>
      </c>
      <c r="D73" s="36" t="s">
        <v>438</v>
      </c>
      <c r="E73" s="42" t="s">
        <v>913</v>
      </c>
      <c r="F73" s="70">
        <v>-9.6999999999999993</v>
      </c>
      <c r="G73" t="s">
        <v>100</v>
      </c>
      <c r="H73" s="70" t="s">
        <v>1619</v>
      </c>
      <c r="I73" s="70" t="s">
        <v>1662</v>
      </c>
    </row>
    <row r="74" spans="1:9" x14ac:dyDescent="0.25">
      <c r="A74" s="19">
        <v>34</v>
      </c>
      <c r="B74" s="71">
        <v>43195</v>
      </c>
      <c r="C74" s="70">
        <v>-3</v>
      </c>
      <c r="D74" s="36" t="s">
        <v>438</v>
      </c>
      <c r="E74" s="42" t="s">
        <v>915</v>
      </c>
      <c r="F74" s="70">
        <v>-21.56</v>
      </c>
      <c r="G74" t="s">
        <v>100</v>
      </c>
      <c r="H74" s="70" t="s">
        <v>1619</v>
      </c>
      <c r="I74" s="70" t="s">
        <v>1662</v>
      </c>
    </row>
    <row r="75" spans="1:9" x14ac:dyDescent="0.25">
      <c r="A75" s="19">
        <v>34</v>
      </c>
      <c r="B75" s="71">
        <v>43195</v>
      </c>
      <c r="C75" s="70">
        <v>-1</v>
      </c>
      <c r="D75" s="36" t="s">
        <v>438</v>
      </c>
      <c r="E75" s="31" t="s">
        <v>464</v>
      </c>
      <c r="F75" s="70">
        <v>-15.62</v>
      </c>
      <c r="G75" t="s">
        <v>100</v>
      </c>
      <c r="H75" s="70" t="s">
        <v>1619</v>
      </c>
      <c r="I75" s="70" t="s">
        <v>1662</v>
      </c>
    </row>
    <row r="76" spans="1:9" x14ac:dyDescent="0.25">
      <c r="A76" s="19">
        <v>34</v>
      </c>
      <c r="B76" s="71">
        <v>43195</v>
      </c>
      <c r="C76" s="70">
        <v>-1</v>
      </c>
      <c r="D76" s="36" t="s">
        <v>438</v>
      </c>
      <c r="E76" s="31" t="s">
        <v>762</v>
      </c>
      <c r="F76" s="70">
        <v>-18.82</v>
      </c>
      <c r="G76" t="s">
        <v>100</v>
      </c>
      <c r="H76" s="70" t="s">
        <v>1619</v>
      </c>
      <c r="I76" s="70" t="s">
        <v>1662</v>
      </c>
    </row>
    <row r="77" spans="1:9" x14ac:dyDescent="0.25">
      <c r="A77" s="19">
        <v>34</v>
      </c>
      <c r="B77" s="71">
        <v>43195</v>
      </c>
      <c r="C77" s="70">
        <v>-1</v>
      </c>
      <c r="D77" s="36" t="s">
        <v>438</v>
      </c>
      <c r="E77" s="31" t="s">
        <v>920</v>
      </c>
      <c r="F77" s="70">
        <v>-16.809999999999999</v>
      </c>
      <c r="G77" t="s">
        <v>100</v>
      </c>
      <c r="H77" s="70" t="s">
        <v>1619</v>
      </c>
      <c r="I77" s="70" t="s">
        <v>1662</v>
      </c>
    </row>
    <row r="78" spans="1:9" x14ac:dyDescent="0.25">
      <c r="A78" s="19">
        <v>34</v>
      </c>
      <c r="B78" s="71">
        <v>43195</v>
      </c>
      <c r="C78" s="70">
        <v>-1</v>
      </c>
      <c r="D78" s="36" t="s">
        <v>438</v>
      </c>
      <c r="E78" s="31" t="s">
        <v>922</v>
      </c>
      <c r="F78" s="70">
        <v>-15.64</v>
      </c>
      <c r="G78" t="s">
        <v>100</v>
      </c>
      <c r="H78" s="70" t="s">
        <v>1619</v>
      </c>
      <c r="I78" s="70" t="s">
        <v>1662</v>
      </c>
    </row>
    <row r="79" spans="1:9" x14ac:dyDescent="0.25">
      <c r="A79" s="19">
        <v>34</v>
      </c>
      <c r="B79" s="71">
        <v>43195</v>
      </c>
      <c r="C79" s="70">
        <v>-1</v>
      </c>
      <c r="D79" s="36" t="s">
        <v>438</v>
      </c>
      <c r="E79" s="31" t="s">
        <v>751</v>
      </c>
      <c r="F79" s="70">
        <v>-6.64</v>
      </c>
      <c r="G79" t="s">
        <v>100</v>
      </c>
      <c r="H79" s="70" t="s">
        <v>1619</v>
      </c>
      <c r="I79" s="70" t="s">
        <v>1662</v>
      </c>
    </row>
    <row r="80" spans="1:9" x14ac:dyDescent="0.25">
      <c r="A80" s="19">
        <v>34</v>
      </c>
      <c r="B80" s="71">
        <v>43195</v>
      </c>
      <c r="C80" s="70">
        <v>-3</v>
      </c>
      <c r="D80" s="36" t="s">
        <v>438</v>
      </c>
      <c r="E80" s="31" t="s">
        <v>820</v>
      </c>
      <c r="F80" s="70">
        <v>-11.45</v>
      </c>
      <c r="G80" t="s">
        <v>100</v>
      </c>
      <c r="H80" s="70" t="s">
        <v>1619</v>
      </c>
      <c r="I80" s="70" t="s">
        <v>1662</v>
      </c>
    </row>
    <row r="81" spans="1:9" x14ac:dyDescent="0.25">
      <c r="A81" s="19">
        <v>34</v>
      </c>
      <c r="B81" s="71">
        <v>43195</v>
      </c>
      <c r="C81" s="70">
        <v>-16</v>
      </c>
      <c r="D81" s="36" t="s">
        <v>438</v>
      </c>
      <c r="E81" s="42" t="s">
        <v>927</v>
      </c>
      <c r="F81" s="70">
        <v>-275.11</v>
      </c>
      <c r="G81" t="s">
        <v>100</v>
      </c>
      <c r="H81" s="70" t="s">
        <v>1619</v>
      </c>
      <c r="I81" s="70" t="s">
        <v>1662</v>
      </c>
    </row>
    <row r="82" spans="1:9" x14ac:dyDescent="0.25">
      <c r="A82" s="19">
        <v>34</v>
      </c>
      <c r="B82" s="71">
        <v>43206</v>
      </c>
      <c r="C82" s="70">
        <v>-5000</v>
      </c>
      <c r="D82" s="36" t="s">
        <v>440</v>
      </c>
      <c r="E82" s="41">
        <v>5106</v>
      </c>
      <c r="F82" s="70">
        <v>-514.5</v>
      </c>
      <c r="G82" t="s">
        <v>100</v>
      </c>
      <c r="H82" s="70" t="s">
        <v>1614</v>
      </c>
      <c r="I82" s="70" t="s">
        <v>1666</v>
      </c>
    </row>
    <row r="83" spans="1:9" x14ac:dyDescent="0.25">
      <c r="A83" s="19">
        <v>34</v>
      </c>
      <c r="B83" s="71">
        <v>43210</v>
      </c>
      <c r="C83" s="70">
        <v>-2854.9452000000001</v>
      </c>
      <c r="D83" s="36" t="s">
        <v>440</v>
      </c>
      <c r="E83" s="41">
        <v>5106</v>
      </c>
      <c r="F83" s="70">
        <v>-293.77</v>
      </c>
      <c r="G83" t="s">
        <v>100</v>
      </c>
      <c r="H83" s="70" t="s">
        <v>1614</v>
      </c>
      <c r="I83" s="70" t="s">
        <v>1666</v>
      </c>
    </row>
    <row r="84" spans="1:9" x14ac:dyDescent="0.25">
      <c r="A84" s="19">
        <v>34</v>
      </c>
      <c r="B84" s="71">
        <v>43210</v>
      </c>
      <c r="C84" s="70">
        <v>-395.0548</v>
      </c>
      <c r="D84" s="36" t="s">
        <v>440</v>
      </c>
      <c r="E84" s="41">
        <v>5106</v>
      </c>
      <c r="F84" s="70">
        <v>-40.65</v>
      </c>
      <c r="G84" t="s">
        <v>100</v>
      </c>
      <c r="H84" s="70" t="s">
        <v>1614</v>
      </c>
      <c r="I84" s="70" t="s">
        <v>1666</v>
      </c>
    </row>
    <row r="85" spans="1:9" x14ac:dyDescent="0.25">
      <c r="A85" s="19">
        <v>34</v>
      </c>
      <c r="B85" s="71">
        <v>43210</v>
      </c>
      <c r="C85" s="70">
        <v>-5000</v>
      </c>
      <c r="D85" s="36" t="s">
        <v>440</v>
      </c>
      <c r="E85" s="41">
        <v>5106</v>
      </c>
      <c r="F85" s="70">
        <v>-514.5</v>
      </c>
      <c r="G85" t="s">
        <v>100</v>
      </c>
      <c r="H85" s="70" t="s">
        <v>1614</v>
      </c>
      <c r="I85" s="70" t="s">
        <v>1666</v>
      </c>
    </row>
    <row r="86" spans="1:9" x14ac:dyDescent="0.25">
      <c r="A86" s="19">
        <v>36</v>
      </c>
      <c r="B86" s="71">
        <v>43193</v>
      </c>
      <c r="C86" s="70">
        <v>-256.5</v>
      </c>
      <c r="D86" s="36" t="s">
        <v>440</v>
      </c>
      <c r="E86" s="33">
        <v>6200</v>
      </c>
      <c r="F86" s="70">
        <v>-199.25</v>
      </c>
      <c r="G86" t="s">
        <v>100</v>
      </c>
      <c r="H86" s="70" t="s">
        <v>1620</v>
      </c>
      <c r="I86" s="70" t="s">
        <v>1666</v>
      </c>
    </row>
    <row r="87" spans="1:9" x14ac:dyDescent="0.25">
      <c r="A87" s="19">
        <v>36</v>
      </c>
      <c r="B87" s="71">
        <v>43193</v>
      </c>
      <c r="C87" s="70">
        <v>-1</v>
      </c>
      <c r="D87" s="36" t="s">
        <v>438</v>
      </c>
      <c r="E87" s="42" t="s">
        <v>1008</v>
      </c>
      <c r="F87" s="70">
        <v>-17.29</v>
      </c>
      <c r="G87" t="s">
        <v>100</v>
      </c>
      <c r="H87" s="70" t="s">
        <v>1617</v>
      </c>
      <c r="I87" s="70" t="s">
        <v>1662</v>
      </c>
    </row>
    <row r="88" spans="1:9" x14ac:dyDescent="0.25">
      <c r="A88" s="19">
        <v>36</v>
      </c>
      <c r="B88" s="71">
        <v>43193</v>
      </c>
      <c r="C88" s="70">
        <v>-1</v>
      </c>
      <c r="D88" s="36" t="s">
        <v>438</v>
      </c>
      <c r="E88" s="42" t="s">
        <v>557</v>
      </c>
      <c r="F88" s="70">
        <v>-17.309999999999999</v>
      </c>
      <c r="G88" t="s">
        <v>100</v>
      </c>
      <c r="H88" s="70" t="s">
        <v>1617</v>
      </c>
      <c r="I88" s="70" t="s">
        <v>1662</v>
      </c>
    </row>
    <row r="89" spans="1:9" x14ac:dyDescent="0.25">
      <c r="A89" s="19">
        <v>36</v>
      </c>
      <c r="B89" s="71">
        <v>43193</v>
      </c>
      <c r="C89" s="70">
        <v>-3</v>
      </c>
      <c r="D89" s="36" t="s">
        <v>438</v>
      </c>
      <c r="E89" s="31" t="s">
        <v>975</v>
      </c>
      <c r="F89" s="70">
        <v>-51.32</v>
      </c>
      <c r="G89" t="s">
        <v>100</v>
      </c>
      <c r="H89" s="70" t="s">
        <v>1620</v>
      </c>
      <c r="I89" s="70" t="s">
        <v>1662</v>
      </c>
    </row>
    <row r="90" spans="1:9" x14ac:dyDescent="0.25">
      <c r="A90" s="19">
        <v>36</v>
      </c>
      <c r="B90" s="71">
        <v>43199</v>
      </c>
      <c r="C90" s="70">
        <v>-19</v>
      </c>
      <c r="D90" s="36" t="s">
        <v>438</v>
      </c>
      <c r="E90" s="31" t="s">
        <v>572</v>
      </c>
      <c r="F90" s="70">
        <v>-392.22</v>
      </c>
      <c r="G90" t="s">
        <v>136</v>
      </c>
      <c r="H90" s="70" t="s">
        <v>1623</v>
      </c>
      <c r="I90" s="70" t="s">
        <v>1662</v>
      </c>
    </row>
    <row r="91" spans="1:9" x14ac:dyDescent="0.25">
      <c r="A91" s="19">
        <v>36</v>
      </c>
      <c r="B91" s="71">
        <v>43199</v>
      </c>
      <c r="C91" s="70">
        <v>-2</v>
      </c>
      <c r="D91" s="36" t="s">
        <v>438</v>
      </c>
      <c r="E91" s="31" t="s">
        <v>576</v>
      </c>
      <c r="F91" s="70">
        <v>-54.67</v>
      </c>
      <c r="G91" t="s">
        <v>100</v>
      </c>
      <c r="H91" s="70" t="s">
        <v>1613</v>
      </c>
      <c r="I91" s="70" t="s">
        <v>1662</v>
      </c>
    </row>
    <row r="92" spans="1:9" x14ac:dyDescent="0.25">
      <c r="A92" s="19">
        <v>36</v>
      </c>
      <c r="B92" s="71">
        <v>43199</v>
      </c>
      <c r="C92" s="70">
        <v>-1</v>
      </c>
      <c r="D92" s="36" t="s">
        <v>438</v>
      </c>
      <c r="E92" s="31" t="s">
        <v>580</v>
      </c>
      <c r="F92" s="70">
        <v>-23.37</v>
      </c>
      <c r="G92" t="s">
        <v>100</v>
      </c>
      <c r="H92" s="70" t="s">
        <v>1619</v>
      </c>
      <c r="I92" s="70" t="s">
        <v>1662</v>
      </c>
    </row>
    <row r="93" spans="1:9" x14ac:dyDescent="0.25">
      <c r="A93" s="19">
        <v>36</v>
      </c>
      <c r="B93" s="71">
        <v>43199</v>
      </c>
      <c r="C93" s="70">
        <v>-1</v>
      </c>
      <c r="D93" s="36" t="s">
        <v>438</v>
      </c>
      <c r="E93" s="31" t="s">
        <v>461</v>
      </c>
      <c r="F93" s="70">
        <v>-17.98</v>
      </c>
      <c r="G93" t="s">
        <v>100</v>
      </c>
      <c r="H93" s="70" t="s">
        <v>1619</v>
      </c>
      <c r="I93" s="70" t="s">
        <v>1662</v>
      </c>
    </row>
    <row r="94" spans="1:9" x14ac:dyDescent="0.25">
      <c r="A94" s="19">
        <v>36</v>
      </c>
      <c r="B94" s="71">
        <v>43199</v>
      </c>
      <c r="C94" s="70">
        <v>-1</v>
      </c>
      <c r="D94" s="36" t="s">
        <v>438</v>
      </c>
      <c r="E94" s="31" t="s">
        <v>585</v>
      </c>
      <c r="F94" s="70">
        <v>-21.87</v>
      </c>
      <c r="G94" t="s">
        <v>100</v>
      </c>
      <c r="H94" s="70" t="s">
        <v>1619</v>
      </c>
      <c r="I94" s="70" t="s">
        <v>1662</v>
      </c>
    </row>
    <row r="95" spans="1:9" x14ac:dyDescent="0.25">
      <c r="A95" s="19">
        <v>36</v>
      </c>
      <c r="B95" s="71">
        <v>43199</v>
      </c>
      <c r="C95" s="70">
        <v>-1</v>
      </c>
      <c r="D95" s="36" t="s">
        <v>438</v>
      </c>
      <c r="E95" s="31" t="s">
        <v>587</v>
      </c>
      <c r="F95" s="70">
        <v>-32.65</v>
      </c>
      <c r="G95" t="s">
        <v>100</v>
      </c>
      <c r="H95" s="70" t="s">
        <v>1619</v>
      </c>
      <c r="I95" s="70" t="s">
        <v>1662</v>
      </c>
    </row>
    <row r="96" spans="1:9" x14ac:dyDescent="0.25">
      <c r="A96" s="19">
        <v>36</v>
      </c>
      <c r="B96" s="71">
        <v>43201</v>
      </c>
      <c r="C96" s="70">
        <v>-50</v>
      </c>
      <c r="D96" s="36" t="s">
        <v>440</v>
      </c>
      <c r="E96" s="33">
        <v>2072</v>
      </c>
      <c r="F96" s="70">
        <v>-32.700000000000003</v>
      </c>
      <c r="G96" t="s">
        <v>100</v>
      </c>
      <c r="H96" s="70" t="s">
        <v>1620</v>
      </c>
      <c r="I96" s="70" t="s">
        <v>1666</v>
      </c>
    </row>
    <row r="97" spans="1:9" x14ac:dyDescent="0.25">
      <c r="A97" s="19">
        <v>36</v>
      </c>
      <c r="B97" s="71">
        <v>43201</v>
      </c>
      <c r="C97" s="70">
        <v>-25</v>
      </c>
      <c r="D97" s="36" t="s">
        <v>440</v>
      </c>
      <c r="E97" s="33">
        <v>18999</v>
      </c>
      <c r="F97" s="70">
        <v>-39.380000000000003</v>
      </c>
      <c r="G97" t="s">
        <v>100</v>
      </c>
      <c r="H97" s="70" t="s">
        <v>1614</v>
      </c>
      <c r="I97" s="70" t="s">
        <v>1666</v>
      </c>
    </row>
    <row r="98" spans="1:9" x14ac:dyDescent="0.25">
      <c r="A98" s="19">
        <v>36</v>
      </c>
      <c r="B98" s="71">
        <v>43201</v>
      </c>
      <c r="C98" s="70">
        <v>-25</v>
      </c>
      <c r="D98" s="36" t="s">
        <v>440</v>
      </c>
      <c r="E98" s="33">
        <v>18999</v>
      </c>
      <c r="F98" s="70">
        <v>-39.380000000000003</v>
      </c>
      <c r="G98" t="s">
        <v>100</v>
      </c>
      <c r="H98" s="70" t="s">
        <v>1614</v>
      </c>
      <c r="I98" s="70" t="s">
        <v>1666</v>
      </c>
    </row>
    <row r="99" spans="1:9" x14ac:dyDescent="0.25">
      <c r="A99" s="19">
        <v>36</v>
      </c>
      <c r="B99" s="71">
        <v>43201</v>
      </c>
      <c r="C99" s="70">
        <v>-25</v>
      </c>
      <c r="D99" s="36" t="s">
        <v>440</v>
      </c>
      <c r="E99" s="33">
        <v>18999</v>
      </c>
      <c r="F99" s="70">
        <v>-39.380000000000003</v>
      </c>
      <c r="G99" t="s">
        <v>100</v>
      </c>
      <c r="H99" s="70" t="s">
        <v>1614</v>
      </c>
      <c r="I99" s="70" t="s">
        <v>1666</v>
      </c>
    </row>
    <row r="100" spans="1:9" x14ac:dyDescent="0.25">
      <c r="A100" s="19">
        <v>36</v>
      </c>
      <c r="B100" s="71">
        <v>43201</v>
      </c>
      <c r="C100" s="70">
        <v>-150</v>
      </c>
      <c r="D100" s="36" t="s">
        <v>440</v>
      </c>
      <c r="E100" s="33">
        <v>12284</v>
      </c>
      <c r="F100" s="70">
        <v>-579</v>
      </c>
      <c r="G100" t="s">
        <v>100</v>
      </c>
      <c r="H100" s="70" t="s">
        <v>1614</v>
      </c>
      <c r="I100" s="70" t="s">
        <v>1666</v>
      </c>
    </row>
    <row r="101" spans="1:9" x14ac:dyDescent="0.25">
      <c r="A101" s="19">
        <v>36</v>
      </c>
      <c r="B101" s="71">
        <v>43202</v>
      </c>
      <c r="C101" s="70">
        <v>-23</v>
      </c>
      <c r="D101" s="36" t="s">
        <v>438</v>
      </c>
      <c r="E101" s="31" t="s">
        <v>553</v>
      </c>
      <c r="F101" s="70">
        <v>-386.13</v>
      </c>
      <c r="G101" t="s">
        <v>100</v>
      </c>
      <c r="H101" s="70" t="s">
        <v>1620</v>
      </c>
      <c r="I101" s="70" t="s">
        <v>1662</v>
      </c>
    </row>
    <row r="102" spans="1:9" x14ac:dyDescent="0.25">
      <c r="A102" s="19">
        <v>36</v>
      </c>
      <c r="B102" s="71">
        <v>43202</v>
      </c>
      <c r="C102" s="70">
        <v>-6</v>
      </c>
      <c r="D102" s="36" t="s">
        <v>438</v>
      </c>
      <c r="E102" s="31" t="s">
        <v>557</v>
      </c>
      <c r="F102" s="70">
        <v>-103.97</v>
      </c>
      <c r="G102" t="s">
        <v>100</v>
      </c>
      <c r="H102" s="70" t="s">
        <v>1620</v>
      </c>
      <c r="I102" s="70" t="s">
        <v>1662</v>
      </c>
    </row>
    <row r="103" spans="1:9" x14ac:dyDescent="0.25">
      <c r="A103" s="19">
        <v>36</v>
      </c>
      <c r="B103" s="71">
        <v>43202</v>
      </c>
      <c r="C103" s="70">
        <v>-8</v>
      </c>
      <c r="D103" s="36" t="s">
        <v>438</v>
      </c>
      <c r="E103" s="31" t="s">
        <v>558</v>
      </c>
      <c r="F103" s="70">
        <v>-116.82</v>
      </c>
      <c r="G103" t="s">
        <v>100</v>
      </c>
      <c r="H103" s="70" t="s">
        <v>1620</v>
      </c>
      <c r="I103" s="70" t="s">
        <v>1662</v>
      </c>
    </row>
    <row r="104" spans="1:9" x14ac:dyDescent="0.25">
      <c r="A104" s="19">
        <v>36</v>
      </c>
      <c r="B104" s="71">
        <v>43202</v>
      </c>
      <c r="C104" s="70">
        <v>-34</v>
      </c>
      <c r="D104" s="36" t="s">
        <v>438</v>
      </c>
      <c r="E104" s="31" t="s">
        <v>560</v>
      </c>
      <c r="F104" s="70">
        <v>-581.13</v>
      </c>
      <c r="G104" t="s">
        <v>100</v>
      </c>
      <c r="H104" s="70" t="s">
        <v>1620</v>
      </c>
      <c r="I104" s="70" t="s">
        <v>1662</v>
      </c>
    </row>
    <row r="105" spans="1:9" x14ac:dyDescent="0.25">
      <c r="A105" s="19">
        <v>36</v>
      </c>
      <c r="B105" s="71">
        <v>43206</v>
      </c>
      <c r="C105" s="70">
        <v>-6</v>
      </c>
      <c r="D105" s="36" t="s">
        <v>438</v>
      </c>
      <c r="E105" s="31" t="s">
        <v>981</v>
      </c>
      <c r="F105" s="70">
        <v>-91.2</v>
      </c>
      <c r="G105" t="s">
        <v>100</v>
      </c>
      <c r="H105" s="70" t="s">
        <v>1619</v>
      </c>
      <c r="I105" s="70" t="s">
        <v>1662</v>
      </c>
    </row>
    <row r="106" spans="1:9" x14ac:dyDescent="0.25">
      <c r="A106" s="19">
        <v>36</v>
      </c>
      <c r="B106" s="71">
        <v>43206</v>
      </c>
      <c r="C106" s="70">
        <v>-4</v>
      </c>
      <c r="D106" s="36" t="s">
        <v>438</v>
      </c>
      <c r="E106" s="31" t="s">
        <v>984</v>
      </c>
      <c r="F106" s="70">
        <v>-48.79</v>
      </c>
      <c r="G106" t="s">
        <v>100</v>
      </c>
      <c r="H106" s="70" t="s">
        <v>1619</v>
      </c>
      <c r="I106" s="70" t="s">
        <v>1662</v>
      </c>
    </row>
    <row r="107" spans="1:9" x14ac:dyDescent="0.25">
      <c r="A107" s="19">
        <v>36</v>
      </c>
      <c r="B107" s="71">
        <v>43206</v>
      </c>
      <c r="C107" s="70">
        <v>-1</v>
      </c>
      <c r="D107" s="36" t="s">
        <v>438</v>
      </c>
      <c r="E107" s="31" t="s">
        <v>986</v>
      </c>
      <c r="F107" s="70">
        <v>-9.99</v>
      </c>
      <c r="G107" t="s">
        <v>100</v>
      </c>
      <c r="H107" s="70" t="s">
        <v>1619</v>
      </c>
      <c r="I107" s="70" t="s">
        <v>1662</v>
      </c>
    </row>
    <row r="108" spans="1:9" x14ac:dyDescent="0.25">
      <c r="A108" s="19">
        <v>36</v>
      </c>
      <c r="B108" s="71">
        <v>43206</v>
      </c>
      <c r="C108" s="70">
        <v>-1</v>
      </c>
      <c r="D108" s="36" t="s">
        <v>438</v>
      </c>
      <c r="E108" s="31" t="s">
        <v>989</v>
      </c>
      <c r="F108" s="70">
        <v>-33.39</v>
      </c>
      <c r="G108" t="s">
        <v>100</v>
      </c>
      <c r="H108" s="70" t="s">
        <v>1619</v>
      </c>
      <c r="I108" s="70" t="s">
        <v>1662</v>
      </c>
    </row>
    <row r="109" spans="1:9" x14ac:dyDescent="0.25">
      <c r="A109" s="19">
        <v>36</v>
      </c>
      <c r="B109" s="71">
        <v>43206</v>
      </c>
      <c r="C109" s="70">
        <v>-1</v>
      </c>
      <c r="D109" s="36" t="s">
        <v>438</v>
      </c>
      <c r="E109" s="31" t="s">
        <v>991</v>
      </c>
      <c r="F109" s="70">
        <v>-25.48</v>
      </c>
      <c r="G109" t="s">
        <v>100</v>
      </c>
      <c r="H109" s="70" t="s">
        <v>1619</v>
      </c>
      <c r="I109" s="70" t="s">
        <v>1662</v>
      </c>
    </row>
    <row r="110" spans="1:9" x14ac:dyDescent="0.25">
      <c r="A110" s="19">
        <v>36</v>
      </c>
      <c r="B110" s="71">
        <v>43206</v>
      </c>
      <c r="C110" s="70">
        <v>-2</v>
      </c>
      <c r="D110" s="36" t="s">
        <v>438</v>
      </c>
      <c r="E110" s="31" t="s">
        <v>986</v>
      </c>
      <c r="F110" s="70">
        <v>-19.98</v>
      </c>
      <c r="G110" t="s">
        <v>100</v>
      </c>
      <c r="H110" s="70" t="s">
        <v>1619</v>
      </c>
      <c r="I110" s="70" t="s">
        <v>1662</v>
      </c>
    </row>
    <row r="111" spans="1:9" x14ac:dyDescent="0.25">
      <c r="A111" s="19">
        <v>36</v>
      </c>
      <c r="B111" s="71">
        <v>43206</v>
      </c>
      <c r="C111" s="70">
        <v>-4</v>
      </c>
      <c r="D111" s="36" t="s">
        <v>438</v>
      </c>
      <c r="E111" s="31" t="s">
        <v>986</v>
      </c>
      <c r="F111" s="70">
        <v>-39.97</v>
      </c>
      <c r="G111" t="s">
        <v>100</v>
      </c>
      <c r="H111" s="70" t="s">
        <v>1619</v>
      </c>
      <c r="I111" s="70" t="s">
        <v>1662</v>
      </c>
    </row>
    <row r="112" spans="1:9" x14ac:dyDescent="0.25">
      <c r="A112" s="19">
        <v>36</v>
      </c>
      <c r="B112" s="71">
        <v>43206</v>
      </c>
      <c r="C112" s="70">
        <v>-1</v>
      </c>
      <c r="D112" s="36" t="s">
        <v>438</v>
      </c>
      <c r="E112" s="31" t="s">
        <v>995</v>
      </c>
      <c r="F112" s="70">
        <v>-19.059999999999999</v>
      </c>
      <c r="G112" t="s">
        <v>100</v>
      </c>
      <c r="H112" s="70" t="s">
        <v>1619</v>
      </c>
      <c r="I112" s="70" t="s">
        <v>1662</v>
      </c>
    </row>
    <row r="113" spans="1:9" x14ac:dyDescent="0.25">
      <c r="A113" s="19">
        <v>36</v>
      </c>
      <c r="B113" s="71">
        <v>43206</v>
      </c>
      <c r="C113" s="70">
        <v>-25</v>
      </c>
      <c r="D113" s="36" t="s">
        <v>438</v>
      </c>
      <c r="E113" s="31" t="s">
        <v>996</v>
      </c>
      <c r="F113" s="70">
        <v>-657.27</v>
      </c>
      <c r="G113" t="s">
        <v>100</v>
      </c>
      <c r="H113" s="70" t="s">
        <v>1613</v>
      </c>
      <c r="I113" s="70" t="s">
        <v>1662</v>
      </c>
    </row>
    <row r="114" spans="1:9" x14ac:dyDescent="0.25">
      <c r="A114" s="19">
        <v>36</v>
      </c>
      <c r="B114" s="71">
        <v>43206</v>
      </c>
      <c r="C114" s="70">
        <v>-150</v>
      </c>
      <c r="D114" s="36" t="s">
        <v>440</v>
      </c>
      <c r="E114" s="41">
        <v>2072</v>
      </c>
      <c r="F114" s="70">
        <v>-98.1</v>
      </c>
      <c r="G114" t="s">
        <v>100</v>
      </c>
      <c r="H114" s="70" t="s">
        <v>1604</v>
      </c>
      <c r="I114" s="70" t="s">
        <v>1666</v>
      </c>
    </row>
    <row r="115" spans="1:9" x14ac:dyDescent="0.25">
      <c r="A115" s="19">
        <v>36</v>
      </c>
      <c r="B115" s="71">
        <v>43206</v>
      </c>
      <c r="C115" s="70">
        <v>-7</v>
      </c>
      <c r="D115" s="36" t="s">
        <v>438</v>
      </c>
      <c r="E115" s="31" t="s">
        <v>1002</v>
      </c>
      <c r="F115" s="70">
        <v>-124.77</v>
      </c>
      <c r="G115" t="s">
        <v>100</v>
      </c>
      <c r="H115" s="70" t="s">
        <v>1620</v>
      </c>
      <c r="I115" s="70" t="s">
        <v>1662</v>
      </c>
    </row>
    <row r="116" spans="1:9" x14ac:dyDescent="0.25">
      <c r="A116" s="19">
        <v>36</v>
      </c>
      <c r="B116" s="71">
        <v>43209</v>
      </c>
      <c r="C116" s="70">
        <v>-2</v>
      </c>
      <c r="D116" s="36" t="s">
        <v>438</v>
      </c>
      <c r="E116" s="31" t="s">
        <v>970</v>
      </c>
      <c r="F116" s="70">
        <v>-38.340000000000003</v>
      </c>
      <c r="G116" t="s">
        <v>100</v>
      </c>
      <c r="H116" s="70" t="s">
        <v>1619</v>
      </c>
      <c r="I116" s="70" t="s">
        <v>1662</v>
      </c>
    </row>
    <row r="117" spans="1:9" x14ac:dyDescent="0.25">
      <c r="A117" s="19">
        <v>36</v>
      </c>
      <c r="B117" s="71">
        <v>43209</v>
      </c>
      <c r="C117" s="70">
        <v>-1</v>
      </c>
      <c r="D117" s="36" t="s">
        <v>438</v>
      </c>
      <c r="E117" s="31" t="s">
        <v>973</v>
      </c>
      <c r="F117" s="70">
        <v>-14.12</v>
      </c>
      <c r="G117" t="s">
        <v>100</v>
      </c>
      <c r="H117" s="70" t="s">
        <v>1619</v>
      </c>
      <c r="I117" s="70" t="s">
        <v>1662</v>
      </c>
    </row>
    <row r="118" spans="1:9" x14ac:dyDescent="0.25">
      <c r="A118" s="19">
        <v>36</v>
      </c>
      <c r="B118" s="71">
        <v>43209</v>
      </c>
      <c r="C118" s="70">
        <v>-5</v>
      </c>
      <c r="D118" s="36" t="s">
        <v>438</v>
      </c>
      <c r="E118" s="31" t="s">
        <v>975</v>
      </c>
      <c r="F118" s="70">
        <v>-85.66</v>
      </c>
      <c r="G118" t="s">
        <v>100</v>
      </c>
      <c r="H118" s="70" t="s">
        <v>1620</v>
      </c>
      <c r="I118" s="70" t="s">
        <v>1662</v>
      </c>
    </row>
    <row r="119" spans="1:9" x14ac:dyDescent="0.25">
      <c r="A119" s="19">
        <v>36</v>
      </c>
      <c r="B119" s="71">
        <v>43209</v>
      </c>
      <c r="C119" s="70">
        <v>-3</v>
      </c>
      <c r="D119" s="36" t="s">
        <v>438</v>
      </c>
      <c r="E119" s="31" t="s">
        <v>978</v>
      </c>
      <c r="F119" s="70">
        <v>-50.31</v>
      </c>
      <c r="G119" t="s">
        <v>100</v>
      </c>
      <c r="H119" s="70" t="s">
        <v>1620</v>
      </c>
      <c r="I119" s="70" t="s">
        <v>1662</v>
      </c>
    </row>
    <row r="120" spans="1:9" x14ac:dyDescent="0.25">
      <c r="A120" s="19">
        <v>36</v>
      </c>
      <c r="B120" s="71">
        <v>43210</v>
      </c>
      <c r="C120" s="70">
        <v>-1</v>
      </c>
      <c r="D120" s="36" t="s">
        <v>438</v>
      </c>
      <c r="E120" s="31" t="s">
        <v>961</v>
      </c>
      <c r="F120" s="70">
        <v>-22.85</v>
      </c>
      <c r="G120" t="s">
        <v>100</v>
      </c>
      <c r="H120" s="70" t="s">
        <v>1619</v>
      </c>
      <c r="I120" s="70" t="s">
        <v>1662</v>
      </c>
    </row>
    <row r="121" spans="1:9" x14ac:dyDescent="0.25">
      <c r="A121" s="19">
        <v>36</v>
      </c>
      <c r="B121" s="71">
        <v>43210</v>
      </c>
      <c r="C121" s="70">
        <v>-1</v>
      </c>
      <c r="D121" s="36" t="s">
        <v>438</v>
      </c>
      <c r="E121" s="31" t="s">
        <v>964</v>
      </c>
      <c r="F121" s="70">
        <v>-28.78</v>
      </c>
      <c r="G121" t="s">
        <v>100</v>
      </c>
      <c r="H121" s="70" t="s">
        <v>1619</v>
      </c>
      <c r="I121" s="70" t="s">
        <v>1662</v>
      </c>
    </row>
    <row r="122" spans="1:9" x14ac:dyDescent="0.25">
      <c r="A122" s="19">
        <v>36</v>
      </c>
      <c r="B122" s="71">
        <v>43210</v>
      </c>
      <c r="C122" s="70">
        <v>-2</v>
      </c>
      <c r="D122" s="36" t="s">
        <v>438</v>
      </c>
      <c r="E122" s="31" t="s">
        <v>967</v>
      </c>
      <c r="F122" s="70">
        <v>-22.14</v>
      </c>
      <c r="G122" t="s">
        <v>100</v>
      </c>
      <c r="H122" s="70" t="s">
        <v>1619</v>
      </c>
      <c r="I122" s="70" t="s">
        <v>1662</v>
      </c>
    </row>
    <row r="123" spans="1:9" x14ac:dyDescent="0.25">
      <c r="A123" s="19">
        <v>36</v>
      </c>
      <c r="B123" s="71">
        <v>43201</v>
      </c>
      <c r="C123" s="70">
        <v>-205</v>
      </c>
      <c r="D123" s="36" t="s">
        <v>438</v>
      </c>
      <c r="E123" s="42" t="s">
        <v>631</v>
      </c>
      <c r="F123" s="32">
        <v>-1839.4</v>
      </c>
      <c r="G123" t="s">
        <v>100</v>
      </c>
      <c r="H123" s="70" t="s">
        <v>1622</v>
      </c>
      <c r="I123" s="70" t="s">
        <v>1662</v>
      </c>
    </row>
    <row r="124" spans="1:9" x14ac:dyDescent="0.25">
      <c r="A124" s="19">
        <v>36</v>
      </c>
      <c r="B124" s="71">
        <v>43206</v>
      </c>
      <c r="C124" s="70">
        <v>-4</v>
      </c>
      <c r="D124" s="36" t="s">
        <v>438</v>
      </c>
      <c r="E124" s="31" t="s">
        <v>1369</v>
      </c>
      <c r="F124" s="70">
        <v>-87.44</v>
      </c>
      <c r="G124" t="s">
        <v>136</v>
      </c>
      <c r="H124" s="70" t="s">
        <v>1621</v>
      </c>
      <c r="I124" s="70" t="s">
        <v>1662</v>
      </c>
    </row>
    <row r="125" spans="1:9" x14ac:dyDescent="0.25">
      <c r="A125" s="19">
        <v>36</v>
      </c>
      <c r="B125" s="71">
        <v>43206</v>
      </c>
      <c r="C125" s="70">
        <v>-2</v>
      </c>
      <c r="D125" s="36" t="s">
        <v>438</v>
      </c>
      <c r="E125" s="31" t="s">
        <v>1389</v>
      </c>
      <c r="F125" s="70">
        <v>-68.95</v>
      </c>
      <c r="G125" t="s">
        <v>136</v>
      </c>
      <c r="H125" s="70" t="s">
        <v>1629</v>
      </c>
      <c r="I125" s="70" t="s">
        <v>1662</v>
      </c>
    </row>
    <row r="126" spans="1:9" x14ac:dyDescent="0.25">
      <c r="A126" s="19">
        <v>36</v>
      </c>
      <c r="B126" s="71">
        <v>43206</v>
      </c>
      <c r="C126" s="70">
        <v>-99</v>
      </c>
      <c r="D126" s="36" t="s">
        <v>438</v>
      </c>
      <c r="E126" s="31" t="s">
        <v>493</v>
      </c>
      <c r="F126" s="32">
        <v>-1017.7</v>
      </c>
      <c r="G126" t="s">
        <v>100</v>
      </c>
      <c r="H126" s="70" t="s">
        <v>1612</v>
      </c>
      <c r="I126" s="70" t="s">
        <v>1662</v>
      </c>
    </row>
    <row r="127" spans="1:9" x14ac:dyDescent="0.25">
      <c r="A127" s="19">
        <v>36</v>
      </c>
      <c r="B127" s="71">
        <v>43209</v>
      </c>
      <c r="C127" s="70">
        <v>-24</v>
      </c>
      <c r="D127" s="36" t="s">
        <v>438</v>
      </c>
      <c r="E127" s="31" t="s">
        <v>1366</v>
      </c>
      <c r="F127" s="70">
        <v>-262.06</v>
      </c>
      <c r="G127" t="s">
        <v>136</v>
      </c>
      <c r="H127" s="70" t="s">
        <v>1621</v>
      </c>
      <c r="I127" s="70" t="s">
        <v>1662</v>
      </c>
    </row>
    <row r="128" spans="1:9" x14ac:dyDescent="0.25">
      <c r="A128" s="19">
        <v>36</v>
      </c>
      <c r="B128" s="71">
        <v>43209</v>
      </c>
      <c r="C128" s="70">
        <v>-34</v>
      </c>
      <c r="D128" s="36" t="s">
        <v>438</v>
      </c>
      <c r="E128" s="31" t="s">
        <v>1366</v>
      </c>
      <c r="F128" s="70">
        <v>-371.25</v>
      </c>
      <c r="G128" t="s">
        <v>136</v>
      </c>
      <c r="H128" s="70" t="s">
        <v>1621</v>
      </c>
      <c r="I128" s="70" t="s">
        <v>1662</v>
      </c>
    </row>
    <row r="129" spans="1:9" x14ac:dyDescent="0.25">
      <c r="A129" s="19">
        <v>36</v>
      </c>
      <c r="B129" s="71">
        <v>43209</v>
      </c>
      <c r="C129" s="70">
        <v>-1</v>
      </c>
      <c r="D129" s="36" t="s">
        <v>438</v>
      </c>
      <c r="E129" s="31" t="s">
        <v>1369</v>
      </c>
      <c r="F129" s="70">
        <v>-21.86</v>
      </c>
      <c r="G129" t="s">
        <v>136</v>
      </c>
      <c r="H129" s="70" t="s">
        <v>1627</v>
      </c>
      <c r="I129" s="70" t="s">
        <v>1662</v>
      </c>
    </row>
    <row r="130" spans="1:9" x14ac:dyDescent="0.25">
      <c r="A130" s="19">
        <v>36</v>
      </c>
      <c r="B130" s="71">
        <v>43209</v>
      </c>
      <c r="C130" s="70">
        <v>-2</v>
      </c>
      <c r="D130" s="36" t="s">
        <v>438</v>
      </c>
      <c r="E130" s="31" t="s">
        <v>1372</v>
      </c>
      <c r="F130" s="70">
        <v>-24.11</v>
      </c>
      <c r="G130" t="s">
        <v>136</v>
      </c>
      <c r="H130" s="70" t="s">
        <v>1627</v>
      </c>
      <c r="I130" s="70" t="s">
        <v>1662</v>
      </c>
    </row>
    <row r="131" spans="1:9" x14ac:dyDescent="0.25">
      <c r="A131" s="19">
        <v>36</v>
      </c>
      <c r="B131" s="71">
        <v>43209</v>
      </c>
      <c r="C131" s="70">
        <v>-15</v>
      </c>
      <c r="D131" s="36" t="s">
        <v>438</v>
      </c>
      <c r="E131" s="31" t="s">
        <v>1374</v>
      </c>
      <c r="F131" s="70">
        <v>-229.57</v>
      </c>
      <c r="G131" t="s">
        <v>136</v>
      </c>
      <c r="H131" s="70" t="s">
        <v>1627</v>
      </c>
      <c r="I131" s="70" t="s">
        <v>1662</v>
      </c>
    </row>
    <row r="132" spans="1:9" x14ac:dyDescent="0.25">
      <c r="A132" s="19">
        <v>36</v>
      </c>
      <c r="B132" s="71">
        <v>43209</v>
      </c>
      <c r="C132" s="70">
        <v>-1</v>
      </c>
      <c r="D132" s="36" t="s">
        <v>438</v>
      </c>
      <c r="E132" s="31" t="s">
        <v>1376</v>
      </c>
      <c r="F132" s="70">
        <v>-24.9</v>
      </c>
      <c r="G132" t="s">
        <v>136</v>
      </c>
      <c r="H132" s="70" t="s">
        <v>1623</v>
      </c>
      <c r="I132" s="70" t="s">
        <v>1662</v>
      </c>
    </row>
    <row r="133" spans="1:9" x14ac:dyDescent="0.25">
      <c r="A133" s="19">
        <v>36</v>
      </c>
      <c r="B133" s="71">
        <v>43209</v>
      </c>
      <c r="C133" s="70">
        <v>-9</v>
      </c>
      <c r="D133" s="36" t="s">
        <v>438</v>
      </c>
      <c r="E133" s="31" t="s">
        <v>1379</v>
      </c>
      <c r="F133" s="70">
        <v>-117.72</v>
      </c>
      <c r="G133" t="s">
        <v>136</v>
      </c>
      <c r="H133" s="70" t="s">
        <v>1623</v>
      </c>
      <c r="I133" s="70" t="s">
        <v>1662</v>
      </c>
    </row>
    <row r="134" spans="1:9" x14ac:dyDescent="0.25">
      <c r="A134" s="19">
        <v>36</v>
      </c>
      <c r="B134" s="71">
        <v>43209</v>
      </c>
      <c r="C134" s="70">
        <v>-2</v>
      </c>
      <c r="D134" s="36" t="s">
        <v>438</v>
      </c>
      <c r="E134" s="31" t="s">
        <v>1381</v>
      </c>
      <c r="F134" s="70">
        <v>-58.41</v>
      </c>
      <c r="G134" t="s">
        <v>136</v>
      </c>
      <c r="H134" s="70" t="s">
        <v>1623</v>
      </c>
      <c r="I134" s="70" t="s">
        <v>1662</v>
      </c>
    </row>
    <row r="135" spans="1:9" x14ac:dyDescent="0.25">
      <c r="A135" s="19">
        <v>36</v>
      </c>
      <c r="B135" s="71">
        <v>43209</v>
      </c>
      <c r="C135" s="70">
        <v>-2</v>
      </c>
      <c r="D135" s="36" t="s">
        <v>438</v>
      </c>
      <c r="E135" s="31" t="s">
        <v>1383</v>
      </c>
      <c r="F135" s="70">
        <v>-41.79</v>
      </c>
      <c r="G135" t="s">
        <v>136</v>
      </c>
      <c r="H135" s="70" t="s">
        <v>1623</v>
      </c>
      <c r="I135" s="70" t="s">
        <v>1662</v>
      </c>
    </row>
    <row r="136" spans="1:9" x14ac:dyDescent="0.25">
      <c r="A136" s="19">
        <v>36</v>
      </c>
      <c r="B136" s="71">
        <v>43209</v>
      </c>
      <c r="C136" s="70">
        <v>-3</v>
      </c>
      <c r="D136" s="36" t="s">
        <v>438</v>
      </c>
      <c r="E136" s="31" t="s">
        <v>1385</v>
      </c>
      <c r="F136" s="70">
        <v>-79.19</v>
      </c>
      <c r="G136" t="s">
        <v>136</v>
      </c>
      <c r="H136" s="70" t="s">
        <v>1623</v>
      </c>
      <c r="I136" s="70" t="s">
        <v>1662</v>
      </c>
    </row>
    <row r="137" spans="1:9" x14ac:dyDescent="0.25">
      <c r="A137" s="19">
        <v>36</v>
      </c>
      <c r="B137" s="71">
        <v>43210</v>
      </c>
      <c r="C137" s="70">
        <v>-2</v>
      </c>
      <c r="D137" s="36" t="s">
        <v>438</v>
      </c>
      <c r="E137" s="31" t="s">
        <v>1351</v>
      </c>
      <c r="F137" s="70">
        <v>-25.11</v>
      </c>
      <c r="G137" t="s">
        <v>136</v>
      </c>
      <c r="H137" s="70" t="s">
        <v>1621</v>
      </c>
      <c r="I137" s="70" t="s">
        <v>1662</v>
      </c>
    </row>
    <row r="138" spans="1:9" x14ac:dyDescent="0.25">
      <c r="A138" s="19">
        <v>36</v>
      </c>
      <c r="B138" s="71">
        <v>43210</v>
      </c>
      <c r="C138" s="70">
        <v>-14</v>
      </c>
      <c r="D138" s="36" t="s">
        <v>438</v>
      </c>
      <c r="E138" s="31" t="s">
        <v>1354</v>
      </c>
      <c r="F138" s="70">
        <v>-173.35</v>
      </c>
      <c r="G138" t="s">
        <v>136</v>
      </c>
      <c r="H138" s="70" t="s">
        <v>1623</v>
      </c>
      <c r="I138" s="70" t="s">
        <v>1662</v>
      </c>
    </row>
    <row r="139" spans="1:9" x14ac:dyDescent="0.25">
      <c r="A139" s="19">
        <v>36</v>
      </c>
      <c r="B139" s="71">
        <v>43210</v>
      </c>
      <c r="C139" s="70">
        <v>-1</v>
      </c>
      <c r="D139" s="36" t="s">
        <v>438</v>
      </c>
      <c r="E139" s="31" t="s">
        <v>1357</v>
      </c>
      <c r="F139" s="70">
        <v>-17.84</v>
      </c>
      <c r="G139" t="s">
        <v>136</v>
      </c>
      <c r="H139" s="70" t="s">
        <v>1629</v>
      </c>
      <c r="I139" s="70" t="s">
        <v>1662</v>
      </c>
    </row>
    <row r="140" spans="1:9" x14ac:dyDescent="0.25">
      <c r="A140" s="19">
        <v>36</v>
      </c>
      <c r="B140" s="71">
        <v>43210</v>
      </c>
      <c r="C140" s="70">
        <v>-8</v>
      </c>
      <c r="D140" s="36" t="s">
        <v>438</v>
      </c>
      <c r="E140" s="31" t="s">
        <v>1361</v>
      </c>
      <c r="F140" s="70">
        <v>-101.56</v>
      </c>
      <c r="G140" t="s">
        <v>136</v>
      </c>
      <c r="H140" s="70" t="s">
        <v>1629</v>
      </c>
      <c r="I140" s="70" t="s">
        <v>1662</v>
      </c>
    </row>
    <row r="141" spans="1:9" x14ac:dyDescent="0.25">
      <c r="A141" s="19">
        <v>36</v>
      </c>
      <c r="B141" s="71">
        <v>43210</v>
      </c>
      <c r="C141" s="70">
        <v>-6</v>
      </c>
      <c r="D141" s="36" t="s">
        <v>438</v>
      </c>
      <c r="E141" s="31" t="s">
        <v>1363</v>
      </c>
      <c r="F141" s="70">
        <v>-60.83</v>
      </c>
      <c r="G141" t="s">
        <v>136</v>
      </c>
      <c r="H141" s="70" t="s">
        <v>1629</v>
      </c>
      <c r="I141" s="70" t="s">
        <v>1662</v>
      </c>
    </row>
    <row r="142" spans="1:9" x14ac:dyDescent="0.25">
      <c r="A142" s="19">
        <v>39</v>
      </c>
      <c r="B142" s="71">
        <v>43193</v>
      </c>
      <c r="C142" s="70">
        <v>-35</v>
      </c>
      <c r="D142" s="36" t="s">
        <v>440</v>
      </c>
      <c r="E142" s="33">
        <v>98006</v>
      </c>
      <c r="F142" s="70">
        <v>-88.64</v>
      </c>
      <c r="G142" t="s">
        <v>100</v>
      </c>
      <c r="H142" s="70" t="s">
        <v>1620</v>
      </c>
      <c r="I142" s="70" t="s">
        <v>1665</v>
      </c>
    </row>
    <row r="143" spans="1:9" x14ac:dyDescent="0.25">
      <c r="A143" s="19">
        <v>39</v>
      </c>
      <c r="B143" s="71">
        <v>43196</v>
      </c>
      <c r="C143" s="70">
        <v>-24000</v>
      </c>
      <c r="D143" s="36" t="s">
        <v>435</v>
      </c>
      <c r="E143" s="33">
        <v>32372</v>
      </c>
      <c r="F143" s="70">
        <v>-830.4</v>
      </c>
      <c r="G143" t="s">
        <v>136</v>
      </c>
      <c r="H143" s="70" t="s">
        <v>1621</v>
      </c>
      <c r="I143" s="70" t="s">
        <v>1669</v>
      </c>
    </row>
    <row r="144" spans="1:9" x14ac:dyDescent="0.25">
      <c r="A144" s="19">
        <v>39</v>
      </c>
      <c r="B144" s="71">
        <v>43196</v>
      </c>
      <c r="C144" s="70">
        <v>-8</v>
      </c>
      <c r="D144" s="36" t="s">
        <v>440</v>
      </c>
      <c r="E144" s="33">
        <v>19971</v>
      </c>
      <c r="F144" s="70">
        <v>-10.07</v>
      </c>
      <c r="G144" t="s">
        <v>136</v>
      </c>
      <c r="H144" s="70" t="s">
        <v>1623</v>
      </c>
      <c r="I144" s="70" t="s">
        <v>1666</v>
      </c>
    </row>
    <row r="145" spans="1:9" x14ac:dyDescent="0.25">
      <c r="A145" s="19">
        <v>39</v>
      </c>
      <c r="B145" s="71">
        <v>43196</v>
      </c>
      <c r="C145" s="70">
        <v>-3144</v>
      </c>
      <c r="D145" s="36" t="s">
        <v>435</v>
      </c>
      <c r="E145" s="33">
        <v>38915</v>
      </c>
      <c r="F145" s="70">
        <v>-705.51</v>
      </c>
      <c r="G145" t="s">
        <v>136</v>
      </c>
      <c r="H145" s="70" t="s">
        <v>1629</v>
      </c>
      <c r="I145" s="70" t="s">
        <v>1669</v>
      </c>
    </row>
    <row r="146" spans="1:9" x14ac:dyDescent="0.25">
      <c r="A146" s="19">
        <v>39</v>
      </c>
      <c r="B146" s="71">
        <v>43200</v>
      </c>
      <c r="C146" s="70">
        <v>-210</v>
      </c>
      <c r="D146" s="36" t="s">
        <v>440</v>
      </c>
      <c r="E146" s="33">
        <v>19567</v>
      </c>
      <c r="F146" s="32">
        <v>-2608.4699999999998</v>
      </c>
      <c r="G146" t="s">
        <v>100</v>
      </c>
      <c r="H146" s="70" t="s">
        <v>1619</v>
      </c>
      <c r="I146" s="70" t="s">
        <v>1666</v>
      </c>
    </row>
    <row r="147" spans="1:9" x14ac:dyDescent="0.25">
      <c r="A147" s="19">
        <v>39</v>
      </c>
      <c r="B147" s="71">
        <v>43200</v>
      </c>
      <c r="C147" s="70">
        <v>-25</v>
      </c>
      <c r="D147" s="36" t="s">
        <v>438</v>
      </c>
      <c r="E147" s="31" t="s">
        <v>594</v>
      </c>
      <c r="F147" s="70">
        <v>-150.63</v>
      </c>
      <c r="G147" t="s">
        <v>136</v>
      </c>
      <c r="H147" s="70" t="s">
        <v>1623</v>
      </c>
      <c r="I147" s="70" t="s">
        <v>1662</v>
      </c>
    </row>
    <row r="148" spans="1:9" x14ac:dyDescent="0.25">
      <c r="A148" s="19">
        <v>39</v>
      </c>
      <c r="B148" s="71">
        <v>43200</v>
      </c>
      <c r="C148" s="70">
        <v>-840</v>
      </c>
      <c r="D148" s="36" t="s">
        <v>440</v>
      </c>
      <c r="E148" s="33">
        <v>7527</v>
      </c>
      <c r="F148" s="32">
        <v>-1738.63</v>
      </c>
      <c r="G148" t="s">
        <v>136</v>
      </c>
      <c r="H148" s="70" t="s">
        <v>1623</v>
      </c>
      <c r="I148" s="70" t="s">
        <v>1666</v>
      </c>
    </row>
    <row r="149" spans="1:9" x14ac:dyDescent="0.25">
      <c r="A149" s="19">
        <v>39</v>
      </c>
      <c r="B149" s="71">
        <v>43200</v>
      </c>
      <c r="C149" s="70">
        <v>-785</v>
      </c>
      <c r="D149" s="36" t="s">
        <v>440</v>
      </c>
      <c r="E149" s="33">
        <v>11694</v>
      </c>
      <c r="F149" s="70">
        <v>-721.81</v>
      </c>
      <c r="G149" t="s">
        <v>136</v>
      </c>
      <c r="H149" s="70" t="s">
        <v>1623</v>
      </c>
      <c r="I149" s="70" t="s">
        <v>1666</v>
      </c>
    </row>
    <row r="150" spans="1:9" x14ac:dyDescent="0.25">
      <c r="A150" s="19">
        <v>39</v>
      </c>
      <c r="B150" s="71">
        <v>43200</v>
      </c>
      <c r="C150" s="70">
        <v>-1400</v>
      </c>
      <c r="D150" s="36" t="s">
        <v>440</v>
      </c>
      <c r="E150" s="33">
        <v>11694</v>
      </c>
      <c r="F150" s="32">
        <v>-1287.3</v>
      </c>
      <c r="G150" t="s">
        <v>136</v>
      </c>
      <c r="H150" s="70" t="s">
        <v>1623</v>
      </c>
      <c r="I150" s="70" t="s">
        <v>1666</v>
      </c>
    </row>
    <row r="151" spans="1:9" x14ac:dyDescent="0.25">
      <c r="A151" s="19">
        <v>39</v>
      </c>
      <c r="B151" s="71">
        <v>43200</v>
      </c>
      <c r="C151" s="70">
        <v>-1</v>
      </c>
      <c r="D151" s="36" t="s">
        <v>438</v>
      </c>
      <c r="E151" s="31" t="s">
        <v>603</v>
      </c>
      <c r="F151" s="70">
        <v>-4.6500000000000004</v>
      </c>
      <c r="G151" t="s">
        <v>100</v>
      </c>
      <c r="H151" s="70" t="s">
        <v>1617</v>
      </c>
      <c r="I151" s="70" t="s">
        <v>1662</v>
      </c>
    </row>
    <row r="152" spans="1:9" x14ac:dyDescent="0.25">
      <c r="A152" s="19">
        <v>39</v>
      </c>
      <c r="B152" s="71">
        <v>43200</v>
      </c>
      <c r="C152" s="70">
        <v>-1</v>
      </c>
      <c r="D152" s="36" t="s">
        <v>438</v>
      </c>
      <c r="E152" s="31" t="s">
        <v>462</v>
      </c>
      <c r="F152" s="70">
        <v>-3.18</v>
      </c>
      <c r="G152" t="s">
        <v>100</v>
      </c>
      <c r="H152" s="70" t="s">
        <v>1617</v>
      </c>
      <c r="I152" s="70" t="s">
        <v>1662</v>
      </c>
    </row>
    <row r="153" spans="1:9" x14ac:dyDescent="0.25">
      <c r="A153" s="19">
        <v>39</v>
      </c>
      <c r="B153" s="71">
        <v>43206</v>
      </c>
      <c r="C153" s="70">
        <v>-1</v>
      </c>
      <c r="D153" s="36" t="s">
        <v>438</v>
      </c>
      <c r="E153" s="31" t="s">
        <v>1057</v>
      </c>
      <c r="F153" s="70">
        <v>-13.43</v>
      </c>
      <c r="G153" t="s">
        <v>136</v>
      </c>
      <c r="H153" s="70" t="s">
        <v>1623</v>
      </c>
      <c r="I153" s="70" t="s">
        <v>1662</v>
      </c>
    </row>
    <row r="154" spans="1:9" x14ac:dyDescent="0.25">
      <c r="A154" s="19">
        <v>39</v>
      </c>
      <c r="B154" s="71">
        <v>43206</v>
      </c>
      <c r="C154" s="70">
        <v>-1</v>
      </c>
      <c r="D154" s="36" t="s">
        <v>438</v>
      </c>
      <c r="E154" s="31" t="s">
        <v>1060</v>
      </c>
      <c r="F154" s="70">
        <v>-7.05</v>
      </c>
      <c r="G154" t="s">
        <v>136</v>
      </c>
      <c r="H154" s="70" t="s">
        <v>1623</v>
      </c>
      <c r="I154" s="70" t="s">
        <v>1662</v>
      </c>
    </row>
    <row r="155" spans="1:9" x14ac:dyDescent="0.25">
      <c r="A155" s="19">
        <v>39</v>
      </c>
      <c r="B155" s="71">
        <v>43206</v>
      </c>
      <c r="C155" s="70">
        <v>-4</v>
      </c>
      <c r="D155" s="36" t="s">
        <v>438</v>
      </c>
      <c r="E155" s="31" t="s">
        <v>1023</v>
      </c>
      <c r="F155" s="70">
        <v>-24.15</v>
      </c>
      <c r="G155" t="s">
        <v>136</v>
      </c>
      <c r="H155" s="70" t="s">
        <v>1623</v>
      </c>
      <c r="I155" s="70" t="s">
        <v>1662</v>
      </c>
    </row>
    <row r="156" spans="1:9" x14ac:dyDescent="0.25">
      <c r="A156" s="19">
        <v>39</v>
      </c>
      <c r="B156" s="71">
        <v>43206</v>
      </c>
      <c r="C156" s="70">
        <v>-3</v>
      </c>
      <c r="D156" s="36" t="s">
        <v>438</v>
      </c>
      <c r="E156" s="31" t="s">
        <v>1064</v>
      </c>
      <c r="F156" s="70">
        <v>-20.76</v>
      </c>
      <c r="G156" t="s">
        <v>136</v>
      </c>
      <c r="H156" s="70" t="s">
        <v>1623</v>
      </c>
      <c r="I156" s="70" t="s">
        <v>1662</v>
      </c>
    </row>
    <row r="157" spans="1:9" x14ac:dyDescent="0.25">
      <c r="A157" s="19">
        <v>39</v>
      </c>
      <c r="B157" s="71">
        <v>43206</v>
      </c>
      <c r="C157" s="70">
        <v>-118</v>
      </c>
      <c r="D157" s="36" t="s">
        <v>438</v>
      </c>
      <c r="E157" s="31" t="s">
        <v>1067</v>
      </c>
      <c r="F157" s="70">
        <v>-466.42</v>
      </c>
      <c r="G157" t="s">
        <v>136</v>
      </c>
      <c r="H157" s="70" t="s">
        <v>1623</v>
      </c>
      <c r="I157" s="70" t="s">
        <v>1662</v>
      </c>
    </row>
    <row r="158" spans="1:9" x14ac:dyDescent="0.25">
      <c r="A158" s="19">
        <v>39</v>
      </c>
      <c r="B158" s="71">
        <v>43206</v>
      </c>
      <c r="C158" s="70">
        <v>-62</v>
      </c>
      <c r="D158" s="36" t="s">
        <v>438</v>
      </c>
      <c r="E158" s="31" t="s">
        <v>1067</v>
      </c>
      <c r="F158" s="70">
        <v>-245.07</v>
      </c>
      <c r="G158" t="s">
        <v>136</v>
      </c>
      <c r="H158" s="70" t="s">
        <v>1623</v>
      </c>
      <c r="I158" s="70" t="s">
        <v>1662</v>
      </c>
    </row>
    <row r="159" spans="1:9" x14ac:dyDescent="0.25">
      <c r="A159" s="19">
        <v>39</v>
      </c>
      <c r="B159" s="71">
        <v>43206</v>
      </c>
      <c r="C159" s="70">
        <v>-116</v>
      </c>
      <c r="D159" s="36" t="s">
        <v>438</v>
      </c>
      <c r="E159" s="31" t="s">
        <v>1067</v>
      </c>
      <c r="F159" s="70">
        <v>-458.51</v>
      </c>
      <c r="G159" t="s">
        <v>136</v>
      </c>
      <c r="H159" s="70" t="s">
        <v>1623</v>
      </c>
      <c r="I159" s="70" t="s">
        <v>1662</v>
      </c>
    </row>
    <row r="160" spans="1:9" x14ac:dyDescent="0.25">
      <c r="A160" s="19">
        <v>39</v>
      </c>
      <c r="B160" s="71">
        <v>43206</v>
      </c>
      <c r="C160" s="70">
        <v>-47</v>
      </c>
      <c r="D160" s="36" t="s">
        <v>438</v>
      </c>
      <c r="E160" s="31" t="s">
        <v>1019</v>
      </c>
      <c r="F160" s="70">
        <v>-268.25</v>
      </c>
      <c r="G160" t="s">
        <v>136</v>
      </c>
      <c r="H160" s="70" t="s">
        <v>1623</v>
      </c>
      <c r="I160" s="70" t="s">
        <v>1662</v>
      </c>
    </row>
    <row r="161" spans="1:9" x14ac:dyDescent="0.25">
      <c r="A161" s="19">
        <v>39</v>
      </c>
      <c r="B161" s="71">
        <v>43206</v>
      </c>
      <c r="C161" s="70">
        <v>-66</v>
      </c>
      <c r="D161" s="36" t="s">
        <v>438</v>
      </c>
      <c r="E161" s="31" t="s">
        <v>1019</v>
      </c>
      <c r="F161" s="70">
        <v>-376.69</v>
      </c>
      <c r="G161" t="s">
        <v>136</v>
      </c>
      <c r="H161" s="70" t="s">
        <v>1623</v>
      </c>
      <c r="I161" s="70" t="s">
        <v>1662</v>
      </c>
    </row>
    <row r="162" spans="1:9" x14ac:dyDescent="0.25">
      <c r="A162" s="19">
        <v>39</v>
      </c>
      <c r="B162" s="71">
        <v>43206</v>
      </c>
      <c r="C162" s="70">
        <v>-166</v>
      </c>
      <c r="D162" s="36" t="s">
        <v>438</v>
      </c>
      <c r="E162" s="31" t="s">
        <v>1077</v>
      </c>
      <c r="F162" s="70">
        <v>-484.7</v>
      </c>
      <c r="G162" t="s">
        <v>136</v>
      </c>
      <c r="H162" s="70" t="s">
        <v>1623</v>
      </c>
      <c r="I162" s="70" t="s">
        <v>1662</v>
      </c>
    </row>
    <row r="163" spans="1:9" x14ac:dyDescent="0.25">
      <c r="A163" s="19">
        <v>39</v>
      </c>
      <c r="B163" s="71">
        <v>43207</v>
      </c>
      <c r="C163" s="70">
        <v>-250</v>
      </c>
      <c r="D163" s="36" t="s">
        <v>440</v>
      </c>
      <c r="E163" s="33">
        <v>20575</v>
      </c>
      <c r="F163" s="70">
        <v>-537.5</v>
      </c>
      <c r="G163" t="s">
        <v>100</v>
      </c>
      <c r="H163" s="70" t="s">
        <v>1620</v>
      </c>
      <c r="I163" s="70" t="s">
        <v>1666</v>
      </c>
    </row>
    <row r="164" spans="1:9" x14ac:dyDescent="0.25">
      <c r="A164" s="19">
        <v>39</v>
      </c>
      <c r="B164" s="71">
        <v>43208</v>
      </c>
      <c r="C164" s="70">
        <v>-30</v>
      </c>
      <c r="D164" s="36" t="s">
        <v>440</v>
      </c>
      <c r="E164" s="33">
        <v>21736</v>
      </c>
      <c r="F164" s="70">
        <v>-404.74</v>
      </c>
      <c r="G164" t="s">
        <v>136</v>
      </c>
      <c r="H164" s="70" t="s">
        <v>1623</v>
      </c>
      <c r="I164" s="70" t="s">
        <v>1666</v>
      </c>
    </row>
    <row r="165" spans="1:9" x14ac:dyDescent="0.25">
      <c r="A165" s="19">
        <v>39</v>
      </c>
      <c r="B165" s="71">
        <v>43208</v>
      </c>
      <c r="C165" s="70">
        <v>-282.1884</v>
      </c>
      <c r="D165" s="36" t="s">
        <v>440</v>
      </c>
      <c r="E165" s="33">
        <v>7428</v>
      </c>
      <c r="F165" s="70">
        <v>-695.71</v>
      </c>
      <c r="G165" t="s">
        <v>136</v>
      </c>
      <c r="H165" s="70" t="s">
        <v>1623</v>
      </c>
      <c r="I165" s="70" t="s">
        <v>1666</v>
      </c>
    </row>
    <row r="166" spans="1:9" x14ac:dyDescent="0.25">
      <c r="A166" s="19">
        <v>39</v>
      </c>
      <c r="B166" s="71">
        <v>43208</v>
      </c>
      <c r="C166" s="70">
        <v>-599.60029999999995</v>
      </c>
      <c r="D166" s="36" t="s">
        <v>440</v>
      </c>
      <c r="E166" s="33">
        <v>5308</v>
      </c>
      <c r="F166" s="32">
        <v>-1146.26</v>
      </c>
      <c r="G166" t="s">
        <v>136</v>
      </c>
      <c r="H166" s="70" t="s">
        <v>1623</v>
      </c>
      <c r="I166" s="70" t="s">
        <v>1666</v>
      </c>
    </row>
    <row r="167" spans="1:9" x14ac:dyDescent="0.25">
      <c r="A167" s="19">
        <v>39</v>
      </c>
      <c r="B167" s="71">
        <v>43208</v>
      </c>
      <c r="C167" s="70">
        <v>-1500</v>
      </c>
      <c r="D167" s="36" t="s">
        <v>440</v>
      </c>
      <c r="E167" s="33">
        <v>6612</v>
      </c>
      <c r="F167" s="32">
        <v>-1568.25</v>
      </c>
      <c r="G167" t="s">
        <v>136</v>
      </c>
      <c r="H167" s="70" t="s">
        <v>1623</v>
      </c>
      <c r="I167" s="70" t="s">
        <v>1666</v>
      </c>
    </row>
    <row r="168" spans="1:9" x14ac:dyDescent="0.25">
      <c r="A168" s="19">
        <v>39</v>
      </c>
      <c r="B168" s="71">
        <v>43208</v>
      </c>
      <c r="C168" s="70">
        <v>-539.72050000000002</v>
      </c>
      <c r="D168" s="36" t="s">
        <v>440</v>
      </c>
      <c r="E168" s="33">
        <v>6612</v>
      </c>
      <c r="F168" s="70">
        <v>-564.28</v>
      </c>
      <c r="G168" t="s">
        <v>136</v>
      </c>
      <c r="H168" s="70" t="s">
        <v>1623</v>
      </c>
      <c r="I168" s="70" t="s">
        <v>1666</v>
      </c>
    </row>
    <row r="169" spans="1:9" x14ac:dyDescent="0.25">
      <c r="A169" s="19">
        <v>39</v>
      </c>
      <c r="B169" s="71">
        <v>43208</v>
      </c>
      <c r="C169" s="70">
        <v>-3981.64</v>
      </c>
      <c r="D169" s="36" t="s">
        <v>440</v>
      </c>
      <c r="E169" s="33">
        <v>22488</v>
      </c>
      <c r="F169" s="32">
        <v>-2466.63</v>
      </c>
      <c r="G169" t="s">
        <v>136</v>
      </c>
      <c r="H169" s="70" t="s">
        <v>1623</v>
      </c>
      <c r="I169" s="70" t="s">
        <v>1666</v>
      </c>
    </row>
    <row r="170" spans="1:9" x14ac:dyDescent="0.25">
      <c r="A170" s="19">
        <v>39</v>
      </c>
      <c r="B170" s="71">
        <v>43208</v>
      </c>
      <c r="C170" s="70">
        <v>-2135</v>
      </c>
      <c r="D170" s="36" t="s">
        <v>440</v>
      </c>
      <c r="E170" s="33">
        <v>22488</v>
      </c>
      <c r="F170" s="32">
        <v>-1322.63</v>
      </c>
      <c r="G170" t="s">
        <v>136</v>
      </c>
      <c r="H170" s="70" t="s">
        <v>1623</v>
      </c>
      <c r="I170" s="70" t="s">
        <v>1666</v>
      </c>
    </row>
    <row r="171" spans="1:9" x14ac:dyDescent="0.25">
      <c r="A171" s="19">
        <v>39</v>
      </c>
      <c r="B171" s="71">
        <v>43208</v>
      </c>
      <c r="C171" s="70">
        <v>-191</v>
      </c>
      <c r="D171" s="36" t="s">
        <v>440</v>
      </c>
      <c r="E171" s="33">
        <v>21191</v>
      </c>
      <c r="F171" s="32">
        <v>-2605.4899999999998</v>
      </c>
      <c r="G171" t="s">
        <v>136</v>
      </c>
      <c r="H171" s="70" t="s">
        <v>1623</v>
      </c>
      <c r="I171" s="70" t="s">
        <v>1666</v>
      </c>
    </row>
    <row r="172" spans="1:9" x14ac:dyDescent="0.25">
      <c r="A172" s="19">
        <v>39</v>
      </c>
      <c r="B172" s="71">
        <v>43208</v>
      </c>
      <c r="C172" s="70">
        <v>-145</v>
      </c>
      <c r="D172" s="36" t="s">
        <v>440</v>
      </c>
      <c r="E172" s="33">
        <v>21190</v>
      </c>
      <c r="F172" s="32">
        <v>-1615.49</v>
      </c>
      <c r="G172" t="s">
        <v>136</v>
      </c>
      <c r="H172" s="70" t="s">
        <v>1623</v>
      </c>
      <c r="I172" s="70" t="s">
        <v>1666</v>
      </c>
    </row>
    <row r="173" spans="1:9" x14ac:dyDescent="0.25">
      <c r="A173" s="19">
        <v>39</v>
      </c>
      <c r="B173" s="71">
        <v>43208</v>
      </c>
      <c r="C173" s="70">
        <v>-409.20030000000003</v>
      </c>
      <c r="D173" s="36" t="s">
        <v>440</v>
      </c>
      <c r="E173" s="33">
        <v>19982</v>
      </c>
      <c r="F173" s="32">
        <v>-9410.7900000000009</v>
      </c>
      <c r="G173" t="s">
        <v>136</v>
      </c>
      <c r="H173" s="70" t="s">
        <v>1623</v>
      </c>
      <c r="I173" s="70" t="s">
        <v>1666</v>
      </c>
    </row>
    <row r="174" spans="1:9" x14ac:dyDescent="0.25">
      <c r="A174" s="19">
        <v>39</v>
      </c>
      <c r="B174" s="71">
        <v>43208</v>
      </c>
      <c r="C174" s="70">
        <v>-470</v>
      </c>
      <c r="D174" s="36" t="s">
        <v>440</v>
      </c>
      <c r="E174" s="33">
        <v>15677</v>
      </c>
      <c r="F174" s="70">
        <v>-129.34</v>
      </c>
      <c r="G174" t="s">
        <v>100</v>
      </c>
      <c r="H174" s="70" t="s">
        <v>1603</v>
      </c>
      <c r="I174" s="70" t="s">
        <v>1666</v>
      </c>
    </row>
    <row r="175" spans="1:9" x14ac:dyDescent="0.25">
      <c r="A175" s="19">
        <v>39</v>
      </c>
      <c r="B175" s="71">
        <v>43208</v>
      </c>
      <c r="C175" s="70">
        <v>-464</v>
      </c>
      <c r="D175" s="36" t="s">
        <v>440</v>
      </c>
      <c r="E175" s="33">
        <v>15677</v>
      </c>
      <c r="F175" s="70">
        <v>-127.69</v>
      </c>
      <c r="G175" t="s">
        <v>100</v>
      </c>
      <c r="H175" s="70" t="s">
        <v>1603</v>
      </c>
      <c r="I175" s="70" t="s">
        <v>1666</v>
      </c>
    </row>
    <row r="176" spans="1:9" x14ac:dyDescent="0.25">
      <c r="A176" s="19">
        <v>39</v>
      </c>
      <c r="B176" s="71">
        <v>43208</v>
      </c>
      <c r="C176" s="70">
        <v>-456</v>
      </c>
      <c r="D176" s="36" t="s">
        <v>440</v>
      </c>
      <c r="E176" s="33">
        <v>15677</v>
      </c>
      <c r="F176" s="70">
        <v>-125.49</v>
      </c>
      <c r="G176" t="s">
        <v>100</v>
      </c>
      <c r="H176" s="70" t="s">
        <v>1603</v>
      </c>
      <c r="I176" s="70" t="s">
        <v>1666</v>
      </c>
    </row>
    <row r="177" spans="1:9" x14ac:dyDescent="0.25">
      <c r="A177" s="19">
        <v>39</v>
      </c>
      <c r="B177" s="71">
        <v>43209</v>
      </c>
      <c r="C177" s="70">
        <v>-234</v>
      </c>
      <c r="D177" s="36" t="s">
        <v>438</v>
      </c>
      <c r="E177" s="31" t="s">
        <v>1015</v>
      </c>
      <c r="F177" s="32">
        <v>-1510.56</v>
      </c>
      <c r="G177" t="s">
        <v>136</v>
      </c>
      <c r="H177" s="70" t="s">
        <v>1623</v>
      </c>
      <c r="I177" s="70" t="s">
        <v>1662</v>
      </c>
    </row>
    <row r="178" spans="1:9" x14ac:dyDescent="0.25">
      <c r="A178" s="19">
        <v>39</v>
      </c>
      <c r="B178" s="71">
        <v>43209</v>
      </c>
      <c r="C178" s="70">
        <v>-234</v>
      </c>
      <c r="D178" s="36" t="s">
        <v>438</v>
      </c>
      <c r="E178" s="31" t="s">
        <v>1015</v>
      </c>
      <c r="F178" s="32">
        <v>-1510.56</v>
      </c>
      <c r="G178" t="s">
        <v>136</v>
      </c>
      <c r="H178" s="70" t="s">
        <v>1623</v>
      </c>
      <c r="I178" s="70" t="s">
        <v>1662</v>
      </c>
    </row>
    <row r="179" spans="1:9" x14ac:dyDescent="0.25">
      <c r="A179" s="19">
        <v>39</v>
      </c>
      <c r="B179" s="71">
        <v>43209</v>
      </c>
      <c r="C179" s="70">
        <v>-143</v>
      </c>
      <c r="D179" s="36" t="s">
        <v>438</v>
      </c>
      <c r="E179" s="31" t="s">
        <v>1019</v>
      </c>
      <c r="F179" s="70">
        <v>-816.16</v>
      </c>
      <c r="G179" t="s">
        <v>100</v>
      </c>
      <c r="H179" s="70" t="s">
        <v>1608</v>
      </c>
      <c r="I179" s="70" t="s">
        <v>1662</v>
      </c>
    </row>
    <row r="180" spans="1:9" x14ac:dyDescent="0.25">
      <c r="A180" s="19">
        <v>39</v>
      </c>
      <c r="B180" s="71">
        <v>43209</v>
      </c>
      <c r="C180" s="70">
        <v>-179</v>
      </c>
      <c r="D180" s="36" t="s">
        <v>438</v>
      </c>
      <c r="E180" s="31" t="s">
        <v>1023</v>
      </c>
      <c r="F180" s="32">
        <v>-1080.55</v>
      </c>
      <c r="G180" t="s">
        <v>136</v>
      </c>
      <c r="H180" s="70" t="s">
        <v>1623</v>
      </c>
      <c r="I180" s="70" t="s">
        <v>1662</v>
      </c>
    </row>
    <row r="181" spans="1:9" x14ac:dyDescent="0.25">
      <c r="A181" s="19">
        <v>39</v>
      </c>
      <c r="B181" s="71">
        <v>43209</v>
      </c>
      <c r="C181" s="70">
        <v>-151</v>
      </c>
      <c r="D181" s="36" t="s">
        <v>438</v>
      </c>
      <c r="E181" s="31" t="s">
        <v>1023</v>
      </c>
      <c r="F181" s="70">
        <v>-911.53</v>
      </c>
      <c r="G181" t="s">
        <v>136</v>
      </c>
      <c r="H181" s="70" t="s">
        <v>1623</v>
      </c>
      <c r="I181" s="70" t="s">
        <v>1662</v>
      </c>
    </row>
    <row r="182" spans="1:9" x14ac:dyDescent="0.25">
      <c r="A182" s="19">
        <v>39</v>
      </c>
      <c r="B182" s="71">
        <v>43209</v>
      </c>
      <c r="C182" s="70">
        <v>-180</v>
      </c>
      <c r="D182" s="36" t="s">
        <v>438</v>
      </c>
      <c r="E182" s="31" t="s">
        <v>603</v>
      </c>
      <c r="F182" s="70">
        <v>-837.77</v>
      </c>
      <c r="G182" t="s">
        <v>136</v>
      </c>
      <c r="H182" s="70" t="s">
        <v>1623</v>
      </c>
      <c r="I182" s="70" t="s">
        <v>1662</v>
      </c>
    </row>
    <row r="183" spans="1:9" x14ac:dyDescent="0.25">
      <c r="A183" s="19">
        <v>39</v>
      </c>
      <c r="B183" s="71">
        <v>43209</v>
      </c>
      <c r="C183" s="70">
        <v>-122</v>
      </c>
      <c r="D183" s="36" t="s">
        <v>438</v>
      </c>
      <c r="E183" s="31" t="s">
        <v>1030</v>
      </c>
      <c r="F183" s="70">
        <v>-895.48</v>
      </c>
      <c r="G183" t="s">
        <v>136</v>
      </c>
      <c r="H183" s="70" t="s">
        <v>1623</v>
      </c>
      <c r="I183" s="70" t="s">
        <v>1662</v>
      </c>
    </row>
    <row r="184" spans="1:9" x14ac:dyDescent="0.25">
      <c r="A184" s="19">
        <v>75</v>
      </c>
      <c r="B184" s="71">
        <v>43194</v>
      </c>
      <c r="C184" s="70">
        <v>-110</v>
      </c>
      <c r="D184" s="36" t="s">
        <v>438</v>
      </c>
      <c r="E184" s="31" t="s">
        <v>1275</v>
      </c>
      <c r="F184" s="32">
        <v>-1374.9</v>
      </c>
      <c r="G184" t="s">
        <v>100</v>
      </c>
      <c r="H184" s="70" t="s">
        <v>1611</v>
      </c>
      <c r="I184" s="70" t="s">
        <v>1662</v>
      </c>
    </row>
    <row r="185" spans="1:9" x14ac:dyDescent="0.25">
      <c r="A185" s="19">
        <v>75</v>
      </c>
      <c r="B185" s="71">
        <v>43194</v>
      </c>
      <c r="C185" s="70">
        <v>-109</v>
      </c>
      <c r="D185" s="36" t="s">
        <v>438</v>
      </c>
      <c r="E185" s="31" t="s">
        <v>1275</v>
      </c>
      <c r="F185" s="32">
        <v>-1362.4</v>
      </c>
      <c r="G185" t="s">
        <v>100</v>
      </c>
      <c r="H185" s="70" t="s">
        <v>1611</v>
      </c>
      <c r="I185" s="70" t="s">
        <v>1662</v>
      </c>
    </row>
    <row r="186" spans="1:9" x14ac:dyDescent="0.25">
      <c r="A186" s="19">
        <v>75</v>
      </c>
      <c r="B186" s="71">
        <v>43194</v>
      </c>
      <c r="C186" s="70">
        <v>-41</v>
      </c>
      <c r="D186" s="36" t="s">
        <v>438</v>
      </c>
      <c r="E186" s="31" t="s">
        <v>1275</v>
      </c>
      <c r="F186" s="70">
        <v>-512.46</v>
      </c>
      <c r="G186" t="s">
        <v>100</v>
      </c>
      <c r="H186" s="70" t="s">
        <v>1611</v>
      </c>
      <c r="I186" s="70" t="s">
        <v>1662</v>
      </c>
    </row>
    <row r="187" spans="1:9" x14ac:dyDescent="0.25">
      <c r="A187" s="19">
        <v>75</v>
      </c>
      <c r="B187" s="71">
        <v>43194</v>
      </c>
      <c r="C187" s="70">
        <v>-48</v>
      </c>
      <c r="D187" s="36" t="s">
        <v>438</v>
      </c>
      <c r="E187" s="31" t="s">
        <v>1279</v>
      </c>
      <c r="F187" s="32">
        <v>-1371.26</v>
      </c>
      <c r="G187" t="s">
        <v>100</v>
      </c>
      <c r="H187" s="70" t="s">
        <v>1605</v>
      </c>
      <c r="I187" s="70" t="s">
        <v>1662</v>
      </c>
    </row>
    <row r="188" spans="1:9" x14ac:dyDescent="0.25">
      <c r="A188" s="19">
        <v>75</v>
      </c>
      <c r="B188" s="71">
        <v>43194</v>
      </c>
      <c r="C188" s="70">
        <v>-1</v>
      </c>
      <c r="D188" s="36" t="s">
        <v>438</v>
      </c>
      <c r="E188" s="31" t="s">
        <v>661</v>
      </c>
      <c r="F188" s="70">
        <v>-13.87</v>
      </c>
      <c r="G188" t="s">
        <v>100</v>
      </c>
      <c r="H188" s="70" t="s">
        <v>1602</v>
      </c>
      <c r="I188" s="70" t="s">
        <v>1662</v>
      </c>
    </row>
    <row r="189" spans="1:9" x14ac:dyDescent="0.25">
      <c r="A189" s="19">
        <v>75</v>
      </c>
      <c r="B189" s="71">
        <v>43194</v>
      </c>
      <c r="C189" s="70">
        <v>-10</v>
      </c>
      <c r="D189" s="36" t="s">
        <v>438</v>
      </c>
      <c r="E189" s="31" t="s">
        <v>1251</v>
      </c>
      <c r="F189" s="70">
        <v>-172.35</v>
      </c>
      <c r="G189" t="s">
        <v>100</v>
      </c>
      <c r="H189" s="70" t="s">
        <v>1620</v>
      </c>
      <c r="I189" s="70" t="s">
        <v>1662</v>
      </c>
    </row>
    <row r="190" spans="1:9" x14ac:dyDescent="0.25">
      <c r="A190" s="19">
        <v>75</v>
      </c>
      <c r="B190" s="71">
        <v>43194</v>
      </c>
      <c r="C190" s="70">
        <v>-39</v>
      </c>
      <c r="D190" s="36" t="s">
        <v>438</v>
      </c>
      <c r="E190" s="31" t="s">
        <v>1286</v>
      </c>
      <c r="F190" s="70">
        <v>-748.43</v>
      </c>
      <c r="G190" t="s">
        <v>100</v>
      </c>
      <c r="H190" s="70" t="s">
        <v>1620</v>
      </c>
      <c r="I190" s="70" t="s">
        <v>1662</v>
      </c>
    </row>
    <row r="191" spans="1:9" x14ac:dyDescent="0.25">
      <c r="A191" s="19">
        <v>75</v>
      </c>
      <c r="B191" s="71">
        <v>43194</v>
      </c>
      <c r="C191" s="70">
        <v>-30</v>
      </c>
      <c r="D191" s="36" t="s">
        <v>438</v>
      </c>
      <c r="E191" s="31" t="s">
        <v>1289</v>
      </c>
      <c r="F191" s="70">
        <v>-336.86</v>
      </c>
      <c r="G191" t="s">
        <v>100</v>
      </c>
      <c r="H191" s="70" t="s">
        <v>1611</v>
      </c>
      <c r="I191" s="70" t="s">
        <v>1662</v>
      </c>
    </row>
    <row r="192" spans="1:9" x14ac:dyDescent="0.25">
      <c r="A192" s="19">
        <v>75</v>
      </c>
      <c r="B192" s="71">
        <v>43194</v>
      </c>
      <c r="C192" s="70">
        <v>-27</v>
      </c>
      <c r="D192" s="36" t="s">
        <v>438</v>
      </c>
      <c r="E192" s="31" t="s">
        <v>1289</v>
      </c>
      <c r="F192" s="70">
        <v>-303.18</v>
      </c>
      <c r="G192" t="s">
        <v>100</v>
      </c>
      <c r="H192" s="70" t="s">
        <v>1611</v>
      </c>
      <c r="I192" s="70" t="s">
        <v>1662</v>
      </c>
    </row>
    <row r="193" spans="1:9" x14ac:dyDescent="0.25">
      <c r="A193" s="19">
        <v>75</v>
      </c>
      <c r="B193" s="71">
        <v>43194</v>
      </c>
      <c r="C193" s="70">
        <v>-120</v>
      </c>
      <c r="D193" s="36" t="s">
        <v>438</v>
      </c>
      <c r="E193" s="31" t="s">
        <v>1289</v>
      </c>
      <c r="F193" s="32">
        <v>-1347.46</v>
      </c>
      <c r="G193" t="s">
        <v>100</v>
      </c>
      <c r="H193" s="70" t="s">
        <v>1611</v>
      </c>
      <c r="I193" s="70" t="s">
        <v>1662</v>
      </c>
    </row>
    <row r="194" spans="1:9" x14ac:dyDescent="0.25">
      <c r="A194" s="19">
        <v>75</v>
      </c>
      <c r="B194" s="71">
        <v>43194</v>
      </c>
      <c r="C194" s="70">
        <v>-120</v>
      </c>
      <c r="D194" s="36" t="s">
        <v>438</v>
      </c>
      <c r="E194" s="31" t="s">
        <v>1289</v>
      </c>
      <c r="F194" s="32">
        <v>-1347.46</v>
      </c>
      <c r="G194" t="s">
        <v>100</v>
      </c>
      <c r="H194" s="70" t="s">
        <v>1611</v>
      </c>
      <c r="I194" s="70" t="s">
        <v>1662</v>
      </c>
    </row>
    <row r="195" spans="1:9" x14ac:dyDescent="0.25">
      <c r="A195" s="19">
        <v>75</v>
      </c>
      <c r="B195" s="71">
        <v>43194</v>
      </c>
      <c r="C195" s="70">
        <v>-120</v>
      </c>
      <c r="D195" s="36" t="s">
        <v>438</v>
      </c>
      <c r="E195" s="31" t="s">
        <v>1289</v>
      </c>
      <c r="F195" s="32">
        <v>-1347.46</v>
      </c>
      <c r="G195" t="s">
        <v>100</v>
      </c>
      <c r="H195" s="70" t="s">
        <v>1611</v>
      </c>
      <c r="I195" s="70" t="s">
        <v>1662</v>
      </c>
    </row>
    <row r="196" spans="1:9" x14ac:dyDescent="0.25">
      <c r="A196" s="19">
        <v>75</v>
      </c>
      <c r="B196" s="71">
        <v>43194</v>
      </c>
      <c r="C196" s="70">
        <v>-120</v>
      </c>
      <c r="D196" s="36" t="s">
        <v>438</v>
      </c>
      <c r="E196" s="31" t="s">
        <v>1289</v>
      </c>
      <c r="F196" s="32">
        <v>-1347.46</v>
      </c>
      <c r="G196" t="s">
        <v>100</v>
      </c>
      <c r="H196" s="70" t="s">
        <v>1611</v>
      </c>
      <c r="I196" s="70" t="s">
        <v>1662</v>
      </c>
    </row>
    <row r="197" spans="1:9" x14ac:dyDescent="0.25">
      <c r="A197" s="19">
        <v>75</v>
      </c>
      <c r="B197" s="71">
        <v>43194</v>
      </c>
      <c r="C197" s="70">
        <v>-120</v>
      </c>
      <c r="D197" s="36" t="s">
        <v>438</v>
      </c>
      <c r="E197" s="31" t="s">
        <v>1289</v>
      </c>
      <c r="F197" s="32">
        <v>-1347.46</v>
      </c>
      <c r="G197" t="s">
        <v>100</v>
      </c>
      <c r="H197" s="70" t="s">
        <v>1611</v>
      </c>
      <c r="I197" s="70" t="s">
        <v>1662</v>
      </c>
    </row>
    <row r="198" spans="1:9" x14ac:dyDescent="0.25">
      <c r="A198" s="19">
        <v>75</v>
      </c>
      <c r="B198" s="71">
        <v>43194</v>
      </c>
      <c r="C198" s="70">
        <v>-120</v>
      </c>
      <c r="D198" s="36" t="s">
        <v>438</v>
      </c>
      <c r="E198" s="31" t="s">
        <v>1289</v>
      </c>
      <c r="F198" s="32">
        <v>-1347.46</v>
      </c>
      <c r="G198" t="s">
        <v>100</v>
      </c>
      <c r="H198" s="70" t="s">
        <v>1611</v>
      </c>
      <c r="I198" s="70" t="s">
        <v>1662</v>
      </c>
    </row>
    <row r="199" spans="1:9" x14ac:dyDescent="0.25">
      <c r="A199" s="19">
        <v>75</v>
      </c>
      <c r="B199" s="71">
        <v>43194</v>
      </c>
      <c r="C199" s="70">
        <v>-120</v>
      </c>
      <c r="D199" s="36" t="s">
        <v>438</v>
      </c>
      <c r="E199" s="31" t="s">
        <v>1289</v>
      </c>
      <c r="F199" s="32">
        <v>-1347.46</v>
      </c>
      <c r="G199" t="s">
        <v>100</v>
      </c>
      <c r="H199" s="70" t="s">
        <v>1611</v>
      </c>
      <c r="I199" s="70" t="s">
        <v>1662</v>
      </c>
    </row>
    <row r="200" spans="1:9" x14ac:dyDescent="0.25">
      <c r="A200" s="19">
        <v>75</v>
      </c>
      <c r="B200" s="71">
        <v>43194</v>
      </c>
      <c r="C200" s="70">
        <v>-120</v>
      </c>
      <c r="D200" s="36" t="s">
        <v>438</v>
      </c>
      <c r="E200" s="31" t="s">
        <v>1289</v>
      </c>
      <c r="F200" s="32">
        <v>-1347.46</v>
      </c>
      <c r="G200" t="s">
        <v>100</v>
      </c>
      <c r="H200" s="70" t="s">
        <v>1611</v>
      </c>
      <c r="I200" s="70" t="s">
        <v>1662</v>
      </c>
    </row>
    <row r="201" spans="1:9" x14ac:dyDescent="0.25">
      <c r="A201" s="19">
        <v>75</v>
      </c>
      <c r="B201" s="71">
        <v>43194</v>
      </c>
      <c r="C201" s="70">
        <v>-120</v>
      </c>
      <c r="D201" s="36" t="s">
        <v>438</v>
      </c>
      <c r="E201" s="31" t="s">
        <v>1289</v>
      </c>
      <c r="F201" s="32">
        <v>-1347.46</v>
      </c>
      <c r="G201" t="s">
        <v>100</v>
      </c>
      <c r="H201" s="70" t="s">
        <v>1611</v>
      </c>
      <c r="I201" s="70" t="s">
        <v>1662</v>
      </c>
    </row>
    <row r="202" spans="1:9" x14ac:dyDescent="0.25">
      <c r="A202" s="19">
        <v>75</v>
      </c>
      <c r="B202" s="71">
        <v>43194</v>
      </c>
      <c r="C202" s="70">
        <v>-21</v>
      </c>
      <c r="D202" s="36" t="s">
        <v>438</v>
      </c>
      <c r="E202" s="31" t="s">
        <v>1289</v>
      </c>
      <c r="F202" s="70">
        <v>-235.8</v>
      </c>
      <c r="G202" t="s">
        <v>100</v>
      </c>
      <c r="H202" s="70" t="s">
        <v>1611</v>
      </c>
      <c r="I202" s="70" t="s">
        <v>1662</v>
      </c>
    </row>
    <row r="203" spans="1:9" x14ac:dyDescent="0.25">
      <c r="A203" s="19">
        <v>75</v>
      </c>
      <c r="B203" s="71">
        <v>43194</v>
      </c>
      <c r="C203" s="70">
        <v>-96</v>
      </c>
      <c r="D203" s="36" t="s">
        <v>438</v>
      </c>
      <c r="E203" s="31" t="s">
        <v>1289</v>
      </c>
      <c r="F203" s="32">
        <v>-1077.96</v>
      </c>
      <c r="G203" t="s">
        <v>100</v>
      </c>
      <c r="H203" s="70" t="s">
        <v>1611</v>
      </c>
      <c r="I203" s="70" t="s">
        <v>1662</v>
      </c>
    </row>
    <row r="204" spans="1:9" x14ac:dyDescent="0.25">
      <c r="A204" s="19">
        <v>75</v>
      </c>
      <c r="B204" s="71">
        <v>43194</v>
      </c>
      <c r="C204" s="70">
        <v>-119</v>
      </c>
      <c r="D204" s="36" t="s">
        <v>438</v>
      </c>
      <c r="E204" s="31" t="s">
        <v>1289</v>
      </c>
      <c r="F204" s="32">
        <v>-1336.23</v>
      </c>
      <c r="G204" t="s">
        <v>100</v>
      </c>
      <c r="H204" s="70" t="s">
        <v>1611</v>
      </c>
      <c r="I204" s="70" t="s">
        <v>1662</v>
      </c>
    </row>
    <row r="205" spans="1:9" x14ac:dyDescent="0.25">
      <c r="A205" s="19">
        <v>75</v>
      </c>
      <c r="B205" s="71">
        <v>43194</v>
      </c>
      <c r="C205" s="70">
        <v>-120</v>
      </c>
      <c r="D205" s="36" t="s">
        <v>438</v>
      </c>
      <c r="E205" s="31" t="s">
        <v>1289</v>
      </c>
      <c r="F205" s="32">
        <v>-1347.46</v>
      </c>
      <c r="G205" t="s">
        <v>100</v>
      </c>
      <c r="H205" s="70" t="s">
        <v>1611</v>
      </c>
      <c r="I205" s="70" t="s">
        <v>1662</v>
      </c>
    </row>
    <row r="206" spans="1:9" x14ac:dyDescent="0.25">
      <c r="A206" s="19">
        <v>75</v>
      </c>
      <c r="B206" s="71">
        <v>43195</v>
      </c>
      <c r="C206" s="70">
        <v>-109</v>
      </c>
      <c r="D206" s="36" t="s">
        <v>438</v>
      </c>
      <c r="E206" s="31" t="s">
        <v>1264</v>
      </c>
      <c r="F206" s="32">
        <v>-1252.6300000000001</v>
      </c>
      <c r="G206" t="s">
        <v>100</v>
      </c>
      <c r="H206" s="70" t="s">
        <v>1611</v>
      </c>
      <c r="I206" s="70" t="s">
        <v>1662</v>
      </c>
    </row>
    <row r="207" spans="1:9" x14ac:dyDescent="0.25">
      <c r="A207" s="19">
        <v>75</v>
      </c>
      <c r="B207" s="71">
        <v>43195</v>
      </c>
      <c r="C207" s="70">
        <v>-110</v>
      </c>
      <c r="D207" s="36" t="s">
        <v>438</v>
      </c>
      <c r="E207" s="31" t="s">
        <v>1264</v>
      </c>
      <c r="F207" s="32">
        <v>-1264.1199999999999</v>
      </c>
      <c r="G207" t="s">
        <v>100</v>
      </c>
      <c r="H207" s="70" t="s">
        <v>1611</v>
      </c>
      <c r="I207" s="70" t="s">
        <v>1662</v>
      </c>
    </row>
    <row r="208" spans="1:9" x14ac:dyDescent="0.25">
      <c r="A208" s="19">
        <v>75</v>
      </c>
      <c r="B208" s="71">
        <v>43195</v>
      </c>
      <c r="C208" s="70">
        <v>-110</v>
      </c>
      <c r="D208" s="36" t="s">
        <v>438</v>
      </c>
      <c r="E208" s="31" t="s">
        <v>1264</v>
      </c>
      <c r="F208" s="32">
        <v>-1264.1199999999999</v>
      </c>
      <c r="G208" t="s">
        <v>100</v>
      </c>
      <c r="H208" s="70" t="s">
        <v>1611</v>
      </c>
      <c r="I208" s="70" t="s">
        <v>1662</v>
      </c>
    </row>
    <row r="209" spans="1:9" x14ac:dyDescent="0.25">
      <c r="A209" s="19">
        <v>75</v>
      </c>
      <c r="B209" s="71">
        <v>43195</v>
      </c>
      <c r="C209" s="70">
        <v>-110</v>
      </c>
      <c r="D209" s="36" t="s">
        <v>438</v>
      </c>
      <c r="E209" s="31" t="s">
        <v>1264</v>
      </c>
      <c r="F209" s="32">
        <v>-1264.1199999999999</v>
      </c>
      <c r="G209" t="s">
        <v>100</v>
      </c>
      <c r="H209" s="70" t="s">
        <v>1611</v>
      </c>
      <c r="I209" s="70" t="s">
        <v>1662</v>
      </c>
    </row>
    <row r="210" spans="1:9" x14ac:dyDescent="0.25">
      <c r="A210" s="19">
        <v>75</v>
      </c>
      <c r="B210" s="71">
        <v>43195</v>
      </c>
      <c r="C210" s="70">
        <v>-110</v>
      </c>
      <c r="D210" s="36" t="s">
        <v>438</v>
      </c>
      <c r="E210" s="31" t="s">
        <v>1264</v>
      </c>
      <c r="F210" s="32">
        <v>-1264.1199999999999</v>
      </c>
      <c r="G210" t="s">
        <v>100</v>
      </c>
      <c r="H210" s="70" t="s">
        <v>1611</v>
      </c>
      <c r="I210" s="70" t="s">
        <v>1662</v>
      </c>
    </row>
    <row r="211" spans="1:9" x14ac:dyDescent="0.25">
      <c r="A211" s="19">
        <v>75</v>
      </c>
      <c r="B211" s="71">
        <v>43195</v>
      </c>
      <c r="C211" s="70">
        <v>-110</v>
      </c>
      <c r="D211" s="36" t="s">
        <v>438</v>
      </c>
      <c r="E211" s="31" t="s">
        <v>1264</v>
      </c>
      <c r="F211" s="32">
        <v>-1264.1199999999999</v>
      </c>
      <c r="G211" t="s">
        <v>100</v>
      </c>
      <c r="H211" s="70" t="s">
        <v>1611</v>
      </c>
      <c r="I211" s="70" t="s">
        <v>1662</v>
      </c>
    </row>
    <row r="212" spans="1:9" x14ac:dyDescent="0.25">
      <c r="A212" s="19">
        <v>75</v>
      </c>
      <c r="B212" s="71">
        <v>43195</v>
      </c>
      <c r="C212" s="70">
        <v>-110</v>
      </c>
      <c r="D212" s="36" t="s">
        <v>438</v>
      </c>
      <c r="E212" s="31" t="s">
        <v>1264</v>
      </c>
      <c r="F212" s="32">
        <v>-1264.1199999999999</v>
      </c>
      <c r="G212" t="s">
        <v>100</v>
      </c>
      <c r="H212" s="70" t="s">
        <v>1611</v>
      </c>
      <c r="I212" s="70" t="s">
        <v>1662</v>
      </c>
    </row>
    <row r="213" spans="1:9" x14ac:dyDescent="0.25">
      <c r="A213" s="19">
        <v>75</v>
      </c>
      <c r="B213" s="71">
        <v>43195</v>
      </c>
      <c r="C213" s="70">
        <v>-110</v>
      </c>
      <c r="D213" s="36" t="s">
        <v>438</v>
      </c>
      <c r="E213" s="31" t="s">
        <v>1264</v>
      </c>
      <c r="F213" s="32">
        <v>-1264.1199999999999</v>
      </c>
      <c r="G213" t="s">
        <v>100</v>
      </c>
      <c r="H213" s="70" t="s">
        <v>1611</v>
      </c>
      <c r="I213" s="70" t="s">
        <v>1662</v>
      </c>
    </row>
    <row r="214" spans="1:9" x14ac:dyDescent="0.25">
      <c r="A214" s="19">
        <v>75</v>
      </c>
      <c r="B214" s="71">
        <v>43195</v>
      </c>
      <c r="C214" s="70">
        <v>-109</v>
      </c>
      <c r="D214" s="36" t="s">
        <v>438</v>
      </c>
      <c r="E214" s="31" t="s">
        <v>1264</v>
      </c>
      <c r="F214" s="32">
        <v>-1252.6300000000001</v>
      </c>
      <c r="G214" t="s">
        <v>100</v>
      </c>
      <c r="H214" s="70" t="s">
        <v>1611</v>
      </c>
      <c r="I214" s="70" t="s">
        <v>1662</v>
      </c>
    </row>
    <row r="215" spans="1:9" x14ac:dyDescent="0.25">
      <c r="A215" s="19">
        <v>75</v>
      </c>
      <c r="B215" s="71">
        <v>43195</v>
      </c>
      <c r="C215" s="70">
        <v>-110</v>
      </c>
      <c r="D215" s="36" t="s">
        <v>438</v>
      </c>
      <c r="E215" s="31" t="s">
        <v>1264</v>
      </c>
      <c r="F215" s="32">
        <v>-1264.1199999999999</v>
      </c>
      <c r="G215" t="s">
        <v>100</v>
      </c>
      <c r="H215" s="70" t="s">
        <v>1611</v>
      </c>
      <c r="I215" s="70" t="s">
        <v>1662</v>
      </c>
    </row>
    <row r="216" spans="1:9" x14ac:dyDescent="0.25">
      <c r="A216" s="19">
        <v>75</v>
      </c>
      <c r="B216" s="71">
        <v>43195</v>
      </c>
      <c r="C216" s="70">
        <v>-110</v>
      </c>
      <c r="D216" s="36" t="s">
        <v>438</v>
      </c>
      <c r="E216" s="31" t="s">
        <v>1264</v>
      </c>
      <c r="F216" s="32">
        <v>-1264.1199999999999</v>
      </c>
      <c r="G216" t="s">
        <v>100</v>
      </c>
      <c r="H216" s="70" t="s">
        <v>1611</v>
      </c>
      <c r="I216" s="70" t="s">
        <v>1662</v>
      </c>
    </row>
    <row r="217" spans="1:9" x14ac:dyDescent="0.25">
      <c r="A217" s="19">
        <v>75</v>
      </c>
      <c r="B217" s="71">
        <v>43195</v>
      </c>
      <c r="C217" s="70">
        <v>-110</v>
      </c>
      <c r="D217" s="36" t="s">
        <v>438</v>
      </c>
      <c r="E217" s="31" t="s">
        <v>1264</v>
      </c>
      <c r="F217" s="32">
        <v>-1264.1199999999999</v>
      </c>
      <c r="G217" t="s">
        <v>100</v>
      </c>
      <c r="H217" s="70" t="s">
        <v>1611</v>
      </c>
      <c r="I217" s="70" t="s">
        <v>1662</v>
      </c>
    </row>
    <row r="218" spans="1:9" x14ac:dyDescent="0.25">
      <c r="A218" s="19">
        <v>75</v>
      </c>
      <c r="B218" s="71">
        <v>43195</v>
      </c>
      <c r="C218" s="70">
        <v>-110</v>
      </c>
      <c r="D218" s="36" t="s">
        <v>438</v>
      </c>
      <c r="E218" s="31" t="s">
        <v>1264</v>
      </c>
      <c r="F218" s="32">
        <v>-1264.1199999999999</v>
      </c>
      <c r="G218" t="s">
        <v>100</v>
      </c>
      <c r="H218" s="70" t="s">
        <v>1611</v>
      </c>
      <c r="I218" s="70" t="s">
        <v>1662</v>
      </c>
    </row>
    <row r="219" spans="1:9" x14ac:dyDescent="0.25">
      <c r="A219" s="19">
        <v>75</v>
      </c>
      <c r="B219" s="71">
        <v>43195</v>
      </c>
      <c r="C219" s="70">
        <v>-110</v>
      </c>
      <c r="D219" s="36" t="s">
        <v>438</v>
      </c>
      <c r="E219" s="31" t="s">
        <v>1264</v>
      </c>
      <c r="F219" s="32">
        <v>-1264.1199999999999</v>
      </c>
      <c r="G219" t="s">
        <v>100</v>
      </c>
      <c r="H219" s="70" t="s">
        <v>1611</v>
      </c>
      <c r="I219" s="70" t="s">
        <v>1662</v>
      </c>
    </row>
    <row r="220" spans="1:9" x14ac:dyDescent="0.25">
      <c r="A220" s="19">
        <v>75</v>
      </c>
      <c r="B220" s="71">
        <v>43195</v>
      </c>
      <c r="C220" s="70">
        <v>-110</v>
      </c>
      <c r="D220" s="36" t="s">
        <v>438</v>
      </c>
      <c r="E220" s="31" t="s">
        <v>1264</v>
      </c>
      <c r="F220" s="32">
        <v>-1264.1199999999999</v>
      </c>
      <c r="G220" t="s">
        <v>100</v>
      </c>
      <c r="H220" s="70" t="s">
        <v>1611</v>
      </c>
      <c r="I220" s="70" t="s">
        <v>1662</v>
      </c>
    </row>
    <row r="221" spans="1:9" x14ac:dyDescent="0.25">
      <c r="A221" s="19">
        <v>75</v>
      </c>
      <c r="B221" s="71">
        <v>43195</v>
      </c>
      <c r="C221" s="70">
        <v>-110</v>
      </c>
      <c r="D221" s="36" t="s">
        <v>438</v>
      </c>
      <c r="E221" s="31" t="s">
        <v>1264</v>
      </c>
      <c r="F221" s="32">
        <v>-1264.1199999999999</v>
      </c>
      <c r="G221" t="s">
        <v>100</v>
      </c>
      <c r="H221" s="70" t="s">
        <v>1611</v>
      </c>
      <c r="I221" s="70" t="s">
        <v>1662</v>
      </c>
    </row>
    <row r="222" spans="1:9" x14ac:dyDescent="0.25">
      <c r="A222" s="19">
        <v>75</v>
      </c>
      <c r="B222" s="71">
        <v>43195</v>
      </c>
      <c r="C222" s="70">
        <v>-109</v>
      </c>
      <c r="D222" s="36" t="s">
        <v>438</v>
      </c>
      <c r="E222" s="31" t="s">
        <v>1264</v>
      </c>
      <c r="F222" s="32">
        <v>-1252.6300000000001</v>
      </c>
      <c r="G222" t="s">
        <v>100</v>
      </c>
      <c r="H222" s="70" t="s">
        <v>1611</v>
      </c>
      <c r="I222" s="70" t="s">
        <v>1662</v>
      </c>
    </row>
    <row r="223" spans="1:9" x14ac:dyDescent="0.25">
      <c r="A223" s="19">
        <v>75</v>
      </c>
      <c r="B223" s="71">
        <v>43195</v>
      </c>
      <c r="C223" s="70">
        <v>-110</v>
      </c>
      <c r="D223" s="36" t="s">
        <v>438</v>
      </c>
      <c r="E223" s="31" t="s">
        <v>1264</v>
      </c>
      <c r="F223" s="32">
        <v>-1264.1199999999999</v>
      </c>
      <c r="G223" t="s">
        <v>100</v>
      </c>
      <c r="H223" s="70" t="s">
        <v>1611</v>
      </c>
      <c r="I223" s="70" t="s">
        <v>1662</v>
      </c>
    </row>
    <row r="224" spans="1:9" x14ac:dyDescent="0.25">
      <c r="A224" s="19">
        <v>75</v>
      </c>
      <c r="B224" s="71">
        <v>43195</v>
      </c>
      <c r="C224" s="70">
        <v>-110</v>
      </c>
      <c r="D224" s="36" t="s">
        <v>438</v>
      </c>
      <c r="E224" s="31" t="s">
        <v>1264</v>
      </c>
      <c r="F224" s="32">
        <v>-1264.1199999999999</v>
      </c>
      <c r="G224" t="s">
        <v>100</v>
      </c>
      <c r="H224" s="70" t="s">
        <v>1611</v>
      </c>
      <c r="I224" s="70" t="s">
        <v>1662</v>
      </c>
    </row>
    <row r="225" spans="1:9" x14ac:dyDescent="0.25">
      <c r="A225" s="19">
        <v>75</v>
      </c>
      <c r="B225" s="71">
        <v>43199</v>
      </c>
      <c r="C225" s="70">
        <v>-100</v>
      </c>
      <c r="D225" s="36" t="s">
        <v>440</v>
      </c>
      <c r="E225" s="33">
        <v>5185</v>
      </c>
      <c r="F225" s="70">
        <v>-37</v>
      </c>
      <c r="G225" t="s">
        <v>100</v>
      </c>
      <c r="H225" s="70" t="s">
        <v>1619</v>
      </c>
      <c r="I225" s="70" t="s">
        <v>1666</v>
      </c>
    </row>
    <row r="226" spans="1:9" x14ac:dyDescent="0.25">
      <c r="A226" s="19">
        <v>75</v>
      </c>
      <c r="B226" s="71">
        <v>43202</v>
      </c>
      <c r="C226" s="70">
        <v>-8</v>
      </c>
      <c r="D226" s="36" t="s">
        <v>438</v>
      </c>
      <c r="E226" s="31" t="s">
        <v>1204</v>
      </c>
      <c r="F226" s="70">
        <v>-154.02000000000001</v>
      </c>
      <c r="G226" t="s">
        <v>100</v>
      </c>
      <c r="H226" s="70" t="s">
        <v>1622</v>
      </c>
      <c r="I226" s="70" t="s">
        <v>1662</v>
      </c>
    </row>
    <row r="227" spans="1:9" x14ac:dyDescent="0.25">
      <c r="A227" s="19">
        <v>75</v>
      </c>
      <c r="B227" s="71">
        <v>43202</v>
      </c>
      <c r="C227" s="70">
        <v>-2</v>
      </c>
      <c r="D227" s="36" t="s">
        <v>438</v>
      </c>
      <c r="E227" s="31" t="s">
        <v>1207</v>
      </c>
      <c r="F227" s="70">
        <v>-35.75</v>
      </c>
      <c r="G227" t="s">
        <v>100</v>
      </c>
      <c r="H227" s="70" t="s">
        <v>1622</v>
      </c>
      <c r="I227" s="70" t="s">
        <v>1662</v>
      </c>
    </row>
    <row r="228" spans="1:9" x14ac:dyDescent="0.25">
      <c r="A228" s="19">
        <v>75</v>
      </c>
      <c r="B228" s="71">
        <v>43202</v>
      </c>
      <c r="C228" s="70">
        <v>-2</v>
      </c>
      <c r="D228" s="36" t="s">
        <v>438</v>
      </c>
      <c r="E228" s="31" t="s">
        <v>1209</v>
      </c>
      <c r="F228" s="70">
        <v>-17.940000000000001</v>
      </c>
      <c r="G228" t="s">
        <v>100</v>
      </c>
      <c r="H228" s="70" t="s">
        <v>1622</v>
      </c>
      <c r="I228" s="70" t="s">
        <v>1662</v>
      </c>
    </row>
    <row r="229" spans="1:9" x14ac:dyDescent="0.25">
      <c r="A229" s="19">
        <v>75</v>
      </c>
      <c r="B229" s="71">
        <v>43202</v>
      </c>
      <c r="C229" s="70">
        <v>-16</v>
      </c>
      <c r="D229" s="36" t="s">
        <v>438</v>
      </c>
      <c r="E229" s="31" t="s">
        <v>1211</v>
      </c>
      <c r="F229" s="70">
        <v>-397.11</v>
      </c>
      <c r="G229" t="s">
        <v>100</v>
      </c>
      <c r="H229" s="70" t="s">
        <v>1622</v>
      </c>
      <c r="I229" s="70" t="s">
        <v>1662</v>
      </c>
    </row>
    <row r="230" spans="1:9" x14ac:dyDescent="0.25">
      <c r="A230" s="19">
        <v>75</v>
      </c>
      <c r="B230" s="71">
        <v>43202</v>
      </c>
      <c r="C230" s="70">
        <v>-1</v>
      </c>
      <c r="D230" s="36" t="s">
        <v>438</v>
      </c>
      <c r="E230" s="31" t="s">
        <v>1214</v>
      </c>
      <c r="F230" s="70">
        <v>-40.03</v>
      </c>
      <c r="G230" t="s">
        <v>100</v>
      </c>
      <c r="H230" s="70" t="s">
        <v>1622</v>
      </c>
      <c r="I230" s="70" t="s">
        <v>1662</v>
      </c>
    </row>
    <row r="231" spans="1:9" x14ac:dyDescent="0.25">
      <c r="A231" s="19">
        <v>75</v>
      </c>
      <c r="B231" s="71">
        <v>43202</v>
      </c>
      <c r="C231" s="70">
        <v>-3</v>
      </c>
      <c r="D231" s="36" t="s">
        <v>438</v>
      </c>
      <c r="E231" s="31" t="s">
        <v>1216</v>
      </c>
      <c r="F231" s="70">
        <v>-50.19</v>
      </c>
      <c r="G231" t="s">
        <v>100</v>
      </c>
      <c r="H231" s="70" t="s">
        <v>1622</v>
      </c>
      <c r="I231" s="70" t="s">
        <v>1662</v>
      </c>
    </row>
    <row r="232" spans="1:9" x14ac:dyDescent="0.25">
      <c r="A232" s="19">
        <v>75</v>
      </c>
      <c r="B232" s="71">
        <v>43202</v>
      </c>
      <c r="C232" s="70">
        <v>-12</v>
      </c>
      <c r="D232" s="36" t="s">
        <v>438</v>
      </c>
      <c r="E232" s="31" t="s">
        <v>1218</v>
      </c>
      <c r="F232" s="70">
        <v>-332.34</v>
      </c>
      <c r="G232" t="s">
        <v>100</v>
      </c>
      <c r="H232" s="70" t="s">
        <v>1622</v>
      </c>
      <c r="I232" s="70" t="s">
        <v>1662</v>
      </c>
    </row>
    <row r="233" spans="1:9" x14ac:dyDescent="0.25">
      <c r="A233" s="19">
        <v>75</v>
      </c>
      <c r="B233" s="71">
        <v>43202</v>
      </c>
      <c r="C233" s="70">
        <v>-25</v>
      </c>
      <c r="D233" s="36" t="s">
        <v>438</v>
      </c>
      <c r="E233" s="31" t="s">
        <v>1220</v>
      </c>
      <c r="F233" s="70">
        <v>-418.69</v>
      </c>
      <c r="G233" t="s">
        <v>100</v>
      </c>
      <c r="H233" s="70" t="s">
        <v>1622</v>
      </c>
      <c r="I233" s="70" t="s">
        <v>1662</v>
      </c>
    </row>
    <row r="234" spans="1:9" x14ac:dyDescent="0.25">
      <c r="A234" s="19">
        <v>75</v>
      </c>
      <c r="B234" s="71">
        <v>43202</v>
      </c>
      <c r="C234" s="70">
        <v>-8</v>
      </c>
      <c r="D234" s="36" t="s">
        <v>438</v>
      </c>
      <c r="E234" s="31" t="s">
        <v>1222</v>
      </c>
      <c r="F234" s="70">
        <v>-118.29</v>
      </c>
      <c r="G234" t="s">
        <v>100</v>
      </c>
      <c r="H234" s="70" t="s">
        <v>1622</v>
      </c>
      <c r="I234" s="70" t="s">
        <v>1662</v>
      </c>
    </row>
    <row r="235" spans="1:9" x14ac:dyDescent="0.25">
      <c r="A235" s="19">
        <v>75</v>
      </c>
      <c r="B235" s="71">
        <v>43202</v>
      </c>
      <c r="C235" s="70">
        <v>-4</v>
      </c>
      <c r="D235" s="36" t="s">
        <v>438</v>
      </c>
      <c r="E235" s="31" t="s">
        <v>1225</v>
      </c>
      <c r="F235" s="70">
        <v>-74.27</v>
      </c>
      <c r="G235" t="s">
        <v>100</v>
      </c>
      <c r="H235" s="70" t="s">
        <v>1622</v>
      </c>
      <c r="I235" s="70" t="s">
        <v>1662</v>
      </c>
    </row>
    <row r="236" spans="1:9" x14ac:dyDescent="0.25">
      <c r="A236" s="19">
        <v>75</v>
      </c>
      <c r="B236" s="71">
        <v>43202</v>
      </c>
      <c r="C236" s="70">
        <v>-1</v>
      </c>
      <c r="D236" s="36" t="s">
        <v>438</v>
      </c>
      <c r="E236" s="31" t="s">
        <v>1204</v>
      </c>
      <c r="F236" s="70">
        <v>-19.25</v>
      </c>
      <c r="G236" t="s">
        <v>100</v>
      </c>
      <c r="H236" s="70" t="s">
        <v>1622</v>
      </c>
      <c r="I236" s="70" t="s">
        <v>1662</v>
      </c>
    </row>
    <row r="237" spans="1:9" x14ac:dyDescent="0.25">
      <c r="A237" s="19">
        <v>75</v>
      </c>
      <c r="B237" s="71">
        <v>43202</v>
      </c>
      <c r="C237" s="70">
        <v>-7</v>
      </c>
      <c r="D237" s="36" t="s">
        <v>438</v>
      </c>
      <c r="E237" s="31" t="s">
        <v>1228</v>
      </c>
      <c r="F237" s="70">
        <v>-175.59</v>
      </c>
      <c r="G237" t="s">
        <v>100</v>
      </c>
      <c r="H237" s="70" t="s">
        <v>1622</v>
      </c>
      <c r="I237" s="70" t="s">
        <v>1662</v>
      </c>
    </row>
    <row r="238" spans="1:9" x14ac:dyDescent="0.25">
      <c r="A238" s="19">
        <v>75</v>
      </c>
      <c r="B238" s="71">
        <v>43202</v>
      </c>
      <c r="C238" s="70">
        <v>-45</v>
      </c>
      <c r="D238" s="36" t="s">
        <v>438</v>
      </c>
      <c r="E238" s="31" t="s">
        <v>1231</v>
      </c>
      <c r="F238" s="70">
        <v>-504.48</v>
      </c>
      <c r="G238" t="s">
        <v>100</v>
      </c>
      <c r="H238" s="70" t="s">
        <v>1622</v>
      </c>
      <c r="I238" s="70" t="s">
        <v>1662</v>
      </c>
    </row>
    <row r="239" spans="1:9" x14ac:dyDescent="0.25">
      <c r="A239" s="19">
        <v>75</v>
      </c>
      <c r="B239" s="71">
        <v>43202</v>
      </c>
      <c r="C239" s="70">
        <v>-19</v>
      </c>
      <c r="D239" s="36" t="s">
        <v>438</v>
      </c>
      <c r="E239" s="31" t="s">
        <v>1231</v>
      </c>
      <c r="F239" s="70">
        <v>-213</v>
      </c>
      <c r="G239" t="s">
        <v>100</v>
      </c>
      <c r="H239" s="70" t="s">
        <v>1622</v>
      </c>
      <c r="I239" s="70" t="s">
        <v>1662</v>
      </c>
    </row>
    <row r="240" spans="1:9" x14ac:dyDescent="0.25">
      <c r="A240" s="19">
        <v>75</v>
      </c>
      <c r="B240" s="71">
        <v>43202</v>
      </c>
      <c r="C240" s="70">
        <v>-7</v>
      </c>
      <c r="D240" s="36" t="s">
        <v>438</v>
      </c>
      <c r="E240" s="31" t="s">
        <v>1234</v>
      </c>
      <c r="F240" s="70">
        <v>-197.5</v>
      </c>
      <c r="G240" t="s">
        <v>100</v>
      </c>
      <c r="H240" s="70" t="s">
        <v>1622</v>
      </c>
      <c r="I240" s="70" t="s">
        <v>1662</v>
      </c>
    </row>
    <row r="241" spans="1:9" x14ac:dyDescent="0.25">
      <c r="A241" s="19">
        <v>75</v>
      </c>
      <c r="B241" s="71">
        <v>43202</v>
      </c>
      <c r="C241" s="70">
        <v>-12</v>
      </c>
      <c r="D241" s="36" t="s">
        <v>438</v>
      </c>
      <c r="E241" s="31" t="s">
        <v>1237</v>
      </c>
      <c r="F241" s="70">
        <v>-194.06</v>
      </c>
      <c r="G241" t="s">
        <v>100</v>
      </c>
      <c r="H241" s="70" t="s">
        <v>1622</v>
      </c>
      <c r="I241" s="70" t="s">
        <v>1662</v>
      </c>
    </row>
    <row r="242" spans="1:9" x14ac:dyDescent="0.25">
      <c r="A242" s="19">
        <v>75</v>
      </c>
      <c r="B242" s="71">
        <v>43202</v>
      </c>
      <c r="C242" s="70">
        <v>-11</v>
      </c>
      <c r="D242" s="36" t="s">
        <v>438</v>
      </c>
      <c r="E242" s="31" t="s">
        <v>1239</v>
      </c>
      <c r="F242" s="70">
        <v>-325.52999999999997</v>
      </c>
      <c r="G242" t="s">
        <v>100</v>
      </c>
      <c r="H242" s="70" t="s">
        <v>1622</v>
      </c>
      <c r="I242" s="70" t="s">
        <v>1662</v>
      </c>
    </row>
    <row r="243" spans="1:9" x14ac:dyDescent="0.25">
      <c r="A243" s="19">
        <v>75</v>
      </c>
      <c r="B243" s="71">
        <v>43202</v>
      </c>
      <c r="C243" s="70">
        <v>-136</v>
      </c>
      <c r="D243" s="36" t="s">
        <v>438</v>
      </c>
      <c r="E243" s="31" t="s">
        <v>1242</v>
      </c>
      <c r="F243" s="32">
        <v>-1331.15</v>
      </c>
      <c r="G243" t="s">
        <v>100</v>
      </c>
      <c r="H243" s="70" t="s">
        <v>1622</v>
      </c>
      <c r="I243" s="70" t="s">
        <v>1662</v>
      </c>
    </row>
    <row r="244" spans="1:9" x14ac:dyDescent="0.25">
      <c r="A244" s="19">
        <v>75</v>
      </c>
      <c r="B244" s="71">
        <v>43202</v>
      </c>
      <c r="C244" s="70">
        <v>-1</v>
      </c>
      <c r="D244" s="36" t="s">
        <v>438</v>
      </c>
      <c r="E244" s="31" t="s">
        <v>1243</v>
      </c>
      <c r="F244" s="70">
        <v>-13.07</v>
      </c>
      <c r="G244" t="s">
        <v>100</v>
      </c>
      <c r="H244" s="70" t="s">
        <v>1622</v>
      </c>
      <c r="I244" s="70" t="s">
        <v>1662</v>
      </c>
    </row>
    <row r="245" spans="1:9" x14ac:dyDescent="0.25">
      <c r="A245" s="19">
        <v>75</v>
      </c>
      <c r="B245" s="71">
        <v>43202</v>
      </c>
      <c r="C245" s="70">
        <v>-50</v>
      </c>
      <c r="D245" s="36" t="s">
        <v>438</v>
      </c>
      <c r="E245" s="31" t="s">
        <v>870</v>
      </c>
      <c r="F245" s="70">
        <v>-905.08</v>
      </c>
      <c r="G245" t="s">
        <v>100</v>
      </c>
      <c r="H245" s="70" t="s">
        <v>1622</v>
      </c>
      <c r="I245" s="70" t="s">
        <v>1662</v>
      </c>
    </row>
    <row r="246" spans="1:9" x14ac:dyDescent="0.25">
      <c r="A246" s="19">
        <v>75</v>
      </c>
      <c r="B246" s="71">
        <v>43202</v>
      </c>
      <c r="C246" s="70">
        <v>-9</v>
      </c>
      <c r="D246" s="36" t="s">
        <v>438</v>
      </c>
      <c r="E246" s="31" t="s">
        <v>1248</v>
      </c>
      <c r="F246" s="70">
        <v>-104.45</v>
      </c>
      <c r="G246" t="s">
        <v>100</v>
      </c>
      <c r="H246" s="70" t="s">
        <v>1622</v>
      </c>
      <c r="I246" s="70" t="s">
        <v>1662</v>
      </c>
    </row>
    <row r="247" spans="1:9" x14ac:dyDescent="0.25">
      <c r="A247" s="19">
        <v>75</v>
      </c>
      <c r="B247" s="71">
        <v>43202</v>
      </c>
      <c r="C247" s="70">
        <v>-2</v>
      </c>
      <c r="D247" s="36" t="s">
        <v>438</v>
      </c>
      <c r="E247" s="31" t="s">
        <v>1251</v>
      </c>
      <c r="F247" s="70">
        <v>-34.47</v>
      </c>
      <c r="G247" t="s">
        <v>100</v>
      </c>
      <c r="H247" s="70" t="s">
        <v>1622</v>
      </c>
      <c r="I247" s="70" t="s">
        <v>1662</v>
      </c>
    </row>
    <row r="248" spans="1:9" x14ac:dyDescent="0.25">
      <c r="A248" s="19">
        <v>75</v>
      </c>
      <c r="B248" s="71">
        <v>43202</v>
      </c>
      <c r="C248" s="70">
        <v>-4</v>
      </c>
      <c r="D248" s="36" t="s">
        <v>438</v>
      </c>
      <c r="E248" s="31" t="s">
        <v>1254</v>
      </c>
      <c r="F248" s="70">
        <v>-106.41</v>
      </c>
      <c r="G248" t="s">
        <v>100</v>
      </c>
      <c r="H248" s="70" t="s">
        <v>1622</v>
      </c>
      <c r="I248" s="70" t="s">
        <v>1662</v>
      </c>
    </row>
    <row r="249" spans="1:9" x14ac:dyDescent="0.25">
      <c r="A249" s="19">
        <v>75</v>
      </c>
      <c r="B249" s="71">
        <v>43202</v>
      </c>
      <c r="C249" s="70">
        <v>-25</v>
      </c>
      <c r="D249" s="36" t="s">
        <v>438</v>
      </c>
      <c r="E249" s="31" t="s">
        <v>1257</v>
      </c>
      <c r="F249" s="70">
        <v>-357.02</v>
      </c>
      <c r="G249" t="s">
        <v>100</v>
      </c>
      <c r="H249" s="70" t="s">
        <v>1622</v>
      </c>
      <c r="I249" s="70" t="s">
        <v>1662</v>
      </c>
    </row>
    <row r="250" spans="1:9" x14ac:dyDescent="0.25">
      <c r="A250" s="19">
        <v>75</v>
      </c>
      <c r="B250" s="71">
        <v>43202</v>
      </c>
      <c r="C250" s="70">
        <v>-41</v>
      </c>
      <c r="D250" s="36" t="s">
        <v>438</v>
      </c>
      <c r="E250" s="31" t="s">
        <v>1260</v>
      </c>
      <c r="F250" s="70">
        <v>-432.3</v>
      </c>
      <c r="G250" t="s">
        <v>100</v>
      </c>
      <c r="H250" s="70" t="s">
        <v>1612</v>
      </c>
      <c r="I250" s="70" t="s">
        <v>1662</v>
      </c>
    </row>
    <row r="251" spans="1:9" x14ac:dyDescent="0.25">
      <c r="A251" s="19">
        <v>75</v>
      </c>
      <c r="B251" s="71">
        <v>43203</v>
      </c>
      <c r="C251" s="70">
        <v>-51</v>
      </c>
      <c r="D251" s="36" t="s">
        <v>438</v>
      </c>
      <c r="E251" s="31" t="s">
        <v>1169</v>
      </c>
      <c r="F251" s="70">
        <v>-483.14</v>
      </c>
      <c r="G251" t="s">
        <v>100</v>
      </c>
      <c r="H251" s="70" t="s">
        <v>1603</v>
      </c>
      <c r="I251" s="70" t="s">
        <v>1662</v>
      </c>
    </row>
    <row r="252" spans="1:9" x14ac:dyDescent="0.25">
      <c r="A252" s="19">
        <v>75</v>
      </c>
      <c r="B252" s="71">
        <v>43203</v>
      </c>
      <c r="C252" s="70">
        <v>-78</v>
      </c>
      <c r="D252" s="36" t="s">
        <v>438</v>
      </c>
      <c r="E252" s="31" t="s">
        <v>1173</v>
      </c>
      <c r="F252" s="32">
        <v>-1206.7</v>
      </c>
      <c r="G252" t="s">
        <v>100</v>
      </c>
      <c r="H252" s="70" t="s">
        <v>1605</v>
      </c>
      <c r="I252" s="70" t="s">
        <v>1662</v>
      </c>
    </row>
    <row r="253" spans="1:9" x14ac:dyDescent="0.25">
      <c r="A253" s="19">
        <v>75</v>
      </c>
      <c r="B253" s="71">
        <v>43203</v>
      </c>
      <c r="C253" s="70">
        <v>-4</v>
      </c>
      <c r="D253" s="36" t="s">
        <v>438</v>
      </c>
      <c r="E253" s="31" t="s">
        <v>1175</v>
      </c>
      <c r="F253" s="70">
        <v>-76.84</v>
      </c>
      <c r="G253" t="s">
        <v>100</v>
      </c>
      <c r="H253" s="70" t="s">
        <v>1622</v>
      </c>
      <c r="I253" s="70" t="s">
        <v>1662</v>
      </c>
    </row>
    <row r="254" spans="1:9" x14ac:dyDescent="0.25">
      <c r="A254" s="19">
        <v>75</v>
      </c>
      <c r="B254" s="71">
        <v>43203</v>
      </c>
      <c r="C254" s="70">
        <v>-4</v>
      </c>
      <c r="D254" s="36" t="s">
        <v>438</v>
      </c>
      <c r="E254" s="31" t="s">
        <v>1179</v>
      </c>
      <c r="F254" s="70">
        <v>-32.18</v>
      </c>
      <c r="G254" t="s">
        <v>100</v>
      </c>
      <c r="H254" s="70" t="s">
        <v>1622</v>
      </c>
      <c r="I254" s="70" t="s">
        <v>1662</v>
      </c>
    </row>
    <row r="255" spans="1:9" x14ac:dyDescent="0.25">
      <c r="A255" s="19">
        <v>75</v>
      </c>
      <c r="B255" s="71">
        <v>43203</v>
      </c>
      <c r="C255" s="70">
        <v>-5</v>
      </c>
      <c r="D255" s="36" t="s">
        <v>438</v>
      </c>
      <c r="E255" s="31" t="s">
        <v>1181</v>
      </c>
      <c r="F255" s="70">
        <v>-134.21</v>
      </c>
      <c r="G255" t="s">
        <v>100</v>
      </c>
      <c r="H255" s="70" t="s">
        <v>1622</v>
      </c>
      <c r="I255" s="70" t="s">
        <v>1662</v>
      </c>
    </row>
    <row r="256" spans="1:9" x14ac:dyDescent="0.25">
      <c r="A256" s="19">
        <v>75</v>
      </c>
      <c r="B256" s="71">
        <v>43203</v>
      </c>
      <c r="C256" s="70">
        <v>-3</v>
      </c>
      <c r="D256" s="36" t="s">
        <v>438</v>
      </c>
      <c r="E256" s="31" t="s">
        <v>1183</v>
      </c>
      <c r="F256" s="70">
        <v>-62.07</v>
      </c>
      <c r="G256" t="s">
        <v>100</v>
      </c>
      <c r="H256" s="70" t="s">
        <v>1622</v>
      </c>
      <c r="I256" s="70" t="s">
        <v>1662</v>
      </c>
    </row>
    <row r="257" spans="1:9" x14ac:dyDescent="0.25">
      <c r="A257" s="19">
        <v>75</v>
      </c>
      <c r="B257" s="71">
        <v>43203</v>
      </c>
      <c r="C257" s="70">
        <v>-7</v>
      </c>
      <c r="D257" s="36" t="s">
        <v>438</v>
      </c>
      <c r="E257" s="31" t="s">
        <v>1183</v>
      </c>
      <c r="F257" s="70">
        <v>-144.82</v>
      </c>
      <c r="G257" t="s">
        <v>100</v>
      </c>
      <c r="H257" s="70" t="s">
        <v>1622</v>
      </c>
      <c r="I257" s="70" t="s">
        <v>1662</v>
      </c>
    </row>
    <row r="258" spans="1:9" x14ac:dyDescent="0.25">
      <c r="A258" s="19">
        <v>75</v>
      </c>
      <c r="B258" s="71">
        <v>43203</v>
      </c>
      <c r="C258" s="70">
        <v>-2</v>
      </c>
      <c r="D258" s="36" t="s">
        <v>438</v>
      </c>
      <c r="E258" s="31" t="s">
        <v>1186</v>
      </c>
      <c r="F258" s="70">
        <v>-39.42</v>
      </c>
      <c r="G258" t="s">
        <v>100</v>
      </c>
      <c r="H258" s="70" t="s">
        <v>1622</v>
      </c>
      <c r="I258" s="70" t="s">
        <v>1662</v>
      </c>
    </row>
    <row r="259" spans="1:9" x14ac:dyDescent="0.25">
      <c r="A259" s="19">
        <v>75</v>
      </c>
      <c r="B259" s="71">
        <v>43203</v>
      </c>
      <c r="C259" s="70">
        <v>-36</v>
      </c>
      <c r="D259" s="36" t="s">
        <v>438</v>
      </c>
      <c r="E259" s="31" t="s">
        <v>1188</v>
      </c>
      <c r="F259" s="70">
        <v>-934.37</v>
      </c>
      <c r="G259" t="s">
        <v>100</v>
      </c>
      <c r="H259" s="70" t="s">
        <v>1622</v>
      </c>
      <c r="I259" s="70" t="s">
        <v>1662</v>
      </c>
    </row>
    <row r="260" spans="1:9" x14ac:dyDescent="0.25">
      <c r="A260" s="19">
        <v>75</v>
      </c>
      <c r="B260" s="71">
        <v>43203</v>
      </c>
      <c r="C260" s="70">
        <v>-9</v>
      </c>
      <c r="D260" s="36" t="s">
        <v>438</v>
      </c>
      <c r="E260" s="31" t="s">
        <v>1190</v>
      </c>
      <c r="F260" s="70">
        <v>-162.81</v>
      </c>
      <c r="G260" t="s">
        <v>100</v>
      </c>
      <c r="H260" s="70" t="s">
        <v>1622</v>
      </c>
      <c r="I260" s="70" t="s">
        <v>1662</v>
      </c>
    </row>
    <row r="261" spans="1:9" x14ac:dyDescent="0.25">
      <c r="A261" s="19">
        <v>75</v>
      </c>
      <c r="B261" s="71">
        <v>43203</v>
      </c>
      <c r="C261" s="70">
        <v>-8</v>
      </c>
      <c r="D261" s="36" t="s">
        <v>438</v>
      </c>
      <c r="E261" s="31" t="s">
        <v>1190</v>
      </c>
      <c r="F261" s="70">
        <v>-144.72</v>
      </c>
      <c r="G261" t="s">
        <v>100</v>
      </c>
      <c r="H261" s="70" t="s">
        <v>1622</v>
      </c>
      <c r="I261" s="70" t="s">
        <v>1662</v>
      </c>
    </row>
    <row r="262" spans="1:9" x14ac:dyDescent="0.25">
      <c r="A262" s="19">
        <v>75</v>
      </c>
      <c r="B262" s="71">
        <v>43203</v>
      </c>
      <c r="C262" s="70">
        <v>-82</v>
      </c>
      <c r="D262" s="36" t="s">
        <v>438</v>
      </c>
      <c r="E262" s="31" t="s">
        <v>1194</v>
      </c>
      <c r="F262" s="70">
        <v>-499.41</v>
      </c>
      <c r="G262" t="s">
        <v>100</v>
      </c>
      <c r="H262" s="70" t="s">
        <v>1622</v>
      </c>
      <c r="I262" s="70" t="s">
        <v>1662</v>
      </c>
    </row>
    <row r="263" spans="1:9" x14ac:dyDescent="0.25">
      <c r="A263" s="19">
        <v>75</v>
      </c>
      <c r="B263" s="71">
        <v>43203</v>
      </c>
      <c r="C263" s="70">
        <v>-3</v>
      </c>
      <c r="D263" s="36" t="s">
        <v>438</v>
      </c>
      <c r="E263" s="31" t="s">
        <v>1196</v>
      </c>
      <c r="F263" s="70">
        <v>-66.3</v>
      </c>
      <c r="G263" t="s">
        <v>100</v>
      </c>
      <c r="H263" s="70" t="s">
        <v>1622</v>
      </c>
      <c r="I263" s="70" t="s">
        <v>1662</v>
      </c>
    </row>
    <row r="264" spans="1:9" x14ac:dyDescent="0.25">
      <c r="A264" s="19">
        <v>75</v>
      </c>
      <c r="B264" s="71">
        <v>43203</v>
      </c>
      <c r="C264" s="70">
        <v>-7</v>
      </c>
      <c r="D264" s="36" t="s">
        <v>438</v>
      </c>
      <c r="E264" s="31" t="s">
        <v>1196</v>
      </c>
      <c r="F264" s="70">
        <v>-154.71</v>
      </c>
      <c r="G264" t="s">
        <v>100</v>
      </c>
      <c r="H264" s="70" t="s">
        <v>1622</v>
      </c>
      <c r="I264" s="70" t="s">
        <v>1662</v>
      </c>
    </row>
    <row r="265" spans="1:9" x14ac:dyDescent="0.25">
      <c r="A265" s="19">
        <v>75</v>
      </c>
      <c r="B265" s="71">
        <v>43203</v>
      </c>
      <c r="C265" s="70">
        <v>-1</v>
      </c>
      <c r="D265" s="36" t="s">
        <v>438</v>
      </c>
      <c r="E265" s="31" t="s">
        <v>1143</v>
      </c>
      <c r="F265" s="70">
        <v>-20.100000000000001</v>
      </c>
      <c r="G265" t="s">
        <v>100</v>
      </c>
      <c r="H265" s="70" t="s">
        <v>1622</v>
      </c>
      <c r="I265" s="70" t="s">
        <v>1662</v>
      </c>
    </row>
    <row r="266" spans="1:9" x14ac:dyDescent="0.25">
      <c r="A266" s="19">
        <v>75</v>
      </c>
      <c r="B266" s="71">
        <v>43203</v>
      </c>
      <c r="C266" s="70">
        <v>-1</v>
      </c>
      <c r="D266" s="36" t="s">
        <v>438</v>
      </c>
      <c r="E266" s="31" t="s">
        <v>1201</v>
      </c>
      <c r="F266" s="70">
        <v>-45.89</v>
      </c>
      <c r="G266" t="s">
        <v>100</v>
      </c>
      <c r="H266" s="70" t="s">
        <v>1622</v>
      </c>
      <c r="I266" s="70" t="s">
        <v>1662</v>
      </c>
    </row>
    <row r="267" spans="1:9" x14ac:dyDescent="0.25">
      <c r="A267" s="19">
        <v>75</v>
      </c>
      <c r="B267" s="71">
        <v>43206</v>
      </c>
      <c r="C267" s="70">
        <v>-1398</v>
      </c>
      <c r="D267" s="36" t="s">
        <v>440</v>
      </c>
      <c r="E267" s="33">
        <v>22172</v>
      </c>
      <c r="F267" s="32">
        <v>-1667.95</v>
      </c>
      <c r="G267" t="s">
        <v>100</v>
      </c>
      <c r="H267" s="70" t="s">
        <v>1616</v>
      </c>
      <c r="I267" s="70" t="s">
        <v>1666</v>
      </c>
    </row>
    <row r="268" spans="1:9" x14ac:dyDescent="0.25">
      <c r="A268" s="19">
        <v>75</v>
      </c>
      <c r="B268" s="71">
        <v>43207</v>
      </c>
      <c r="C268" s="70">
        <v>-3</v>
      </c>
      <c r="D268" s="36" t="s">
        <v>438</v>
      </c>
      <c r="E268" s="31" t="s">
        <v>840</v>
      </c>
      <c r="F268" s="70">
        <v>-87.1</v>
      </c>
      <c r="G268" t="s">
        <v>100</v>
      </c>
      <c r="H268" s="70" t="s">
        <v>1620</v>
      </c>
      <c r="I268" s="70" t="s">
        <v>1662</v>
      </c>
    </row>
    <row r="269" spans="1:9" x14ac:dyDescent="0.25">
      <c r="A269" s="19">
        <v>75</v>
      </c>
      <c r="B269" s="71">
        <v>43207</v>
      </c>
      <c r="C269" s="70">
        <v>-1</v>
      </c>
      <c r="D269" s="36" t="s">
        <v>438</v>
      </c>
      <c r="E269" s="31" t="s">
        <v>1116</v>
      </c>
      <c r="F269" s="70">
        <v>-16.86</v>
      </c>
      <c r="G269" t="s">
        <v>100</v>
      </c>
      <c r="H269" s="70" t="s">
        <v>1619</v>
      </c>
      <c r="I269" s="70" t="s">
        <v>1662</v>
      </c>
    </row>
    <row r="270" spans="1:9" x14ac:dyDescent="0.25">
      <c r="A270" s="19">
        <v>75</v>
      </c>
      <c r="B270" s="71">
        <v>43207</v>
      </c>
      <c r="C270" s="70">
        <v>-1</v>
      </c>
      <c r="D270" s="36" t="s">
        <v>438</v>
      </c>
      <c r="E270" s="31" t="s">
        <v>1120</v>
      </c>
      <c r="F270" s="70">
        <v>-16.73</v>
      </c>
      <c r="G270" t="s">
        <v>100</v>
      </c>
      <c r="H270" s="70" t="s">
        <v>1613</v>
      </c>
      <c r="I270" s="70" t="s">
        <v>1662</v>
      </c>
    </row>
    <row r="271" spans="1:9" x14ac:dyDescent="0.25">
      <c r="A271" s="19">
        <v>75</v>
      </c>
      <c r="B271" s="71">
        <v>43207</v>
      </c>
      <c r="C271" s="70">
        <v>-1</v>
      </c>
      <c r="D271" s="36" t="s">
        <v>438</v>
      </c>
      <c r="E271" s="31" t="s">
        <v>1124</v>
      </c>
      <c r="F271" s="70">
        <v>-19.25</v>
      </c>
      <c r="G271" t="s">
        <v>100</v>
      </c>
      <c r="H271" s="70" t="s">
        <v>1619</v>
      </c>
      <c r="I271" s="70" t="s">
        <v>1662</v>
      </c>
    </row>
    <row r="272" spans="1:9" x14ac:dyDescent="0.25">
      <c r="A272" s="19">
        <v>75</v>
      </c>
      <c r="B272" s="71">
        <v>43207</v>
      </c>
      <c r="C272" s="70">
        <v>-1</v>
      </c>
      <c r="D272" s="36" t="s">
        <v>438</v>
      </c>
      <c r="E272" s="31" t="s">
        <v>1127</v>
      </c>
      <c r="F272" s="70">
        <v>-11.74</v>
      </c>
      <c r="G272" t="s">
        <v>100</v>
      </c>
      <c r="H272" s="70" t="s">
        <v>1619</v>
      </c>
      <c r="I272" s="70" t="s">
        <v>1662</v>
      </c>
    </row>
    <row r="273" spans="1:9" x14ac:dyDescent="0.25">
      <c r="A273" s="19">
        <v>75</v>
      </c>
      <c r="B273" s="71">
        <v>43207</v>
      </c>
      <c r="C273" s="70">
        <v>-10</v>
      </c>
      <c r="D273" s="36" t="s">
        <v>438</v>
      </c>
      <c r="E273" s="31" t="s">
        <v>1130</v>
      </c>
      <c r="F273" s="70">
        <v>-127.4</v>
      </c>
      <c r="G273" t="s">
        <v>100</v>
      </c>
      <c r="H273" s="70" t="s">
        <v>1619</v>
      </c>
      <c r="I273" s="70" t="s">
        <v>1662</v>
      </c>
    </row>
    <row r="274" spans="1:9" x14ac:dyDescent="0.25">
      <c r="A274" s="19">
        <v>75</v>
      </c>
      <c r="B274" s="71">
        <v>43207</v>
      </c>
      <c r="C274" s="70">
        <v>-1</v>
      </c>
      <c r="D274" s="36" t="s">
        <v>438</v>
      </c>
      <c r="E274" s="31" t="s">
        <v>1132</v>
      </c>
      <c r="F274" s="70">
        <v>-50.55</v>
      </c>
      <c r="G274" t="s">
        <v>100</v>
      </c>
      <c r="H274" s="70" t="s">
        <v>1619</v>
      </c>
      <c r="I274" s="70" t="s">
        <v>1662</v>
      </c>
    </row>
    <row r="275" spans="1:9" x14ac:dyDescent="0.25">
      <c r="A275" s="19">
        <v>75</v>
      </c>
      <c r="B275" s="71">
        <v>43207</v>
      </c>
      <c r="C275" s="70">
        <v>-4</v>
      </c>
      <c r="D275" s="36" t="s">
        <v>438</v>
      </c>
      <c r="E275" s="31" t="s">
        <v>1134</v>
      </c>
      <c r="F275" s="70">
        <v>-30.22</v>
      </c>
      <c r="G275" t="s">
        <v>100</v>
      </c>
      <c r="H275" s="70" t="s">
        <v>1619</v>
      </c>
      <c r="I275" s="70" t="s">
        <v>1662</v>
      </c>
    </row>
    <row r="276" spans="1:9" x14ac:dyDescent="0.25">
      <c r="A276" s="19">
        <v>75</v>
      </c>
      <c r="B276" s="71">
        <v>43207</v>
      </c>
      <c r="C276" s="70">
        <v>-39</v>
      </c>
      <c r="D276" s="36" t="s">
        <v>438</v>
      </c>
      <c r="E276" s="31" t="s">
        <v>1137</v>
      </c>
      <c r="F276" s="70">
        <v>-339.85</v>
      </c>
      <c r="G276" t="s">
        <v>100</v>
      </c>
      <c r="H276" s="70" t="s">
        <v>1619</v>
      </c>
      <c r="I276" s="70" t="s">
        <v>1662</v>
      </c>
    </row>
    <row r="277" spans="1:9" x14ac:dyDescent="0.25">
      <c r="A277" s="19">
        <v>75</v>
      </c>
      <c r="B277" s="71">
        <v>43207</v>
      </c>
      <c r="C277" s="70">
        <v>-2</v>
      </c>
      <c r="D277" s="36" t="s">
        <v>438</v>
      </c>
      <c r="E277" s="31" t="s">
        <v>1139</v>
      </c>
      <c r="F277" s="70">
        <v>-28.67</v>
      </c>
      <c r="G277" t="s">
        <v>100</v>
      </c>
      <c r="H277" s="70" t="s">
        <v>1619</v>
      </c>
      <c r="I277" s="70" t="s">
        <v>1662</v>
      </c>
    </row>
    <row r="278" spans="1:9" x14ac:dyDescent="0.25">
      <c r="A278" s="19">
        <v>75</v>
      </c>
      <c r="B278" s="71">
        <v>43207</v>
      </c>
      <c r="C278" s="70">
        <v>-1</v>
      </c>
      <c r="D278" s="36" t="s">
        <v>438</v>
      </c>
      <c r="E278" s="31" t="s">
        <v>1141</v>
      </c>
      <c r="F278" s="70">
        <v>-39.58</v>
      </c>
      <c r="G278" t="s">
        <v>100</v>
      </c>
      <c r="H278" s="70" t="s">
        <v>1619</v>
      </c>
      <c r="I278" s="70" t="s">
        <v>1662</v>
      </c>
    </row>
    <row r="279" spans="1:9" x14ac:dyDescent="0.25">
      <c r="A279" s="19">
        <v>75</v>
      </c>
      <c r="B279" s="71">
        <v>43207</v>
      </c>
      <c r="C279" s="70">
        <v>-10</v>
      </c>
      <c r="D279" s="36" t="s">
        <v>438</v>
      </c>
      <c r="E279" s="31" t="s">
        <v>1143</v>
      </c>
      <c r="F279" s="70">
        <v>-200.99</v>
      </c>
      <c r="G279" t="s">
        <v>100</v>
      </c>
      <c r="H279" s="70" t="s">
        <v>1619</v>
      </c>
      <c r="I279" s="70" t="s">
        <v>1662</v>
      </c>
    </row>
    <row r="280" spans="1:9" x14ac:dyDescent="0.25">
      <c r="A280" s="19">
        <v>75</v>
      </c>
      <c r="B280" s="71">
        <v>43207</v>
      </c>
      <c r="C280" s="70">
        <v>-2</v>
      </c>
      <c r="D280" s="36" t="s">
        <v>438</v>
      </c>
      <c r="E280" s="31" t="s">
        <v>870</v>
      </c>
      <c r="F280" s="70">
        <v>-36.200000000000003</v>
      </c>
      <c r="G280" t="s">
        <v>100</v>
      </c>
      <c r="H280" s="70" t="s">
        <v>1619</v>
      </c>
      <c r="I280" s="70" t="s">
        <v>1662</v>
      </c>
    </row>
    <row r="281" spans="1:9" x14ac:dyDescent="0.25">
      <c r="A281" s="19">
        <v>75</v>
      </c>
      <c r="B281" s="71">
        <v>43207</v>
      </c>
      <c r="C281" s="70">
        <v>-6</v>
      </c>
      <c r="D281" s="36" t="s">
        <v>438</v>
      </c>
      <c r="E281" s="31" t="s">
        <v>1147</v>
      </c>
      <c r="F281" s="70">
        <v>-209.04</v>
      </c>
      <c r="G281" t="s">
        <v>100</v>
      </c>
      <c r="H281" s="70" t="s">
        <v>1619</v>
      </c>
      <c r="I281" s="70" t="s">
        <v>1662</v>
      </c>
    </row>
    <row r="282" spans="1:9" x14ac:dyDescent="0.25">
      <c r="A282" s="19">
        <v>75</v>
      </c>
      <c r="B282" s="71">
        <v>43207</v>
      </c>
      <c r="C282" s="70">
        <v>-3</v>
      </c>
      <c r="D282" s="36" t="s">
        <v>438</v>
      </c>
      <c r="E282" s="31" t="s">
        <v>1149</v>
      </c>
      <c r="F282" s="70">
        <v>-19.23</v>
      </c>
      <c r="G282" t="s">
        <v>100</v>
      </c>
      <c r="H282" s="70" t="s">
        <v>1619</v>
      </c>
      <c r="I282" s="70" t="s">
        <v>1662</v>
      </c>
    </row>
    <row r="283" spans="1:9" x14ac:dyDescent="0.25">
      <c r="A283" s="19">
        <v>75</v>
      </c>
      <c r="B283" s="71">
        <v>43207</v>
      </c>
      <c r="C283" s="70">
        <v>-1</v>
      </c>
      <c r="D283" s="36" t="s">
        <v>438</v>
      </c>
      <c r="E283" s="31" t="s">
        <v>1151</v>
      </c>
      <c r="F283" s="70">
        <v>-9.41</v>
      </c>
      <c r="G283" t="s">
        <v>100</v>
      </c>
      <c r="H283" s="70" t="s">
        <v>1619</v>
      </c>
      <c r="I283" s="70" t="s">
        <v>1662</v>
      </c>
    </row>
    <row r="284" spans="1:9" x14ac:dyDescent="0.25">
      <c r="A284" s="19">
        <v>75</v>
      </c>
      <c r="B284" s="71">
        <v>43207</v>
      </c>
      <c r="C284" s="70">
        <v>-2</v>
      </c>
      <c r="D284" s="36" t="s">
        <v>438</v>
      </c>
      <c r="E284" s="31" t="s">
        <v>1154</v>
      </c>
      <c r="F284" s="70">
        <v>-33.22</v>
      </c>
      <c r="G284" t="s">
        <v>100</v>
      </c>
      <c r="H284" s="70" t="s">
        <v>1619</v>
      </c>
      <c r="I284" s="70" t="s">
        <v>1662</v>
      </c>
    </row>
    <row r="285" spans="1:9" x14ac:dyDescent="0.25">
      <c r="A285" s="19">
        <v>75</v>
      </c>
      <c r="B285" s="71">
        <v>43207</v>
      </c>
      <c r="C285" s="70">
        <v>-3</v>
      </c>
      <c r="D285" s="36" t="s">
        <v>438</v>
      </c>
      <c r="E285" s="31" t="s">
        <v>1156</v>
      </c>
      <c r="F285" s="70">
        <v>-108.04</v>
      </c>
      <c r="G285" t="s">
        <v>100</v>
      </c>
      <c r="H285" s="70" t="s">
        <v>1619</v>
      </c>
      <c r="I285" s="70" t="s">
        <v>1662</v>
      </c>
    </row>
    <row r="286" spans="1:9" x14ac:dyDescent="0.25">
      <c r="A286" s="19">
        <v>75</v>
      </c>
      <c r="B286" s="71">
        <v>43207</v>
      </c>
      <c r="C286" s="70">
        <v>-32</v>
      </c>
      <c r="D286" s="36" t="s">
        <v>440</v>
      </c>
      <c r="E286" s="33">
        <v>21673</v>
      </c>
      <c r="F286" s="70">
        <v>-40.520000000000003</v>
      </c>
      <c r="G286" t="s">
        <v>100</v>
      </c>
      <c r="H286" s="70" t="s">
        <v>1619</v>
      </c>
      <c r="I286" s="70" t="s">
        <v>1666</v>
      </c>
    </row>
    <row r="287" spans="1:9" x14ac:dyDescent="0.25">
      <c r="A287" s="19">
        <v>75</v>
      </c>
      <c r="B287" s="71">
        <v>43207</v>
      </c>
      <c r="C287" s="70">
        <v>-1</v>
      </c>
      <c r="D287" s="36" t="s">
        <v>438</v>
      </c>
      <c r="E287" s="31" t="s">
        <v>1159</v>
      </c>
      <c r="F287" s="70">
        <v>-46.26</v>
      </c>
      <c r="G287" t="s">
        <v>136</v>
      </c>
      <c r="H287" s="70" t="s">
        <v>1623</v>
      </c>
      <c r="I287" s="70" t="s">
        <v>1662</v>
      </c>
    </row>
    <row r="288" spans="1:9" x14ac:dyDescent="0.25">
      <c r="A288" s="19">
        <v>75</v>
      </c>
      <c r="B288" s="71">
        <v>43207</v>
      </c>
      <c r="C288" s="70">
        <v>-7</v>
      </c>
      <c r="D288" s="36" t="s">
        <v>438</v>
      </c>
      <c r="E288" s="31" t="s">
        <v>1163</v>
      </c>
      <c r="F288" s="70">
        <v>-118.77</v>
      </c>
      <c r="G288" t="s">
        <v>100</v>
      </c>
      <c r="H288" s="70" t="s">
        <v>1612</v>
      </c>
      <c r="I288" s="70" t="s">
        <v>1662</v>
      </c>
    </row>
    <row r="289" spans="1:9" x14ac:dyDescent="0.25">
      <c r="A289" s="19">
        <v>75</v>
      </c>
      <c r="B289" s="71">
        <v>43208</v>
      </c>
      <c r="C289" s="70">
        <v>-1237</v>
      </c>
      <c r="D289" s="36" t="s">
        <v>440</v>
      </c>
      <c r="E289" s="33">
        <v>22965</v>
      </c>
      <c r="F289" s="70">
        <v>-302.2</v>
      </c>
      <c r="G289" t="s">
        <v>136</v>
      </c>
      <c r="H289" s="70" t="s">
        <v>1623</v>
      </c>
      <c r="I289" s="70" t="s">
        <v>1671</v>
      </c>
    </row>
    <row r="290" spans="1:9" x14ac:dyDescent="0.25">
      <c r="A290" s="19">
        <v>75</v>
      </c>
      <c r="B290" s="71">
        <v>43208</v>
      </c>
      <c r="C290" s="70">
        <v>-1000</v>
      </c>
      <c r="D290" s="36" t="s">
        <v>440</v>
      </c>
      <c r="E290" s="33">
        <v>37298</v>
      </c>
      <c r="F290" s="70">
        <v>-407.5</v>
      </c>
      <c r="G290" t="s">
        <v>136</v>
      </c>
      <c r="H290" s="70" t="s">
        <v>1623</v>
      </c>
      <c r="I290" s="70" t="s">
        <v>1671</v>
      </c>
    </row>
    <row r="291" spans="1:9" x14ac:dyDescent="0.25">
      <c r="A291" s="19">
        <v>75</v>
      </c>
      <c r="B291" s="71">
        <v>43208</v>
      </c>
      <c r="C291" s="70">
        <v>-5000</v>
      </c>
      <c r="D291" s="36" t="s">
        <v>440</v>
      </c>
      <c r="E291" s="33">
        <v>31771</v>
      </c>
      <c r="F291" s="32">
        <v>-2010.5</v>
      </c>
      <c r="G291" t="s">
        <v>136</v>
      </c>
      <c r="H291" s="70" t="s">
        <v>1623</v>
      </c>
      <c r="I291" s="70" t="s">
        <v>1671</v>
      </c>
    </row>
    <row r="292" spans="1:9" x14ac:dyDescent="0.25">
      <c r="A292" s="19">
        <v>75</v>
      </c>
      <c r="B292" s="71">
        <v>43208</v>
      </c>
      <c r="C292" s="70">
        <v>-1932</v>
      </c>
      <c r="D292" s="36" t="s">
        <v>440</v>
      </c>
      <c r="E292" s="33">
        <v>31767</v>
      </c>
      <c r="F292" s="32">
        <v>-1314.15</v>
      </c>
      <c r="G292" t="s">
        <v>136</v>
      </c>
      <c r="H292" s="70" t="s">
        <v>1623</v>
      </c>
      <c r="I292" s="70" t="s">
        <v>1671</v>
      </c>
    </row>
    <row r="293" spans="1:9" x14ac:dyDescent="0.25">
      <c r="A293" s="19">
        <v>75</v>
      </c>
      <c r="B293" s="71">
        <v>43208</v>
      </c>
      <c r="C293" s="70">
        <v>-1400</v>
      </c>
      <c r="D293" s="36" t="s">
        <v>435</v>
      </c>
      <c r="E293" s="33">
        <v>20831</v>
      </c>
      <c r="F293" s="70"/>
      <c r="G293" t="s">
        <v>136</v>
      </c>
      <c r="H293" s="70" t="s">
        <v>1626</v>
      </c>
      <c r="I293" s="70" t="s">
        <v>1669</v>
      </c>
    </row>
    <row r="294" spans="1:9" x14ac:dyDescent="0.25">
      <c r="A294" s="19">
        <v>75</v>
      </c>
      <c r="B294" s="71">
        <v>43208</v>
      </c>
      <c r="C294" s="70">
        <v>-0.63</v>
      </c>
      <c r="D294" s="36" t="s">
        <v>440</v>
      </c>
      <c r="E294" s="33">
        <v>5375</v>
      </c>
      <c r="F294" s="70">
        <v>-0.68</v>
      </c>
      <c r="G294" t="s">
        <v>100</v>
      </c>
      <c r="H294" s="70" t="s">
        <v>1619</v>
      </c>
      <c r="I294" s="70" t="s">
        <v>1666</v>
      </c>
    </row>
    <row r="295" spans="1:9" x14ac:dyDescent="0.25">
      <c r="A295" s="19">
        <v>75</v>
      </c>
      <c r="B295" s="71">
        <v>43208</v>
      </c>
      <c r="C295" s="70">
        <v>-10</v>
      </c>
      <c r="D295" s="36" t="s">
        <v>440</v>
      </c>
      <c r="E295" s="33">
        <v>5363</v>
      </c>
      <c r="F295" s="70">
        <v>-9.59</v>
      </c>
      <c r="G295" t="s">
        <v>100</v>
      </c>
      <c r="H295" s="70" t="s">
        <v>1619</v>
      </c>
      <c r="I295" s="70" t="s">
        <v>1666</v>
      </c>
    </row>
    <row r="296" spans="1:9" x14ac:dyDescent="0.25">
      <c r="A296" s="19">
        <v>75</v>
      </c>
      <c r="B296" s="71">
        <v>43208</v>
      </c>
      <c r="C296" s="70">
        <v>-30</v>
      </c>
      <c r="D296" s="36" t="s">
        <v>440</v>
      </c>
      <c r="E296" s="33">
        <v>17155</v>
      </c>
      <c r="F296" s="70">
        <v>-59.55</v>
      </c>
      <c r="G296" t="s">
        <v>100</v>
      </c>
      <c r="H296" s="70" t="s">
        <v>1619</v>
      </c>
      <c r="I296" s="70" t="s">
        <v>1666</v>
      </c>
    </row>
    <row r="297" spans="1:9" x14ac:dyDescent="0.25">
      <c r="A297" s="19">
        <v>75</v>
      </c>
      <c r="B297" s="71">
        <v>43208</v>
      </c>
      <c r="C297" s="70">
        <v>-23.304500000000001</v>
      </c>
      <c r="D297" s="36" t="s">
        <v>440</v>
      </c>
      <c r="E297" s="33">
        <v>5427</v>
      </c>
      <c r="F297" s="70">
        <v>-37.020000000000003</v>
      </c>
      <c r="G297" t="s">
        <v>100</v>
      </c>
      <c r="H297" s="70" t="s">
        <v>1619</v>
      </c>
      <c r="I297" s="70" t="s">
        <v>1666</v>
      </c>
    </row>
    <row r="298" spans="1:9" x14ac:dyDescent="0.25">
      <c r="A298" s="19">
        <v>75</v>
      </c>
      <c r="B298" s="71">
        <v>43208</v>
      </c>
      <c r="C298" s="70">
        <v>-39</v>
      </c>
      <c r="D298" s="36" t="s">
        <v>440</v>
      </c>
      <c r="E298" s="33">
        <v>5598</v>
      </c>
      <c r="F298" s="70">
        <v>-24.06</v>
      </c>
      <c r="G298" t="s">
        <v>100</v>
      </c>
      <c r="H298" s="70" t="s">
        <v>1619</v>
      </c>
      <c r="I298" s="70" t="s">
        <v>1666</v>
      </c>
    </row>
    <row r="299" spans="1:9" x14ac:dyDescent="0.25">
      <c r="A299" s="19">
        <v>75</v>
      </c>
      <c r="B299" s="71">
        <v>43208</v>
      </c>
      <c r="C299" s="70">
        <v>-102</v>
      </c>
      <c r="D299" s="36" t="s">
        <v>440</v>
      </c>
      <c r="E299" s="33">
        <v>7299</v>
      </c>
      <c r="F299" s="70">
        <v>-114.9</v>
      </c>
      <c r="G299" t="s">
        <v>100</v>
      </c>
      <c r="H299" s="70" t="s">
        <v>1619</v>
      </c>
      <c r="I299" s="70" t="s">
        <v>1666</v>
      </c>
    </row>
    <row r="300" spans="1:9" x14ac:dyDescent="0.25">
      <c r="A300" s="19">
        <v>75</v>
      </c>
      <c r="B300" s="71">
        <v>43209</v>
      </c>
      <c r="C300" s="70">
        <v>-6.6955</v>
      </c>
      <c r="D300" s="36" t="s">
        <v>440</v>
      </c>
      <c r="E300" s="33">
        <v>5427</v>
      </c>
      <c r="F300" s="70">
        <v>-10.64</v>
      </c>
      <c r="G300" t="s">
        <v>100</v>
      </c>
      <c r="H300" s="70" t="s">
        <v>1619</v>
      </c>
      <c r="I300" s="70" t="s">
        <v>1666</v>
      </c>
    </row>
    <row r="301" spans="1:9" x14ac:dyDescent="0.25">
      <c r="A301" s="19">
        <v>75</v>
      </c>
      <c r="B301" s="71">
        <v>43209</v>
      </c>
      <c r="C301" s="70">
        <v>-1</v>
      </c>
      <c r="D301" s="36" t="s">
        <v>438</v>
      </c>
      <c r="E301" s="31" t="s">
        <v>1093</v>
      </c>
      <c r="F301" s="70">
        <v>-12.91</v>
      </c>
      <c r="G301" t="s">
        <v>100</v>
      </c>
      <c r="H301" s="70" t="s">
        <v>1619</v>
      </c>
      <c r="I301" s="70" t="s">
        <v>1662</v>
      </c>
    </row>
    <row r="302" spans="1:9" x14ac:dyDescent="0.25">
      <c r="A302" s="19">
        <v>75</v>
      </c>
      <c r="B302" s="71">
        <v>43194</v>
      </c>
      <c r="C302" s="70">
        <v>-12</v>
      </c>
      <c r="D302" s="36" t="s">
        <v>438</v>
      </c>
      <c r="E302" s="31" t="s">
        <v>1569</v>
      </c>
      <c r="F302" s="70">
        <v>-212.8</v>
      </c>
      <c r="G302" t="s">
        <v>100</v>
      </c>
      <c r="H302" s="70" t="s">
        <v>1605</v>
      </c>
      <c r="I302" s="70" t="s">
        <v>1662</v>
      </c>
    </row>
    <row r="303" spans="1:9" x14ac:dyDescent="0.25">
      <c r="A303" s="19">
        <v>75</v>
      </c>
      <c r="B303" s="71">
        <v>43194</v>
      </c>
      <c r="C303" s="70">
        <v>-48</v>
      </c>
      <c r="D303" s="36" t="s">
        <v>438</v>
      </c>
      <c r="E303" s="31" t="s">
        <v>1569</v>
      </c>
      <c r="F303" s="70">
        <v>-851.2</v>
      </c>
      <c r="G303" t="s">
        <v>100</v>
      </c>
      <c r="H303" s="70" t="s">
        <v>1605</v>
      </c>
      <c r="I303" s="70" t="s">
        <v>1662</v>
      </c>
    </row>
    <row r="304" spans="1:9" x14ac:dyDescent="0.25">
      <c r="A304" s="19">
        <v>75</v>
      </c>
      <c r="B304" s="71">
        <v>43195</v>
      </c>
      <c r="C304" s="70">
        <v>-18317</v>
      </c>
      <c r="D304" s="36" t="s">
        <v>440</v>
      </c>
      <c r="E304" s="33">
        <v>33558</v>
      </c>
      <c r="F304" s="32">
        <v>-6420.11</v>
      </c>
      <c r="G304" t="s">
        <v>100</v>
      </c>
      <c r="H304" s="70" t="s">
        <v>1615</v>
      </c>
      <c r="I304" s="70" t="s">
        <v>1671</v>
      </c>
    </row>
    <row r="305" spans="1:9" x14ac:dyDescent="0.25">
      <c r="A305" s="19">
        <v>75</v>
      </c>
      <c r="B305" s="71">
        <v>43196</v>
      </c>
      <c r="C305" s="70">
        <v>-12</v>
      </c>
      <c r="D305" s="36" t="s">
        <v>438</v>
      </c>
      <c r="E305" s="31" t="s">
        <v>1536</v>
      </c>
      <c r="F305" s="70">
        <v>-104.43</v>
      </c>
      <c r="G305" t="s">
        <v>100</v>
      </c>
      <c r="H305" s="70" t="s">
        <v>1653</v>
      </c>
      <c r="I305" s="70" t="s">
        <v>1662</v>
      </c>
    </row>
    <row r="306" spans="1:9" x14ac:dyDescent="0.25">
      <c r="A306" s="19">
        <v>75</v>
      </c>
      <c r="B306" s="71">
        <v>43196</v>
      </c>
      <c r="C306" s="70">
        <v>-2</v>
      </c>
      <c r="D306" s="36" t="s">
        <v>438</v>
      </c>
      <c r="E306" s="31" t="s">
        <v>1536</v>
      </c>
      <c r="F306" s="70">
        <v>-17.399999999999999</v>
      </c>
      <c r="G306" t="s">
        <v>100</v>
      </c>
      <c r="H306" s="70" t="s">
        <v>1653</v>
      </c>
      <c r="I306" s="70" t="s">
        <v>1662</v>
      </c>
    </row>
    <row r="307" spans="1:9" x14ac:dyDescent="0.25">
      <c r="A307" s="19">
        <v>75</v>
      </c>
      <c r="B307" s="71">
        <v>43196</v>
      </c>
      <c r="C307" s="70">
        <v>-49</v>
      </c>
      <c r="D307" s="36" t="s">
        <v>438</v>
      </c>
      <c r="E307" s="31" t="s">
        <v>1536</v>
      </c>
      <c r="F307" s="70">
        <v>-426.41</v>
      </c>
      <c r="G307" t="s">
        <v>100</v>
      </c>
      <c r="H307" s="70" t="s">
        <v>1653</v>
      </c>
      <c r="I307" s="70" t="s">
        <v>1662</v>
      </c>
    </row>
    <row r="308" spans="1:9" x14ac:dyDescent="0.25">
      <c r="A308" s="19">
        <v>75</v>
      </c>
      <c r="B308" s="71">
        <v>43196</v>
      </c>
      <c r="C308" s="70">
        <v>-49</v>
      </c>
      <c r="D308" s="36" t="s">
        <v>438</v>
      </c>
      <c r="E308" s="31" t="s">
        <v>1536</v>
      </c>
      <c r="F308" s="70">
        <v>-426.41</v>
      </c>
      <c r="G308" t="s">
        <v>100</v>
      </c>
      <c r="H308" s="70" t="s">
        <v>1653</v>
      </c>
      <c r="I308" s="70" t="s">
        <v>1662</v>
      </c>
    </row>
    <row r="309" spans="1:9" x14ac:dyDescent="0.25">
      <c r="A309" s="19">
        <v>75</v>
      </c>
      <c r="B309" s="71">
        <v>43196</v>
      </c>
      <c r="C309" s="70">
        <v>-49</v>
      </c>
      <c r="D309" s="36" t="s">
        <v>438</v>
      </c>
      <c r="E309" s="31" t="s">
        <v>1536</v>
      </c>
      <c r="F309" s="70">
        <v>-426.41</v>
      </c>
      <c r="G309" t="s">
        <v>100</v>
      </c>
      <c r="H309" s="70" t="s">
        <v>1653</v>
      </c>
      <c r="I309" s="70" t="s">
        <v>1662</v>
      </c>
    </row>
    <row r="310" spans="1:9" x14ac:dyDescent="0.25">
      <c r="A310" s="19">
        <v>75</v>
      </c>
      <c r="B310" s="71">
        <v>43196</v>
      </c>
      <c r="C310" s="70">
        <v>-49</v>
      </c>
      <c r="D310" s="36" t="s">
        <v>438</v>
      </c>
      <c r="E310" s="31" t="s">
        <v>1536</v>
      </c>
      <c r="F310" s="70">
        <v>-426.41</v>
      </c>
      <c r="G310" t="s">
        <v>100</v>
      </c>
      <c r="H310" s="70" t="s">
        <v>1653</v>
      </c>
      <c r="I310" s="70" t="s">
        <v>1662</v>
      </c>
    </row>
    <row r="311" spans="1:9" x14ac:dyDescent="0.25">
      <c r="A311" s="19">
        <v>75</v>
      </c>
      <c r="B311" s="71">
        <v>43196</v>
      </c>
      <c r="C311" s="70">
        <v>-9</v>
      </c>
      <c r="D311" s="36" t="s">
        <v>438</v>
      </c>
      <c r="E311" s="31" t="s">
        <v>1541</v>
      </c>
      <c r="F311" s="70">
        <v>-149.55000000000001</v>
      </c>
      <c r="G311" t="s">
        <v>100</v>
      </c>
      <c r="H311" s="70" t="s">
        <v>1653</v>
      </c>
      <c r="I311" s="70" t="s">
        <v>1662</v>
      </c>
    </row>
    <row r="312" spans="1:9" x14ac:dyDescent="0.25">
      <c r="A312" s="19">
        <v>75</v>
      </c>
      <c r="B312" s="71">
        <v>43196</v>
      </c>
      <c r="C312" s="70">
        <v>-20</v>
      </c>
      <c r="D312" s="36" t="s">
        <v>438</v>
      </c>
      <c r="E312" s="31" t="s">
        <v>1541</v>
      </c>
      <c r="F312" s="70">
        <v>-332.34</v>
      </c>
      <c r="G312" t="s">
        <v>100</v>
      </c>
      <c r="H312" s="70" t="s">
        <v>1653</v>
      </c>
      <c r="I312" s="70" t="s">
        <v>1662</v>
      </c>
    </row>
    <row r="313" spans="1:9" x14ac:dyDescent="0.25">
      <c r="A313" s="19">
        <v>75</v>
      </c>
      <c r="B313" s="71">
        <v>43196</v>
      </c>
      <c r="C313" s="70">
        <v>-30</v>
      </c>
      <c r="D313" s="36" t="s">
        <v>438</v>
      </c>
      <c r="E313" s="31" t="s">
        <v>1541</v>
      </c>
      <c r="F313" s="70">
        <v>-498.51</v>
      </c>
      <c r="G313" t="s">
        <v>100</v>
      </c>
      <c r="H313" s="70" t="s">
        <v>1653</v>
      </c>
      <c r="I313" s="70" t="s">
        <v>1662</v>
      </c>
    </row>
    <row r="314" spans="1:9" x14ac:dyDescent="0.25">
      <c r="A314" s="19">
        <v>75</v>
      </c>
      <c r="B314" s="71">
        <v>43196</v>
      </c>
      <c r="C314" s="70">
        <v>-4</v>
      </c>
      <c r="D314" s="36" t="s">
        <v>438</v>
      </c>
      <c r="E314" s="31" t="s">
        <v>1514</v>
      </c>
      <c r="F314" s="70">
        <v>-94.19</v>
      </c>
      <c r="G314" t="s">
        <v>100</v>
      </c>
      <c r="H314" s="70" t="s">
        <v>1653</v>
      </c>
      <c r="I314" s="70" t="s">
        <v>1662</v>
      </c>
    </row>
    <row r="315" spans="1:9" x14ac:dyDescent="0.25">
      <c r="A315" s="19">
        <v>75</v>
      </c>
      <c r="B315" s="71">
        <v>43196</v>
      </c>
      <c r="C315" s="70">
        <v>-2</v>
      </c>
      <c r="D315" s="36" t="s">
        <v>438</v>
      </c>
      <c r="E315" s="31" t="s">
        <v>1514</v>
      </c>
      <c r="F315" s="70">
        <v>-47.1</v>
      </c>
      <c r="G315" t="s">
        <v>100</v>
      </c>
      <c r="H315" s="70" t="s">
        <v>1653</v>
      </c>
      <c r="I315" s="70" t="s">
        <v>1662</v>
      </c>
    </row>
    <row r="316" spans="1:9" x14ac:dyDescent="0.25">
      <c r="A316" s="19">
        <v>75</v>
      </c>
      <c r="B316" s="71">
        <v>43196</v>
      </c>
      <c r="C316" s="70">
        <v>-126</v>
      </c>
      <c r="D316" s="36" t="s">
        <v>438</v>
      </c>
      <c r="E316" s="31" t="s">
        <v>1544</v>
      </c>
      <c r="F316" s="32">
        <v>-1395.66</v>
      </c>
      <c r="G316" t="s">
        <v>100</v>
      </c>
      <c r="H316" s="70" t="s">
        <v>1653</v>
      </c>
      <c r="I316" s="70" t="s">
        <v>1662</v>
      </c>
    </row>
    <row r="317" spans="1:9" x14ac:dyDescent="0.25">
      <c r="A317" s="19">
        <v>75</v>
      </c>
      <c r="B317" s="71">
        <v>43196</v>
      </c>
      <c r="C317" s="70">
        <v>-4</v>
      </c>
      <c r="D317" s="36" t="s">
        <v>438</v>
      </c>
      <c r="E317" s="31" t="s">
        <v>1222</v>
      </c>
      <c r="F317" s="70">
        <v>-59.14</v>
      </c>
      <c r="G317" t="s">
        <v>100</v>
      </c>
      <c r="H317" s="70" t="s">
        <v>1653</v>
      </c>
      <c r="I317" s="70" t="s">
        <v>1662</v>
      </c>
    </row>
    <row r="318" spans="1:9" x14ac:dyDescent="0.25">
      <c r="A318" s="19">
        <v>75</v>
      </c>
      <c r="B318" s="71">
        <v>43196</v>
      </c>
      <c r="C318" s="70">
        <v>-48</v>
      </c>
      <c r="D318" s="36" t="s">
        <v>438</v>
      </c>
      <c r="E318" s="31" t="s">
        <v>1204</v>
      </c>
      <c r="F318" s="70">
        <v>-924.14</v>
      </c>
      <c r="G318" t="s">
        <v>100</v>
      </c>
      <c r="H318" s="70" t="s">
        <v>1653</v>
      </c>
      <c r="I318" s="70" t="s">
        <v>1662</v>
      </c>
    </row>
    <row r="319" spans="1:9" x14ac:dyDescent="0.25">
      <c r="A319" s="19">
        <v>75</v>
      </c>
      <c r="B319" s="71">
        <v>43196</v>
      </c>
      <c r="C319" s="70">
        <v>-48</v>
      </c>
      <c r="D319" s="36" t="s">
        <v>438</v>
      </c>
      <c r="E319" s="31" t="s">
        <v>1204</v>
      </c>
      <c r="F319" s="70">
        <v>-924.14</v>
      </c>
      <c r="G319" t="s">
        <v>100</v>
      </c>
      <c r="H319" s="70" t="s">
        <v>1653</v>
      </c>
      <c r="I319" s="70" t="s">
        <v>1662</v>
      </c>
    </row>
    <row r="320" spans="1:9" x14ac:dyDescent="0.25">
      <c r="A320" s="19">
        <v>75</v>
      </c>
      <c r="B320" s="71">
        <v>43196</v>
      </c>
      <c r="C320" s="70">
        <v>-49</v>
      </c>
      <c r="D320" s="36" t="s">
        <v>438</v>
      </c>
      <c r="E320" s="31" t="s">
        <v>1549</v>
      </c>
      <c r="F320" s="32">
        <v>-1048.9100000000001</v>
      </c>
      <c r="G320" t="s">
        <v>100</v>
      </c>
      <c r="H320" s="70" t="s">
        <v>1653</v>
      </c>
      <c r="I320" s="70" t="s">
        <v>1662</v>
      </c>
    </row>
    <row r="321" spans="1:9" x14ac:dyDescent="0.25">
      <c r="A321" s="19">
        <v>75</v>
      </c>
      <c r="B321" s="71">
        <v>43196</v>
      </c>
      <c r="C321" s="70">
        <v>-72</v>
      </c>
      <c r="D321" s="36" t="s">
        <v>438</v>
      </c>
      <c r="E321" s="31" t="s">
        <v>1551</v>
      </c>
      <c r="F321" s="70">
        <v>-520.71</v>
      </c>
      <c r="G321" t="s">
        <v>100</v>
      </c>
      <c r="H321" s="70" t="s">
        <v>1653</v>
      </c>
      <c r="I321" s="70" t="s">
        <v>1662</v>
      </c>
    </row>
    <row r="322" spans="1:9" x14ac:dyDescent="0.25">
      <c r="A322" s="19">
        <v>75</v>
      </c>
      <c r="B322" s="71">
        <v>43196</v>
      </c>
      <c r="C322" s="70">
        <v>-23</v>
      </c>
      <c r="D322" s="36" t="s">
        <v>438</v>
      </c>
      <c r="E322" s="31" t="s">
        <v>1149</v>
      </c>
      <c r="F322" s="70">
        <v>-147.44</v>
      </c>
      <c r="G322" t="s">
        <v>100</v>
      </c>
      <c r="H322" s="70" t="s">
        <v>1653</v>
      </c>
      <c r="I322" s="70" t="s">
        <v>1662</v>
      </c>
    </row>
    <row r="323" spans="1:9" x14ac:dyDescent="0.25">
      <c r="A323" s="19">
        <v>75</v>
      </c>
      <c r="B323" s="71">
        <v>43196</v>
      </c>
      <c r="C323" s="70">
        <v>-102</v>
      </c>
      <c r="D323" s="36" t="s">
        <v>438</v>
      </c>
      <c r="E323" s="31" t="s">
        <v>1149</v>
      </c>
      <c r="F323" s="70">
        <v>-653.86</v>
      </c>
      <c r="G323" t="s">
        <v>100</v>
      </c>
      <c r="H323" s="70" t="s">
        <v>1653</v>
      </c>
      <c r="I323" s="70" t="s">
        <v>1662</v>
      </c>
    </row>
    <row r="324" spans="1:9" x14ac:dyDescent="0.25">
      <c r="A324" s="19">
        <v>75</v>
      </c>
      <c r="B324" s="71">
        <v>43196</v>
      </c>
      <c r="C324" s="70">
        <v>-47</v>
      </c>
      <c r="D324" s="36" t="s">
        <v>438</v>
      </c>
      <c r="E324" s="31" t="s">
        <v>1555</v>
      </c>
      <c r="F324" s="70">
        <v>-993.06</v>
      </c>
      <c r="G324" t="s">
        <v>100</v>
      </c>
      <c r="H324" s="70" t="s">
        <v>1653</v>
      </c>
      <c r="I324" s="70" t="s">
        <v>1662</v>
      </c>
    </row>
    <row r="325" spans="1:9" x14ac:dyDescent="0.25">
      <c r="A325" s="19">
        <v>75</v>
      </c>
      <c r="B325" s="71">
        <v>43196</v>
      </c>
      <c r="C325" s="70">
        <v>-49</v>
      </c>
      <c r="D325" s="36" t="s">
        <v>438</v>
      </c>
      <c r="E325" s="31" t="s">
        <v>1557</v>
      </c>
      <c r="F325" s="32">
        <v>-1381.66</v>
      </c>
      <c r="G325" t="s">
        <v>100</v>
      </c>
      <c r="H325" s="70" t="s">
        <v>1653</v>
      </c>
      <c r="I325" s="70" t="s">
        <v>1662</v>
      </c>
    </row>
    <row r="326" spans="1:9" x14ac:dyDescent="0.25">
      <c r="A326" s="19">
        <v>75</v>
      </c>
      <c r="B326" s="71">
        <v>43196</v>
      </c>
      <c r="C326" s="70">
        <v>-49</v>
      </c>
      <c r="D326" s="36" t="s">
        <v>438</v>
      </c>
      <c r="E326" s="31" t="s">
        <v>1549</v>
      </c>
      <c r="F326" s="32">
        <v>-1048.9100000000001</v>
      </c>
      <c r="G326" t="s">
        <v>100</v>
      </c>
      <c r="H326" s="70" t="s">
        <v>1653</v>
      </c>
      <c r="I326" s="70" t="s">
        <v>1662</v>
      </c>
    </row>
    <row r="327" spans="1:9" x14ac:dyDescent="0.25">
      <c r="A327" s="19">
        <v>75</v>
      </c>
      <c r="B327" s="71">
        <v>43196</v>
      </c>
      <c r="C327" s="70">
        <v>-56</v>
      </c>
      <c r="D327" s="36" t="s">
        <v>438</v>
      </c>
      <c r="E327" s="31" t="s">
        <v>1561</v>
      </c>
      <c r="F327" s="32">
        <v>-1814.58</v>
      </c>
      <c r="G327" t="s">
        <v>100</v>
      </c>
      <c r="H327" s="70" t="s">
        <v>1653</v>
      </c>
      <c r="I327" s="70" t="s">
        <v>1662</v>
      </c>
    </row>
    <row r="328" spans="1:9" x14ac:dyDescent="0.25">
      <c r="A328" s="19">
        <v>75</v>
      </c>
      <c r="B328" s="71">
        <v>43196</v>
      </c>
      <c r="C328" s="70">
        <v>-96</v>
      </c>
      <c r="D328" s="36" t="s">
        <v>438</v>
      </c>
      <c r="E328" s="31" t="s">
        <v>1563</v>
      </c>
      <c r="F328" s="70">
        <v>-817.2</v>
      </c>
      <c r="G328" t="s">
        <v>100</v>
      </c>
      <c r="H328" s="70" t="s">
        <v>1653</v>
      </c>
      <c r="I328" s="70" t="s">
        <v>1662</v>
      </c>
    </row>
    <row r="329" spans="1:9" x14ac:dyDescent="0.25">
      <c r="A329" s="19">
        <v>75</v>
      </c>
      <c r="B329" s="71">
        <v>43196</v>
      </c>
      <c r="C329" s="70">
        <v>-49</v>
      </c>
      <c r="D329" s="36" t="s">
        <v>438</v>
      </c>
      <c r="E329" s="31" t="s">
        <v>1536</v>
      </c>
      <c r="F329" s="70">
        <v>-426.41</v>
      </c>
      <c r="G329" t="s">
        <v>100</v>
      </c>
      <c r="H329" s="70" t="s">
        <v>1653</v>
      </c>
      <c r="I329" s="70" t="s">
        <v>1662</v>
      </c>
    </row>
    <row r="330" spans="1:9" x14ac:dyDescent="0.25">
      <c r="A330" s="19">
        <v>75</v>
      </c>
      <c r="B330" s="71">
        <v>43196</v>
      </c>
      <c r="C330" s="70">
        <v>-49</v>
      </c>
      <c r="D330" s="36" t="s">
        <v>438</v>
      </c>
      <c r="E330" s="31" t="s">
        <v>1536</v>
      </c>
      <c r="F330" s="70">
        <v>-426.41</v>
      </c>
      <c r="G330" t="s">
        <v>100</v>
      </c>
      <c r="H330" s="70" t="s">
        <v>1653</v>
      </c>
      <c r="I330" s="70" t="s">
        <v>1662</v>
      </c>
    </row>
    <row r="331" spans="1:9" x14ac:dyDescent="0.25">
      <c r="A331" s="19">
        <v>75</v>
      </c>
      <c r="B331" s="71">
        <v>43199</v>
      </c>
      <c r="C331" s="70">
        <v>-14</v>
      </c>
      <c r="D331" s="36" t="s">
        <v>438</v>
      </c>
      <c r="E331" s="31" t="s">
        <v>636</v>
      </c>
      <c r="F331" s="70">
        <v>-511.66</v>
      </c>
      <c r="G331" t="s">
        <v>100</v>
      </c>
      <c r="H331" s="70" t="s">
        <v>1631</v>
      </c>
      <c r="I331" s="70" t="s">
        <v>1662</v>
      </c>
    </row>
    <row r="332" spans="1:9" x14ac:dyDescent="0.25">
      <c r="A332" s="19">
        <v>75</v>
      </c>
      <c r="B332" s="71">
        <v>43199</v>
      </c>
      <c r="C332" s="70">
        <v>-7</v>
      </c>
      <c r="D332" s="36" t="s">
        <v>438</v>
      </c>
      <c r="E332" s="31" t="s">
        <v>640</v>
      </c>
      <c r="F332" s="70">
        <v>-249.62</v>
      </c>
      <c r="G332" t="s">
        <v>100</v>
      </c>
      <c r="H332" s="70" t="s">
        <v>1631</v>
      </c>
      <c r="I332" s="70" t="s">
        <v>1662</v>
      </c>
    </row>
    <row r="333" spans="1:9" x14ac:dyDescent="0.25">
      <c r="A333" s="19">
        <v>75</v>
      </c>
      <c r="B333" s="71">
        <v>43199</v>
      </c>
      <c r="C333" s="70">
        <v>-56</v>
      </c>
      <c r="D333" s="36" t="s">
        <v>438</v>
      </c>
      <c r="E333" s="31" t="s">
        <v>642</v>
      </c>
      <c r="F333" s="70">
        <v>-485.95</v>
      </c>
      <c r="G333" t="s">
        <v>100</v>
      </c>
      <c r="H333" s="70" t="s">
        <v>1631</v>
      </c>
      <c r="I333" s="70" t="s">
        <v>1662</v>
      </c>
    </row>
    <row r="334" spans="1:9" x14ac:dyDescent="0.25">
      <c r="A334" s="19">
        <v>75</v>
      </c>
      <c r="B334" s="71">
        <v>43199</v>
      </c>
      <c r="C334" s="70">
        <v>-56</v>
      </c>
      <c r="D334" s="36" t="s">
        <v>438</v>
      </c>
      <c r="E334" s="31" t="s">
        <v>642</v>
      </c>
      <c r="F334" s="70">
        <v>-485.95</v>
      </c>
      <c r="G334" t="s">
        <v>100</v>
      </c>
      <c r="H334" s="70" t="s">
        <v>1631</v>
      </c>
      <c r="I334" s="70" t="s">
        <v>1662</v>
      </c>
    </row>
    <row r="335" spans="1:9" x14ac:dyDescent="0.25">
      <c r="A335" s="19">
        <v>75</v>
      </c>
      <c r="B335" s="71">
        <v>43199</v>
      </c>
      <c r="C335" s="70">
        <v>-90</v>
      </c>
      <c r="D335" s="36" t="s">
        <v>438</v>
      </c>
      <c r="E335" s="31" t="s">
        <v>645</v>
      </c>
      <c r="F335" s="32">
        <v>-1301.8599999999999</v>
      </c>
      <c r="G335" t="s">
        <v>100</v>
      </c>
      <c r="H335" s="70" t="s">
        <v>1631</v>
      </c>
      <c r="I335" s="70" t="s">
        <v>1662</v>
      </c>
    </row>
    <row r="336" spans="1:9" x14ac:dyDescent="0.25">
      <c r="A336" s="19">
        <v>75</v>
      </c>
      <c r="B336" s="71">
        <v>43199</v>
      </c>
      <c r="C336" s="70">
        <v>-118</v>
      </c>
      <c r="D336" s="36" t="s">
        <v>438</v>
      </c>
      <c r="E336" s="31" t="s">
        <v>647</v>
      </c>
      <c r="F336" s="32">
        <v>-3182.01</v>
      </c>
      <c r="G336" t="s">
        <v>100</v>
      </c>
      <c r="H336" s="70" t="s">
        <v>1631</v>
      </c>
      <c r="I336" s="70" t="s">
        <v>1662</v>
      </c>
    </row>
    <row r="337" spans="1:9" x14ac:dyDescent="0.25">
      <c r="A337" s="19">
        <v>75</v>
      </c>
      <c r="B337" s="71">
        <v>43199</v>
      </c>
      <c r="C337" s="70">
        <v>-48</v>
      </c>
      <c r="D337" s="36" t="s">
        <v>438</v>
      </c>
      <c r="E337" s="31" t="s">
        <v>649</v>
      </c>
      <c r="F337" s="32">
        <v>-1281.3599999999999</v>
      </c>
      <c r="G337" t="s">
        <v>100</v>
      </c>
      <c r="H337" s="70" t="s">
        <v>1631</v>
      </c>
      <c r="I337" s="70" t="s">
        <v>1662</v>
      </c>
    </row>
    <row r="338" spans="1:9" x14ac:dyDescent="0.25">
      <c r="A338" s="19">
        <v>75</v>
      </c>
      <c r="B338" s="71">
        <v>43199</v>
      </c>
      <c r="C338" s="70">
        <v>-12</v>
      </c>
      <c r="D338" s="36" t="s">
        <v>438</v>
      </c>
      <c r="E338" s="31" t="s">
        <v>652</v>
      </c>
      <c r="F338" s="70">
        <v>-322.70999999999998</v>
      </c>
      <c r="G338" t="s">
        <v>100</v>
      </c>
      <c r="H338" s="70" t="s">
        <v>1631</v>
      </c>
      <c r="I338" s="70" t="s">
        <v>1662</v>
      </c>
    </row>
    <row r="339" spans="1:9" x14ac:dyDescent="0.25">
      <c r="A339" s="19">
        <v>75</v>
      </c>
      <c r="B339" s="71">
        <v>43199</v>
      </c>
      <c r="C339" s="70">
        <v>-48</v>
      </c>
      <c r="D339" s="36" t="s">
        <v>438</v>
      </c>
      <c r="E339" s="31" t="s">
        <v>652</v>
      </c>
      <c r="F339" s="32">
        <v>-1290.8499999999999</v>
      </c>
      <c r="G339" t="s">
        <v>100</v>
      </c>
      <c r="H339" s="70" t="s">
        <v>1631</v>
      </c>
      <c r="I339" s="70" t="s">
        <v>1662</v>
      </c>
    </row>
    <row r="340" spans="1:9" x14ac:dyDescent="0.25">
      <c r="A340" s="19">
        <v>75</v>
      </c>
      <c r="B340" s="71">
        <v>43199</v>
      </c>
      <c r="C340" s="70">
        <v>-2</v>
      </c>
      <c r="D340" s="36" t="s">
        <v>438</v>
      </c>
      <c r="E340" s="31" t="s">
        <v>654</v>
      </c>
      <c r="F340" s="70">
        <v>-162.41</v>
      </c>
      <c r="G340" t="s">
        <v>100</v>
      </c>
      <c r="H340" s="70" t="s">
        <v>1631</v>
      </c>
      <c r="I340" s="70" t="s">
        <v>1662</v>
      </c>
    </row>
    <row r="341" spans="1:9" x14ac:dyDescent="0.25">
      <c r="A341" s="19">
        <v>75</v>
      </c>
      <c r="B341" s="71">
        <v>43199</v>
      </c>
      <c r="C341" s="70">
        <v>-36</v>
      </c>
      <c r="D341" s="36" t="s">
        <v>438</v>
      </c>
      <c r="E341" s="31" t="s">
        <v>654</v>
      </c>
      <c r="F341" s="32">
        <v>-2923.36</v>
      </c>
      <c r="G341" t="s">
        <v>100</v>
      </c>
      <c r="H341" s="70" t="s">
        <v>1631</v>
      </c>
      <c r="I341" s="70" t="s">
        <v>1662</v>
      </c>
    </row>
    <row r="342" spans="1:9" x14ac:dyDescent="0.25">
      <c r="A342" s="19">
        <v>75</v>
      </c>
      <c r="B342" s="71">
        <v>43199</v>
      </c>
      <c r="C342" s="70">
        <v>-2</v>
      </c>
      <c r="D342" s="36" t="s">
        <v>438</v>
      </c>
      <c r="E342" s="31" t="s">
        <v>447</v>
      </c>
      <c r="F342" s="70">
        <v>-23.8</v>
      </c>
      <c r="G342" t="s">
        <v>100</v>
      </c>
      <c r="H342" s="70" t="s">
        <v>1654</v>
      </c>
      <c r="I342" s="70" t="s">
        <v>1662</v>
      </c>
    </row>
    <row r="343" spans="1:9" x14ac:dyDescent="0.25">
      <c r="A343" s="19">
        <v>75</v>
      </c>
      <c r="B343" s="71">
        <v>43199</v>
      </c>
      <c r="C343" s="70">
        <v>-48</v>
      </c>
      <c r="D343" s="36" t="s">
        <v>438</v>
      </c>
      <c r="E343" s="31" t="s">
        <v>658</v>
      </c>
      <c r="F343" s="70">
        <v>-997.33</v>
      </c>
      <c r="G343" t="s">
        <v>100</v>
      </c>
      <c r="H343" s="70" t="s">
        <v>1631</v>
      </c>
      <c r="I343" s="70" t="s">
        <v>1662</v>
      </c>
    </row>
    <row r="344" spans="1:9" x14ac:dyDescent="0.25">
      <c r="A344" s="19">
        <v>75</v>
      </c>
      <c r="B344" s="71">
        <v>43199</v>
      </c>
      <c r="C344" s="70">
        <v>-48</v>
      </c>
      <c r="D344" s="36" t="s">
        <v>438</v>
      </c>
      <c r="E344" s="31" t="s">
        <v>658</v>
      </c>
      <c r="F344" s="70">
        <v>-997.33</v>
      </c>
      <c r="G344" t="s">
        <v>100</v>
      </c>
      <c r="H344" s="70" t="s">
        <v>1631</v>
      </c>
      <c r="I344" s="70" t="s">
        <v>1662</v>
      </c>
    </row>
    <row r="345" spans="1:9" x14ac:dyDescent="0.25">
      <c r="A345" s="19">
        <v>75</v>
      </c>
      <c r="B345" s="71">
        <v>43199</v>
      </c>
      <c r="C345" s="70">
        <v>-16</v>
      </c>
      <c r="D345" s="36" t="s">
        <v>438</v>
      </c>
      <c r="E345" s="31" t="s">
        <v>658</v>
      </c>
      <c r="F345" s="70">
        <v>-332.44</v>
      </c>
      <c r="G345" t="s">
        <v>100</v>
      </c>
      <c r="H345" s="70" t="s">
        <v>1631</v>
      </c>
      <c r="I345" s="70" t="s">
        <v>1662</v>
      </c>
    </row>
    <row r="346" spans="1:9" x14ac:dyDescent="0.25">
      <c r="A346" s="19">
        <v>75</v>
      </c>
      <c r="B346" s="71">
        <v>43199</v>
      </c>
      <c r="C346" s="70">
        <v>-84</v>
      </c>
      <c r="D346" s="36" t="s">
        <v>438</v>
      </c>
      <c r="E346" s="31" t="s">
        <v>661</v>
      </c>
      <c r="F346" s="32">
        <v>-1165.49</v>
      </c>
      <c r="G346" t="s">
        <v>100</v>
      </c>
      <c r="H346" s="70" t="s">
        <v>1635</v>
      </c>
      <c r="I346" s="70" t="s">
        <v>1662</v>
      </c>
    </row>
    <row r="347" spans="1:9" x14ac:dyDescent="0.25">
      <c r="A347" s="19">
        <v>75</v>
      </c>
      <c r="B347" s="71">
        <v>43199</v>
      </c>
      <c r="C347" s="70">
        <v>-2</v>
      </c>
      <c r="D347" s="36" t="s">
        <v>438</v>
      </c>
      <c r="E347" s="31" t="s">
        <v>664</v>
      </c>
      <c r="F347" s="70">
        <v>-31.62</v>
      </c>
      <c r="G347" t="s">
        <v>100</v>
      </c>
      <c r="H347" s="70" t="s">
        <v>1640</v>
      </c>
      <c r="I347" s="70" t="s">
        <v>1662</v>
      </c>
    </row>
    <row r="348" spans="1:9" x14ac:dyDescent="0.25">
      <c r="A348" s="19">
        <v>75</v>
      </c>
      <c r="B348" s="71">
        <v>43199</v>
      </c>
      <c r="C348" s="70">
        <v>-1</v>
      </c>
      <c r="D348" s="36" t="s">
        <v>438</v>
      </c>
      <c r="E348" s="31" t="s">
        <v>664</v>
      </c>
      <c r="F348" s="70">
        <v>-15.81</v>
      </c>
      <c r="G348" t="s">
        <v>100</v>
      </c>
      <c r="H348" s="70" t="s">
        <v>1640</v>
      </c>
      <c r="I348" s="70" t="s">
        <v>1662</v>
      </c>
    </row>
    <row r="349" spans="1:9" x14ac:dyDescent="0.25">
      <c r="A349" s="19">
        <v>75</v>
      </c>
      <c r="B349" s="71">
        <v>43202</v>
      </c>
      <c r="C349" s="70">
        <v>-110</v>
      </c>
      <c r="D349" s="36" t="s">
        <v>438</v>
      </c>
      <c r="E349" s="31" t="s">
        <v>1130</v>
      </c>
      <c r="F349" s="32">
        <v>-1401.35</v>
      </c>
      <c r="G349" t="s">
        <v>100</v>
      </c>
      <c r="H349" s="70" t="s">
        <v>1648</v>
      </c>
      <c r="I349" s="70" t="s">
        <v>1662</v>
      </c>
    </row>
    <row r="350" spans="1:9" x14ac:dyDescent="0.25">
      <c r="A350" s="19">
        <v>75</v>
      </c>
      <c r="B350" s="71">
        <v>43202</v>
      </c>
      <c r="C350" s="70">
        <v>-110</v>
      </c>
      <c r="D350" s="36" t="s">
        <v>438</v>
      </c>
      <c r="E350" s="31" t="s">
        <v>1130</v>
      </c>
      <c r="F350" s="32">
        <v>-1401.35</v>
      </c>
      <c r="G350" t="s">
        <v>100</v>
      </c>
      <c r="H350" s="70" t="s">
        <v>1648</v>
      </c>
      <c r="I350" s="70" t="s">
        <v>1662</v>
      </c>
    </row>
    <row r="351" spans="1:9" x14ac:dyDescent="0.25">
      <c r="A351" s="19">
        <v>75</v>
      </c>
      <c r="B351" s="71">
        <v>43202</v>
      </c>
      <c r="C351" s="70">
        <v>-110</v>
      </c>
      <c r="D351" s="36" t="s">
        <v>438</v>
      </c>
      <c r="E351" s="31" t="s">
        <v>1130</v>
      </c>
      <c r="F351" s="32">
        <v>-1401.35</v>
      </c>
      <c r="G351" t="s">
        <v>100</v>
      </c>
      <c r="H351" s="70" t="s">
        <v>1648</v>
      </c>
      <c r="I351" s="70" t="s">
        <v>1662</v>
      </c>
    </row>
    <row r="352" spans="1:9" x14ac:dyDescent="0.25">
      <c r="A352" s="19">
        <v>75</v>
      </c>
      <c r="B352" s="71">
        <v>43202</v>
      </c>
      <c r="C352" s="70">
        <v>-110</v>
      </c>
      <c r="D352" s="36" t="s">
        <v>438</v>
      </c>
      <c r="E352" s="31" t="s">
        <v>1130</v>
      </c>
      <c r="F352" s="32">
        <v>-1401.35</v>
      </c>
      <c r="G352" t="s">
        <v>100</v>
      </c>
      <c r="H352" s="70" t="s">
        <v>1648</v>
      </c>
      <c r="I352" s="70" t="s">
        <v>1662</v>
      </c>
    </row>
    <row r="353" spans="1:9" x14ac:dyDescent="0.25">
      <c r="A353" s="19">
        <v>75</v>
      </c>
      <c r="B353" s="71">
        <v>43202</v>
      </c>
      <c r="C353" s="70">
        <v>-110</v>
      </c>
      <c r="D353" s="36" t="s">
        <v>438</v>
      </c>
      <c r="E353" s="31" t="s">
        <v>1130</v>
      </c>
      <c r="F353" s="32">
        <v>-1401.35</v>
      </c>
      <c r="G353" t="s">
        <v>100</v>
      </c>
      <c r="H353" s="70" t="s">
        <v>1648</v>
      </c>
      <c r="I353" s="70" t="s">
        <v>1662</v>
      </c>
    </row>
    <row r="354" spans="1:9" x14ac:dyDescent="0.25">
      <c r="A354" s="19">
        <v>75</v>
      </c>
      <c r="B354" s="71">
        <v>43202</v>
      </c>
      <c r="C354" s="70">
        <v>-110</v>
      </c>
      <c r="D354" s="36" t="s">
        <v>438</v>
      </c>
      <c r="E354" s="31" t="s">
        <v>1130</v>
      </c>
      <c r="F354" s="32">
        <v>-1401.35</v>
      </c>
      <c r="G354" t="s">
        <v>100</v>
      </c>
      <c r="H354" s="70" t="s">
        <v>1648</v>
      </c>
      <c r="I354" s="70" t="s">
        <v>1662</v>
      </c>
    </row>
    <row r="355" spans="1:9" x14ac:dyDescent="0.25">
      <c r="A355" s="19">
        <v>75</v>
      </c>
      <c r="B355" s="71">
        <v>43202</v>
      </c>
      <c r="C355" s="70">
        <v>-110</v>
      </c>
      <c r="D355" s="36" t="s">
        <v>438</v>
      </c>
      <c r="E355" s="31" t="s">
        <v>1130</v>
      </c>
      <c r="F355" s="32">
        <v>-1401.35</v>
      </c>
      <c r="G355" t="s">
        <v>100</v>
      </c>
      <c r="H355" s="70" t="s">
        <v>1648</v>
      </c>
      <c r="I355" s="70" t="s">
        <v>1662</v>
      </c>
    </row>
    <row r="356" spans="1:9" x14ac:dyDescent="0.25">
      <c r="A356" s="19">
        <v>75</v>
      </c>
      <c r="B356" s="71">
        <v>43202</v>
      </c>
      <c r="C356" s="70">
        <v>-110</v>
      </c>
      <c r="D356" s="36" t="s">
        <v>438</v>
      </c>
      <c r="E356" s="31" t="s">
        <v>1130</v>
      </c>
      <c r="F356" s="32">
        <v>-1401.35</v>
      </c>
      <c r="G356" t="s">
        <v>100</v>
      </c>
      <c r="H356" s="70" t="s">
        <v>1648</v>
      </c>
      <c r="I356" s="70" t="s">
        <v>1662</v>
      </c>
    </row>
    <row r="357" spans="1:9" x14ac:dyDescent="0.25">
      <c r="A357" s="19">
        <v>75</v>
      </c>
      <c r="B357" s="71">
        <v>43202</v>
      </c>
      <c r="C357" s="70">
        <v>-110</v>
      </c>
      <c r="D357" s="36" t="s">
        <v>438</v>
      </c>
      <c r="E357" s="31" t="s">
        <v>1130</v>
      </c>
      <c r="F357" s="32">
        <v>-1401.35</v>
      </c>
      <c r="G357" t="s">
        <v>100</v>
      </c>
      <c r="H357" s="70" t="s">
        <v>1648</v>
      </c>
      <c r="I357" s="70" t="s">
        <v>1662</v>
      </c>
    </row>
    <row r="358" spans="1:9" x14ac:dyDescent="0.25">
      <c r="A358" s="19">
        <v>75</v>
      </c>
      <c r="B358" s="71">
        <v>43202</v>
      </c>
      <c r="C358" s="70">
        <v>-110</v>
      </c>
      <c r="D358" s="36" t="s">
        <v>438</v>
      </c>
      <c r="E358" s="31" t="s">
        <v>1130</v>
      </c>
      <c r="F358" s="32">
        <v>-1401.35</v>
      </c>
      <c r="G358" t="s">
        <v>100</v>
      </c>
      <c r="H358" s="70" t="s">
        <v>1648</v>
      </c>
      <c r="I358" s="70" t="s">
        <v>1662</v>
      </c>
    </row>
    <row r="359" spans="1:9" x14ac:dyDescent="0.25">
      <c r="A359" s="19">
        <v>75</v>
      </c>
      <c r="B359" s="71">
        <v>43202</v>
      </c>
      <c r="C359" s="70">
        <v>-110</v>
      </c>
      <c r="D359" s="36" t="s">
        <v>438</v>
      </c>
      <c r="E359" s="31" t="s">
        <v>1130</v>
      </c>
      <c r="F359" s="32">
        <v>-1401.35</v>
      </c>
      <c r="G359" t="s">
        <v>100</v>
      </c>
      <c r="H359" s="70" t="s">
        <v>1648</v>
      </c>
      <c r="I359" s="70" t="s">
        <v>1662</v>
      </c>
    </row>
    <row r="360" spans="1:9" x14ac:dyDescent="0.25">
      <c r="A360" s="19">
        <v>75</v>
      </c>
      <c r="B360" s="71">
        <v>43202</v>
      </c>
      <c r="C360" s="70">
        <v>-110</v>
      </c>
      <c r="D360" s="36" t="s">
        <v>438</v>
      </c>
      <c r="E360" s="31" t="s">
        <v>1130</v>
      </c>
      <c r="F360" s="32">
        <v>-1401.35</v>
      </c>
      <c r="G360" t="s">
        <v>100</v>
      </c>
      <c r="H360" s="70" t="s">
        <v>1648</v>
      </c>
      <c r="I360" s="70" t="s">
        <v>1662</v>
      </c>
    </row>
    <row r="361" spans="1:9" x14ac:dyDescent="0.25">
      <c r="A361" s="19">
        <v>75</v>
      </c>
      <c r="B361" s="71">
        <v>43202</v>
      </c>
      <c r="C361" s="70">
        <v>-110</v>
      </c>
      <c r="D361" s="36" t="s">
        <v>438</v>
      </c>
      <c r="E361" s="31" t="s">
        <v>1130</v>
      </c>
      <c r="F361" s="32">
        <v>-1401.35</v>
      </c>
      <c r="G361" t="s">
        <v>100</v>
      </c>
      <c r="H361" s="70" t="s">
        <v>1648</v>
      </c>
      <c r="I361" s="70" t="s">
        <v>1662</v>
      </c>
    </row>
    <row r="362" spans="1:9" x14ac:dyDescent="0.25">
      <c r="A362" s="19">
        <v>75</v>
      </c>
      <c r="B362" s="71">
        <v>43202</v>
      </c>
      <c r="C362" s="70">
        <v>-110</v>
      </c>
      <c r="D362" s="36" t="s">
        <v>438</v>
      </c>
      <c r="E362" s="31" t="s">
        <v>1130</v>
      </c>
      <c r="F362" s="32">
        <v>-1401.35</v>
      </c>
      <c r="G362" t="s">
        <v>100</v>
      </c>
      <c r="H362" s="70" t="s">
        <v>1648</v>
      </c>
      <c r="I362" s="70" t="s">
        <v>1662</v>
      </c>
    </row>
    <row r="363" spans="1:9" x14ac:dyDescent="0.25">
      <c r="A363" s="19">
        <v>75</v>
      </c>
      <c r="B363" s="71">
        <v>43202</v>
      </c>
      <c r="C363" s="70">
        <v>-110</v>
      </c>
      <c r="D363" s="36" t="s">
        <v>438</v>
      </c>
      <c r="E363" s="31" t="s">
        <v>1130</v>
      </c>
      <c r="F363" s="32">
        <v>-1401.35</v>
      </c>
      <c r="G363" t="s">
        <v>100</v>
      </c>
      <c r="H363" s="70" t="s">
        <v>1648</v>
      </c>
      <c r="I363" s="70" t="s">
        <v>1662</v>
      </c>
    </row>
    <row r="364" spans="1:9" x14ac:dyDescent="0.25">
      <c r="A364" s="19">
        <v>75</v>
      </c>
      <c r="B364" s="71">
        <v>43202</v>
      </c>
      <c r="C364" s="70">
        <v>-110</v>
      </c>
      <c r="D364" s="36" t="s">
        <v>438</v>
      </c>
      <c r="E364" s="31" t="s">
        <v>1130</v>
      </c>
      <c r="F364" s="32">
        <v>-1401.35</v>
      </c>
      <c r="G364" t="s">
        <v>100</v>
      </c>
      <c r="H364" s="70" t="s">
        <v>1648</v>
      </c>
      <c r="I364" s="70" t="s">
        <v>1662</v>
      </c>
    </row>
    <row r="365" spans="1:9" x14ac:dyDescent="0.25">
      <c r="A365" s="19">
        <v>75</v>
      </c>
      <c r="B365" s="71">
        <v>43202</v>
      </c>
      <c r="C365" s="70">
        <v>-110</v>
      </c>
      <c r="D365" s="36" t="s">
        <v>438</v>
      </c>
      <c r="E365" s="31" t="s">
        <v>1130</v>
      </c>
      <c r="F365" s="32">
        <v>-1401.35</v>
      </c>
      <c r="G365" t="s">
        <v>100</v>
      </c>
      <c r="H365" s="70" t="s">
        <v>1648</v>
      </c>
      <c r="I365" s="70" t="s">
        <v>1662</v>
      </c>
    </row>
    <row r="366" spans="1:9" x14ac:dyDescent="0.25">
      <c r="A366" s="19">
        <v>75</v>
      </c>
      <c r="B366" s="71">
        <v>43202</v>
      </c>
      <c r="C366" s="70">
        <v>-110</v>
      </c>
      <c r="D366" s="36" t="s">
        <v>438</v>
      </c>
      <c r="E366" s="31" t="s">
        <v>1130</v>
      </c>
      <c r="F366" s="32">
        <v>-1401.35</v>
      </c>
      <c r="G366" t="s">
        <v>100</v>
      </c>
      <c r="H366" s="70" t="s">
        <v>1648</v>
      </c>
      <c r="I366" s="70" t="s">
        <v>1662</v>
      </c>
    </row>
    <row r="367" spans="1:9" x14ac:dyDescent="0.25">
      <c r="A367" s="19">
        <v>75</v>
      </c>
      <c r="B367" s="71">
        <v>43202</v>
      </c>
      <c r="C367" s="70">
        <v>-110</v>
      </c>
      <c r="D367" s="36" t="s">
        <v>438</v>
      </c>
      <c r="E367" s="31" t="s">
        <v>1130</v>
      </c>
      <c r="F367" s="32">
        <v>-1401.35</v>
      </c>
      <c r="G367" t="s">
        <v>100</v>
      </c>
      <c r="H367" s="70" t="s">
        <v>1648</v>
      </c>
      <c r="I367" s="70" t="s">
        <v>1662</v>
      </c>
    </row>
    <row r="368" spans="1:9" x14ac:dyDescent="0.25">
      <c r="A368" s="19">
        <v>75</v>
      </c>
      <c r="B368" s="71">
        <v>43202</v>
      </c>
      <c r="C368" s="70">
        <v>-80</v>
      </c>
      <c r="D368" s="36" t="s">
        <v>438</v>
      </c>
      <c r="E368" s="31" t="s">
        <v>1505</v>
      </c>
      <c r="F368" s="32">
        <v>-1088.3499999999999</v>
      </c>
      <c r="G368" t="s">
        <v>100</v>
      </c>
      <c r="H368" s="70" t="s">
        <v>1653</v>
      </c>
      <c r="I368" s="70" t="s">
        <v>1662</v>
      </c>
    </row>
    <row r="369" spans="1:9" x14ac:dyDescent="0.25">
      <c r="A369" s="19">
        <v>75</v>
      </c>
      <c r="B369" s="71">
        <v>43202</v>
      </c>
      <c r="C369" s="70">
        <v>-36</v>
      </c>
      <c r="D369" s="36" t="s">
        <v>438</v>
      </c>
      <c r="E369" s="31" t="s">
        <v>1508</v>
      </c>
      <c r="F369" s="70">
        <v>-927.48</v>
      </c>
      <c r="G369" t="s">
        <v>100</v>
      </c>
      <c r="H369" s="70" t="s">
        <v>1653</v>
      </c>
      <c r="I369" s="70" t="s">
        <v>1662</v>
      </c>
    </row>
    <row r="370" spans="1:9" x14ac:dyDescent="0.25">
      <c r="A370" s="19">
        <v>75</v>
      </c>
      <c r="B370" s="71">
        <v>43202</v>
      </c>
      <c r="C370" s="70">
        <v>-32</v>
      </c>
      <c r="D370" s="36" t="s">
        <v>438</v>
      </c>
      <c r="E370" s="31" t="s">
        <v>1211</v>
      </c>
      <c r="F370" s="70">
        <v>-794.22</v>
      </c>
      <c r="G370" t="s">
        <v>100</v>
      </c>
      <c r="H370" s="70" t="s">
        <v>1653</v>
      </c>
      <c r="I370" s="70" t="s">
        <v>1662</v>
      </c>
    </row>
    <row r="371" spans="1:9" x14ac:dyDescent="0.25">
      <c r="A371" s="19">
        <v>75</v>
      </c>
      <c r="B371" s="71">
        <v>43202</v>
      </c>
      <c r="C371" s="70">
        <v>-28</v>
      </c>
      <c r="D371" s="36" t="s">
        <v>438</v>
      </c>
      <c r="E371" s="31" t="s">
        <v>1412</v>
      </c>
      <c r="F371" s="70">
        <v>-579.80999999999995</v>
      </c>
      <c r="G371" t="s">
        <v>100</v>
      </c>
      <c r="H371" s="70" t="s">
        <v>1653</v>
      </c>
      <c r="I371" s="70" t="s">
        <v>1662</v>
      </c>
    </row>
    <row r="372" spans="1:9" x14ac:dyDescent="0.25">
      <c r="A372" s="19">
        <v>75</v>
      </c>
      <c r="B372" s="71">
        <v>43202</v>
      </c>
      <c r="C372" s="70">
        <v>-36</v>
      </c>
      <c r="D372" s="36" t="s">
        <v>438</v>
      </c>
      <c r="E372" s="31" t="s">
        <v>1514</v>
      </c>
      <c r="F372" s="70">
        <v>-847.73</v>
      </c>
      <c r="G372" t="s">
        <v>100</v>
      </c>
      <c r="H372" s="70" t="s">
        <v>1653</v>
      </c>
      <c r="I372" s="70" t="s">
        <v>1662</v>
      </c>
    </row>
    <row r="373" spans="1:9" x14ac:dyDescent="0.25">
      <c r="A373" s="19">
        <v>75</v>
      </c>
      <c r="B373" s="71">
        <v>43202</v>
      </c>
      <c r="C373" s="70">
        <v>-24</v>
      </c>
      <c r="D373" s="36" t="s">
        <v>438</v>
      </c>
      <c r="E373" s="31" t="s">
        <v>1516</v>
      </c>
      <c r="F373" s="70">
        <v>-893.09</v>
      </c>
      <c r="G373" t="s">
        <v>100</v>
      </c>
      <c r="H373" s="70" t="s">
        <v>1653</v>
      </c>
      <c r="I373" s="70" t="s">
        <v>1662</v>
      </c>
    </row>
    <row r="374" spans="1:9" x14ac:dyDescent="0.25">
      <c r="A374" s="19">
        <v>75</v>
      </c>
      <c r="B374" s="71">
        <v>43202</v>
      </c>
      <c r="C374" s="70">
        <v>-63</v>
      </c>
      <c r="D374" s="36" t="s">
        <v>438</v>
      </c>
      <c r="E374" s="31" t="s">
        <v>1518</v>
      </c>
      <c r="F374" s="70">
        <v>-921.46</v>
      </c>
      <c r="G374" t="s">
        <v>100</v>
      </c>
      <c r="H374" s="70" t="s">
        <v>1653</v>
      </c>
      <c r="I374" s="70" t="s">
        <v>1662</v>
      </c>
    </row>
    <row r="375" spans="1:9" x14ac:dyDescent="0.25">
      <c r="A375" s="19">
        <v>75</v>
      </c>
      <c r="B375" s="71">
        <v>43202</v>
      </c>
      <c r="C375" s="70">
        <v>-1</v>
      </c>
      <c r="D375" s="36" t="s">
        <v>435</v>
      </c>
      <c r="E375" s="31" t="s">
        <v>1521</v>
      </c>
      <c r="F375" s="32">
        <v>-1237.8699999999999</v>
      </c>
      <c r="G375" t="s">
        <v>100</v>
      </c>
      <c r="H375" s="70" t="s">
        <v>1653</v>
      </c>
      <c r="I375" s="70" t="s">
        <v>1662</v>
      </c>
    </row>
    <row r="376" spans="1:9" x14ac:dyDescent="0.25">
      <c r="A376" s="19">
        <v>75</v>
      </c>
      <c r="B376" s="71">
        <v>43202</v>
      </c>
      <c r="C376" s="70">
        <v>-4</v>
      </c>
      <c r="D376" s="36" t="s">
        <v>438</v>
      </c>
      <c r="E376" s="31" t="s">
        <v>1514</v>
      </c>
      <c r="F376" s="70">
        <v>-94.19</v>
      </c>
      <c r="G376" t="s">
        <v>100</v>
      </c>
      <c r="H376" s="70" t="s">
        <v>1653</v>
      </c>
      <c r="I376" s="70" t="s">
        <v>1662</v>
      </c>
    </row>
    <row r="377" spans="1:9" x14ac:dyDescent="0.25">
      <c r="A377" s="19">
        <v>75</v>
      </c>
      <c r="B377" s="71">
        <v>43202</v>
      </c>
      <c r="C377" s="70">
        <v>-80464</v>
      </c>
      <c r="D377" s="36" t="s">
        <v>435</v>
      </c>
      <c r="E377" s="33">
        <v>16824</v>
      </c>
      <c r="F377" s="70">
        <v>-724.18</v>
      </c>
      <c r="G377" t="s">
        <v>100</v>
      </c>
      <c r="H377" s="70" t="s">
        <v>1632</v>
      </c>
      <c r="I377" s="70" t="s">
        <v>1669</v>
      </c>
    </row>
    <row r="378" spans="1:9" x14ac:dyDescent="0.25">
      <c r="A378" s="19">
        <v>75</v>
      </c>
      <c r="B378" s="71">
        <v>43202</v>
      </c>
      <c r="C378" s="70">
        <v>-165</v>
      </c>
      <c r="D378" s="36" t="s">
        <v>440</v>
      </c>
      <c r="E378" s="33">
        <v>24464</v>
      </c>
      <c r="F378" s="32">
        <v>-2311.12</v>
      </c>
      <c r="G378" t="s">
        <v>100</v>
      </c>
      <c r="H378" s="70" t="s">
        <v>1631</v>
      </c>
      <c r="I378" s="70" t="s">
        <v>1666</v>
      </c>
    </row>
    <row r="379" spans="1:9" x14ac:dyDescent="0.25">
      <c r="A379" s="19">
        <v>75</v>
      </c>
      <c r="B379" s="71">
        <v>43202</v>
      </c>
      <c r="C379" s="70">
        <v>-110</v>
      </c>
      <c r="D379" s="36" t="s">
        <v>438</v>
      </c>
      <c r="E379" s="31" t="s">
        <v>1130</v>
      </c>
      <c r="F379" s="32">
        <v>-1401.35</v>
      </c>
      <c r="G379" t="s">
        <v>100</v>
      </c>
      <c r="H379" s="70" t="s">
        <v>1648</v>
      </c>
      <c r="I379" s="70" t="s">
        <v>1662</v>
      </c>
    </row>
    <row r="380" spans="1:9" x14ac:dyDescent="0.25">
      <c r="A380" s="19">
        <v>75</v>
      </c>
      <c r="B380" s="71">
        <v>43202</v>
      </c>
      <c r="C380" s="70">
        <v>-110</v>
      </c>
      <c r="D380" s="36" t="s">
        <v>438</v>
      </c>
      <c r="E380" s="31" t="s">
        <v>1130</v>
      </c>
      <c r="F380" s="32">
        <v>-1401.35</v>
      </c>
      <c r="G380" t="s">
        <v>100</v>
      </c>
      <c r="H380" s="70" t="s">
        <v>1648</v>
      </c>
      <c r="I380" s="70" t="s">
        <v>1662</v>
      </c>
    </row>
    <row r="381" spans="1:9" x14ac:dyDescent="0.25">
      <c r="A381" s="19">
        <v>75</v>
      </c>
      <c r="B381" s="71">
        <v>43202</v>
      </c>
      <c r="C381" s="70">
        <v>-110</v>
      </c>
      <c r="D381" s="36" t="s">
        <v>438</v>
      </c>
      <c r="E381" s="31" t="s">
        <v>1130</v>
      </c>
      <c r="F381" s="32">
        <v>-1401.35</v>
      </c>
      <c r="G381" t="s">
        <v>100</v>
      </c>
      <c r="H381" s="70" t="s">
        <v>1648</v>
      </c>
      <c r="I381" s="70" t="s">
        <v>1662</v>
      </c>
    </row>
    <row r="382" spans="1:9" x14ac:dyDescent="0.25">
      <c r="A382" s="19">
        <v>75</v>
      </c>
      <c r="B382" s="71">
        <v>43202</v>
      </c>
      <c r="C382" s="70">
        <v>-110</v>
      </c>
      <c r="D382" s="36" t="s">
        <v>438</v>
      </c>
      <c r="E382" s="31" t="s">
        <v>1130</v>
      </c>
      <c r="F382" s="32">
        <v>-1401.35</v>
      </c>
      <c r="G382" t="s">
        <v>100</v>
      </c>
      <c r="H382" s="70" t="s">
        <v>1648</v>
      </c>
      <c r="I382" s="70" t="s">
        <v>1662</v>
      </c>
    </row>
    <row r="383" spans="1:9" x14ac:dyDescent="0.25">
      <c r="A383" s="19">
        <v>75</v>
      </c>
      <c r="B383" s="71">
        <v>43202</v>
      </c>
      <c r="C383" s="70">
        <v>-108</v>
      </c>
      <c r="D383" s="36" t="s">
        <v>438</v>
      </c>
      <c r="E383" s="31" t="s">
        <v>1130</v>
      </c>
      <c r="F383" s="32">
        <v>-1375.87</v>
      </c>
      <c r="G383" t="s">
        <v>100</v>
      </c>
      <c r="H383" s="70" t="s">
        <v>1648</v>
      </c>
      <c r="I383" s="70" t="s">
        <v>1662</v>
      </c>
    </row>
    <row r="384" spans="1:9" x14ac:dyDescent="0.25">
      <c r="A384" s="19">
        <v>75</v>
      </c>
      <c r="B384" s="71">
        <v>43202</v>
      </c>
      <c r="C384" s="70">
        <v>-110</v>
      </c>
      <c r="D384" s="36" t="s">
        <v>438</v>
      </c>
      <c r="E384" s="31" t="s">
        <v>1130</v>
      </c>
      <c r="F384" s="32">
        <v>-1401.35</v>
      </c>
      <c r="G384" t="s">
        <v>100</v>
      </c>
      <c r="H384" s="70" t="s">
        <v>1648</v>
      </c>
      <c r="I384" s="70" t="s">
        <v>1662</v>
      </c>
    </row>
    <row r="385" spans="1:9" x14ac:dyDescent="0.25">
      <c r="A385" s="19">
        <v>75</v>
      </c>
      <c r="B385" s="71">
        <v>43202</v>
      </c>
      <c r="C385" s="70">
        <v>-110</v>
      </c>
      <c r="D385" s="36" t="s">
        <v>438</v>
      </c>
      <c r="E385" s="31" t="s">
        <v>1130</v>
      </c>
      <c r="F385" s="32">
        <v>-1401.35</v>
      </c>
      <c r="G385" t="s">
        <v>100</v>
      </c>
      <c r="H385" s="70" t="s">
        <v>1648</v>
      </c>
      <c r="I385" s="70" t="s">
        <v>1662</v>
      </c>
    </row>
    <row r="386" spans="1:9" x14ac:dyDescent="0.25">
      <c r="A386" s="19">
        <v>75</v>
      </c>
      <c r="B386" s="71">
        <v>43202</v>
      </c>
      <c r="C386" s="70">
        <v>-110</v>
      </c>
      <c r="D386" s="36" t="s">
        <v>438</v>
      </c>
      <c r="E386" s="31" t="s">
        <v>1130</v>
      </c>
      <c r="F386" s="32">
        <v>-1401.35</v>
      </c>
      <c r="G386" t="s">
        <v>100</v>
      </c>
      <c r="H386" s="70" t="s">
        <v>1648</v>
      </c>
      <c r="I386" s="70" t="s">
        <v>1662</v>
      </c>
    </row>
    <row r="387" spans="1:9" x14ac:dyDescent="0.25">
      <c r="A387" s="19">
        <v>75</v>
      </c>
      <c r="B387" s="71">
        <v>43202</v>
      </c>
      <c r="C387" s="70">
        <v>-110</v>
      </c>
      <c r="D387" s="36" t="s">
        <v>438</v>
      </c>
      <c r="E387" s="31" t="s">
        <v>1130</v>
      </c>
      <c r="F387" s="32">
        <v>-1401.35</v>
      </c>
      <c r="G387" t="s">
        <v>100</v>
      </c>
      <c r="H387" s="70" t="s">
        <v>1648</v>
      </c>
      <c r="I387" s="70" t="s">
        <v>1662</v>
      </c>
    </row>
    <row r="388" spans="1:9" x14ac:dyDescent="0.25">
      <c r="A388" s="19">
        <v>75</v>
      </c>
      <c r="B388" s="71">
        <v>43202</v>
      </c>
      <c r="C388" s="70">
        <v>-92</v>
      </c>
      <c r="D388" s="36" t="s">
        <v>438</v>
      </c>
      <c r="E388" s="31" t="s">
        <v>1130</v>
      </c>
      <c r="F388" s="32">
        <v>-1172.03</v>
      </c>
      <c r="G388" t="s">
        <v>100</v>
      </c>
      <c r="H388" s="70" t="s">
        <v>1648</v>
      </c>
      <c r="I388" s="70" t="s">
        <v>1662</v>
      </c>
    </row>
    <row r="389" spans="1:9" x14ac:dyDescent="0.25">
      <c r="A389" s="19">
        <v>75</v>
      </c>
      <c r="B389" s="71">
        <v>43202</v>
      </c>
      <c r="C389" s="70">
        <v>-110</v>
      </c>
      <c r="D389" s="36" t="s">
        <v>438</v>
      </c>
      <c r="E389" s="31" t="s">
        <v>1130</v>
      </c>
      <c r="F389" s="32">
        <v>-1401.35</v>
      </c>
      <c r="G389" t="s">
        <v>100</v>
      </c>
      <c r="H389" s="70" t="s">
        <v>1648</v>
      </c>
      <c r="I389" s="70" t="s">
        <v>1662</v>
      </c>
    </row>
    <row r="390" spans="1:9" x14ac:dyDescent="0.25">
      <c r="A390" s="19">
        <v>75</v>
      </c>
      <c r="B390" s="71">
        <v>43203</v>
      </c>
      <c r="C390" s="70">
        <v>-1</v>
      </c>
      <c r="D390" s="36" t="s">
        <v>435</v>
      </c>
      <c r="E390" s="31" t="s">
        <v>1449</v>
      </c>
      <c r="F390" s="32">
        <v>-1163</v>
      </c>
      <c r="G390" t="s">
        <v>100</v>
      </c>
      <c r="H390" s="70" t="s">
        <v>1641</v>
      </c>
      <c r="I390" s="70" t="s">
        <v>1662</v>
      </c>
    </row>
    <row r="391" spans="1:9" x14ac:dyDescent="0.25">
      <c r="A391" s="19">
        <v>75</v>
      </c>
      <c r="B391" s="71">
        <v>43203</v>
      </c>
      <c r="C391" s="70">
        <v>-78</v>
      </c>
      <c r="D391" s="36" t="s">
        <v>438</v>
      </c>
      <c r="E391" s="31" t="s">
        <v>1453</v>
      </c>
      <c r="F391" s="32">
        <v>-1204.78</v>
      </c>
      <c r="G391" t="s">
        <v>100</v>
      </c>
      <c r="H391" s="70" t="s">
        <v>1653</v>
      </c>
      <c r="I391" s="70" t="s">
        <v>1662</v>
      </c>
    </row>
    <row r="392" spans="1:9" x14ac:dyDescent="0.25">
      <c r="A392" s="19">
        <v>75</v>
      </c>
      <c r="B392" s="71">
        <v>43203</v>
      </c>
      <c r="C392" s="70">
        <v>-120</v>
      </c>
      <c r="D392" s="36" t="s">
        <v>438</v>
      </c>
      <c r="E392" s="31" t="s">
        <v>1169</v>
      </c>
      <c r="F392" s="32">
        <v>-1136.8</v>
      </c>
      <c r="G392" t="s">
        <v>100</v>
      </c>
      <c r="H392" s="70" t="s">
        <v>1653</v>
      </c>
      <c r="I392" s="70" t="s">
        <v>1662</v>
      </c>
    </row>
    <row r="393" spans="1:9" x14ac:dyDescent="0.25">
      <c r="A393" s="19">
        <v>75</v>
      </c>
      <c r="B393" s="71">
        <v>43203</v>
      </c>
      <c r="C393" s="70">
        <v>-52</v>
      </c>
      <c r="D393" s="36" t="s">
        <v>438</v>
      </c>
      <c r="E393" s="31" t="s">
        <v>1459</v>
      </c>
      <c r="F393" s="32">
        <v>-1007.59</v>
      </c>
      <c r="G393" t="s">
        <v>100</v>
      </c>
      <c r="H393" s="70" t="s">
        <v>1653</v>
      </c>
      <c r="I393" s="70" t="s">
        <v>1662</v>
      </c>
    </row>
    <row r="394" spans="1:9" x14ac:dyDescent="0.25">
      <c r="A394" s="19">
        <v>75</v>
      </c>
      <c r="B394" s="71">
        <v>43203</v>
      </c>
      <c r="C394" s="70">
        <v>-55</v>
      </c>
      <c r="D394" s="36" t="s">
        <v>438</v>
      </c>
      <c r="E394" s="31" t="s">
        <v>1461</v>
      </c>
      <c r="F394" s="32">
        <v>-1102.8599999999999</v>
      </c>
      <c r="G394" t="s">
        <v>100</v>
      </c>
      <c r="H394" s="70" t="s">
        <v>1653</v>
      </c>
      <c r="I394" s="70" t="s">
        <v>1662</v>
      </c>
    </row>
    <row r="395" spans="1:9" x14ac:dyDescent="0.25">
      <c r="A395" s="19">
        <v>75</v>
      </c>
      <c r="B395" s="71">
        <v>43203</v>
      </c>
      <c r="C395" s="70">
        <v>-2</v>
      </c>
      <c r="D395" s="36" t="s">
        <v>438</v>
      </c>
      <c r="E395" s="31" t="s">
        <v>1464</v>
      </c>
      <c r="F395" s="70">
        <v>-39.17</v>
      </c>
      <c r="G395" t="s">
        <v>100</v>
      </c>
      <c r="H395" s="70" t="s">
        <v>1653</v>
      </c>
      <c r="I395" s="70" t="s">
        <v>1662</v>
      </c>
    </row>
    <row r="396" spans="1:9" x14ac:dyDescent="0.25">
      <c r="A396" s="19">
        <v>75</v>
      </c>
      <c r="B396" s="71">
        <v>43203</v>
      </c>
      <c r="C396" s="70">
        <v>-48</v>
      </c>
      <c r="D396" s="36" t="s">
        <v>438</v>
      </c>
      <c r="E396" s="31" t="s">
        <v>1464</v>
      </c>
      <c r="F396" s="70">
        <v>-940.04</v>
      </c>
      <c r="G396" t="s">
        <v>100</v>
      </c>
      <c r="H396" s="70" t="s">
        <v>1653</v>
      </c>
      <c r="I396" s="70" t="s">
        <v>1662</v>
      </c>
    </row>
    <row r="397" spans="1:9" x14ac:dyDescent="0.25">
      <c r="A397" s="19">
        <v>75</v>
      </c>
      <c r="B397" s="71">
        <v>43203</v>
      </c>
      <c r="C397" s="70">
        <v>-33</v>
      </c>
      <c r="D397" s="36" t="s">
        <v>438</v>
      </c>
      <c r="E397" s="31" t="s">
        <v>1183</v>
      </c>
      <c r="F397" s="70">
        <v>-682.74</v>
      </c>
      <c r="G397" t="s">
        <v>100</v>
      </c>
      <c r="H397" s="70" t="s">
        <v>1653</v>
      </c>
      <c r="I397" s="70" t="s">
        <v>1662</v>
      </c>
    </row>
    <row r="398" spans="1:9" x14ac:dyDescent="0.25">
      <c r="A398" s="19">
        <v>75</v>
      </c>
      <c r="B398" s="71">
        <v>43203</v>
      </c>
      <c r="C398" s="70">
        <v>-46</v>
      </c>
      <c r="D398" s="36" t="s">
        <v>438</v>
      </c>
      <c r="E398" s="31" t="s">
        <v>1461</v>
      </c>
      <c r="F398" s="70">
        <v>-922.39</v>
      </c>
      <c r="G398" t="s">
        <v>100</v>
      </c>
      <c r="H398" s="70" t="s">
        <v>1653</v>
      </c>
      <c r="I398" s="70" t="s">
        <v>1662</v>
      </c>
    </row>
    <row r="399" spans="1:9" x14ac:dyDescent="0.25">
      <c r="A399" s="19">
        <v>75</v>
      </c>
      <c r="B399" s="71">
        <v>43203</v>
      </c>
      <c r="C399" s="70">
        <v>-47</v>
      </c>
      <c r="D399" s="36" t="s">
        <v>438</v>
      </c>
      <c r="E399" s="31" t="s">
        <v>1468</v>
      </c>
      <c r="F399" s="70">
        <v>-938.36</v>
      </c>
      <c r="G399" t="s">
        <v>100</v>
      </c>
      <c r="H399" s="70" t="s">
        <v>1653</v>
      </c>
      <c r="I399" s="70" t="s">
        <v>1662</v>
      </c>
    </row>
    <row r="400" spans="1:9" x14ac:dyDescent="0.25">
      <c r="A400" s="19">
        <v>75</v>
      </c>
      <c r="B400" s="71">
        <v>43203</v>
      </c>
      <c r="C400" s="70">
        <v>-130</v>
      </c>
      <c r="D400" s="36" t="s">
        <v>438</v>
      </c>
      <c r="E400" s="31" t="s">
        <v>1179</v>
      </c>
      <c r="F400" s="32">
        <v>-1045.81</v>
      </c>
      <c r="G400" t="s">
        <v>100</v>
      </c>
      <c r="H400" s="70" t="s">
        <v>1653</v>
      </c>
      <c r="I400" s="70" t="s">
        <v>1662</v>
      </c>
    </row>
    <row r="401" spans="1:9" x14ac:dyDescent="0.25">
      <c r="A401" s="19">
        <v>75</v>
      </c>
      <c r="B401" s="71">
        <v>43203</v>
      </c>
      <c r="C401" s="70">
        <v>-43</v>
      </c>
      <c r="D401" s="36" t="s">
        <v>438</v>
      </c>
      <c r="E401" s="31" t="s">
        <v>1461</v>
      </c>
      <c r="F401" s="70">
        <v>-862.24</v>
      </c>
      <c r="G401" t="s">
        <v>100</v>
      </c>
      <c r="H401" s="70" t="s">
        <v>1653</v>
      </c>
      <c r="I401" s="70" t="s">
        <v>1662</v>
      </c>
    </row>
    <row r="402" spans="1:9" x14ac:dyDescent="0.25">
      <c r="A402" s="19">
        <v>75</v>
      </c>
      <c r="B402" s="71">
        <v>43203</v>
      </c>
      <c r="C402" s="70">
        <v>-14</v>
      </c>
      <c r="D402" s="36" t="s">
        <v>438</v>
      </c>
      <c r="E402" s="31" t="s">
        <v>1179</v>
      </c>
      <c r="F402" s="70">
        <v>-112.63</v>
      </c>
      <c r="G402" t="s">
        <v>100</v>
      </c>
      <c r="H402" s="70" t="s">
        <v>1653</v>
      </c>
      <c r="I402" s="70" t="s">
        <v>1662</v>
      </c>
    </row>
    <row r="403" spans="1:9" x14ac:dyDescent="0.25">
      <c r="A403" s="19">
        <v>75</v>
      </c>
      <c r="B403" s="71">
        <v>43203</v>
      </c>
      <c r="C403" s="70">
        <v>-14</v>
      </c>
      <c r="D403" s="36" t="s">
        <v>438</v>
      </c>
      <c r="E403" s="31" t="s">
        <v>1179</v>
      </c>
      <c r="F403" s="70">
        <v>-112.63</v>
      </c>
      <c r="G403" t="s">
        <v>100</v>
      </c>
      <c r="H403" s="70" t="s">
        <v>1653</v>
      </c>
      <c r="I403" s="70" t="s">
        <v>1662</v>
      </c>
    </row>
    <row r="404" spans="1:9" x14ac:dyDescent="0.25">
      <c r="A404" s="19">
        <v>75</v>
      </c>
      <c r="B404" s="71">
        <v>43203</v>
      </c>
      <c r="C404" s="70">
        <v>-18</v>
      </c>
      <c r="D404" s="36" t="s">
        <v>438</v>
      </c>
      <c r="E404" s="31" t="s">
        <v>1473</v>
      </c>
      <c r="F404" s="70">
        <v>-520.92999999999995</v>
      </c>
      <c r="G404" t="s">
        <v>100</v>
      </c>
      <c r="H404" s="70" t="s">
        <v>1653</v>
      </c>
      <c r="I404" s="70" t="s">
        <v>1662</v>
      </c>
    </row>
    <row r="405" spans="1:9" x14ac:dyDescent="0.25">
      <c r="A405" s="19">
        <v>75</v>
      </c>
      <c r="B405" s="71">
        <v>43203</v>
      </c>
      <c r="C405" s="70">
        <v>-52</v>
      </c>
      <c r="D405" s="36" t="s">
        <v>438</v>
      </c>
      <c r="E405" s="31" t="s">
        <v>1143</v>
      </c>
      <c r="F405" s="32">
        <v>-1045.1600000000001</v>
      </c>
      <c r="G405" t="s">
        <v>100</v>
      </c>
      <c r="H405" s="70" t="s">
        <v>1653</v>
      </c>
      <c r="I405" s="70" t="s">
        <v>1662</v>
      </c>
    </row>
    <row r="406" spans="1:9" x14ac:dyDescent="0.25">
      <c r="A406" s="19">
        <v>75</v>
      </c>
      <c r="B406" s="71">
        <v>43203</v>
      </c>
      <c r="C406" s="70">
        <v>-3</v>
      </c>
      <c r="D406" s="36" t="s">
        <v>438</v>
      </c>
      <c r="E406" s="31" t="s">
        <v>1477</v>
      </c>
      <c r="F406" s="70">
        <v>-750.23</v>
      </c>
      <c r="G406" t="s">
        <v>100</v>
      </c>
      <c r="H406" s="70" t="s">
        <v>1653</v>
      </c>
      <c r="I406" s="70" t="s">
        <v>1662</v>
      </c>
    </row>
    <row r="407" spans="1:9" x14ac:dyDescent="0.25">
      <c r="A407" s="19">
        <v>75</v>
      </c>
      <c r="B407" s="71">
        <v>43203</v>
      </c>
      <c r="C407" s="70">
        <v>-64</v>
      </c>
      <c r="D407" s="36" t="s">
        <v>438</v>
      </c>
      <c r="E407" s="31" t="s">
        <v>1479</v>
      </c>
      <c r="F407" s="32">
        <v>-1236.28</v>
      </c>
      <c r="G407" t="s">
        <v>100</v>
      </c>
      <c r="H407" s="70" t="s">
        <v>1653</v>
      </c>
      <c r="I407" s="70" t="s">
        <v>1662</v>
      </c>
    </row>
    <row r="408" spans="1:9" x14ac:dyDescent="0.25">
      <c r="A408" s="19">
        <v>75</v>
      </c>
      <c r="B408" s="71">
        <v>43203</v>
      </c>
      <c r="C408" s="70">
        <v>-58</v>
      </c>
      <c r="D408" s="36" t="s">
        <v>438</v>
      </c>
      <c r="E408" s="31" t="s">
        <v>1481</v>
      </c>
      <c r="F408" s="32">
        <v>-1698.77</v>
      </c>
      <c r="G408" t="s">
        <v>100</v>
      </c>
      <c r="H408" s="70" t="s">
        <v>1653</v>
      </c>
      <c r="I408" s="70" t="s">
        <v>1662</v>
      </c>
    </row>
    <row r="409" spans="1:9" x14ac:dyDescent="0.25">
      <c r="A409" s="19">
        <v>75</v>
      </c>
      <c r="B409" s="71">
        <v>43203</v>
      </c>
      <c r="C409" s="70">
        <v>-52</v>
      </c>
      <c r="D409" s="36" t="s">
        <v>438</v>
      </c>
      <c r="E409" s="31" t="s">
        <v>1484</v>
      </c>
      <c r="F409" s="32">
        <v>-1045.08</v>
      </c>
      <c r="G409" t="s">
        <v>100</v>
      </c>
      <c r="H409" s="70" t="s">
        <v>1653</v>
      </c>
      <c r="I409" s="70" t="s">
        <v>1662</v>
      </c>
    </row>
    <row r="410" spans="1:9" x14ac:dyDescent="0.25">
      <c r="A410" s="19">
        <v>75</v>
      </c>
      <c r="B410" s="71">
        <v>43203</v>
      </c>
      <c r="C410" s="70">
        <v>-52</v>
      </c>
      <c r="D410" s="36" t="s">
        <v>438</v>
      </c>
      <c r="E410" s="31" t="s">
        <v>1486</v>
      </c>
      <c r="F410" s="70">
        <v>-778.59</v>
      </c>
      <c r="G410" t="s">
        <v>100</v>
      </c>
      <c r="H410" s="70" t="s">
        <v>1653</v>
      </c>
      <c r="I410" s="70" t="s">
        <v>1662</v>
      </c>
    </row>
    <row r="411" spans="1:9" x14ac:dyDescent="0.25">
      <c r="A411" s="19">
        <v>75</v>
      </c>
      <c r="B411" s="71">
        <v>43203</v>
      </c>
      <c r="C411" s="70">
        <v>-56</v>
      </c>
      <c r="D411" s="36" t="s">
        <v>438</v>
      </c>
      <c r="E411" s="31" t="s">
        <v>1488</v>
      </c>
      <c r="F411" s="70">
        <v>-846.75</v>
      </c>
      <c r="G411" t="s">
        <v>100</v>
      </c>
      <c r="H411" s="70" t="s">
        <v>1653</v>
      </c>
      <c r="I411" s="70" t="s">
        <v>1662</v>
      </c>
    </row>
    <row r="412" spans="1:9" x14ac:dyDescent="0.25">
      <c r="A412" s="19">
        <v>75</v>
      </c>
      <c r="B412" s="71">
        <v>43203</v>
      </c>
      <c r="C412" s="70">
        <v>-170</v>
      </c>
      <c r="D412" s="36" t="s">
        <v>438</v>
      </c>
      <c r="E412" s="31" t="s">
        <v>1490</v>
      </c>
      <c r="F412" s="32">
        <v>-1614</v>
      </c>
      <c r="G412" t="s">
        <v>100</v>
      </c>
      <c r="H412" s="70" t="s">
        <v>1653</v>
      </c>
      <c r="I412" s="70" t="s">
        <v>1662</v>
      </c>
    </row>
    <row r="413" spans="1:9" x14ac:dyDescent="0.25">
      <c r="A413" s="19">
        <v>75</v>
      </c>
      <c r="B413" s="71">
        <v>43203</v>
      </c>
      <c r="C413" s="70">
        <v>-44</v>
      </c>
      <c r="D413" s="36" t="s">
        <v>438</v>
      </c>
      <c r="E413" s="31" t="s">
        <v>1181</v>
      </c>
      <c r="F413" s="32">
        <v>-1181.03</v>
      </c>
      <c r="G413" t="s">
        <v>100</v>
      </c>
      <c r="H413" s="70" t="s">
        <v>1653</v>
      </c>
      <c r="I413" s="70" t="s">
        <v>1662</v>
      </c>
    </row>
    <row r="414" spans="1:9" x14ac:dyDescent="0.25">
      <c r="A414" s="19">
        <v>75</v>
      </c>
      <c r="B414" s="71">
        <v>43206</v>
      </c>
      <c r="C414" s="70">
        <v>-40</v>
      </c>
      <c r="D414" s="36" t="s">
        <v>438</v>
      </c>
      <c r="E414" s="31" t="s">
        <v>1412</v>
      </c>
      <c r="F414" s="70">
        <v>-828.3</v>
      </c>
      <c r="G414" t="s">
        <v>100</v>
      </c>
      <c r="H414" s="70" t="s">
        <v>1653</v>
      </c>
      <c r="I414" s="70" t="s">
        <v>1662</v>
      </c>
    </row>
    <row r="415" spans="1:9" x14ac:dyDescent="0.25">
      <c r="A415" s="19">
        <v>75</v>
      </c>
      <c r="B415" s="71">
        <v>43206</v>
      </c>
      <c r="C415" s="70">
        <v>-37</v>
      </c>
      <c r="D415" s="36" t="s">
        <v>438</v>
      </c>
      <c r="E415" s="31" t="s">
        <v>1416</v>
      </c>
      <c r="F415" s="70">
        <v>-956.79</v>
      </c>
      <c r="G415" t="s">
        <v>100</v>
      </c>
      <c r="H415" s="70" t="s">
        <v>1653</v>
      </c>
      <c r="I415" s="70" t="s">
        <v>1662</v>
      </c>
    </row>
    <row r="416" spans="1:9" x14ac:dyDescent="0.25">
      <c r="A416" s="19">
        <v>75</v>
      </c>
      <c r="B416" s="71">
        <v>43206</v>
      </c>
      <c r="C416" s="70">
        <v>-20</v>
      </c>
      <c r="D416" s="36" t="s">
        <v>438</v>
      </c>
      <c r="E416" s="31" t="s">
        <v>1393</v>
      </c>
      <c r="F416" s="70">
        <v>-342.54</v>
      </c>
      <c r="G416" t="s">
        <v>100</v>
      </c>
      <c r="H416" s="70" t="s">
        <v>1631</v>
      </c>
      <c r="I416" s="70" t="s">
        <v>1662</v>
      </c>
    </row>
    <row r="417" spans="1:9" x14ac:dyDescent="0.25">
      <c r="A417" s="19">
        <v>75</v>
      </c>
      <c r="B417" s="71">
        <v>43206</v>
      </c>
      <c r="C417" s="70">
        <v>-75</v>
      </c>
      <c r="D417" s="36" t="s">
        <v>438</v>
      </c>
      <c r="E417" s="31" t="s">
        <v>1393</v>
      </c>
      <c r="F417" s="32">
        <v>-1284.51</v>
      </c>
      <c r="G417" t="s">
        <v>100</v>
      </c>
      <c r="H417" s="70" t="s">
        <v>1631</v>
      </c>
      <c r="I417" s="70" t="s">
        <v>1662</v>
      </c>
    </row>
    <row r="418" spans="1:9" x14ac:dyDescent="0.25">
      <c r="A418" s="19">
        <v>75</v>
      </c>
      <c r="B418" s="71">
        <v>43206</v>
      </c>
      <c r="C418" s="70">
        <v>-110</v>
      </c>
      <c r="D418" s="36" t="s">
        <v>438</v>
      </c>
      <c r="E418" s="31" t="s">
        <v>1419</v>
      </c>
      <c r="F418" s="32">
        <v>-2460.98</v>
      </c>
      <c r="G418" t="s">
        <v>100</v>
      </c>
      <c r="H418" s="70" t="s">
        <v>1631</v>
      </c>
      <c r="I418" s="70" t="s">
        <v>1662</v>
      </c>
    </row>
    <row r="419" spans="1:9" x14ac:dyDescent="0.25">
      <c r="A419" s="19">
        <v>75</v>
      </c>
      <c r="B419" s="71">
        <v>43206</v>
      </c>
      <c r="C419" s="70">
        <v>-35</v>
      </c>
      <c r="D419" s="36" t="s">
        <v>438</v>
      </c>
      <c r="E419" s="31" t="s">
        <v>1421</v>
      </c>
      <c r="F419" s="70">
        <v>-709.08</v>
      </c>
      <c r="G419" t="s">
        <v>100</v>
      </c>
      <c r="H419" s="70" t="s">
        <v>1631</v>
      </c>
      <c r="I419" s="70" t="s">
        <v>1662</v>
      </c>
    </row>
    <row r="420" spans="1:9" x14ac:dyDescent="0.25">
      <c r="A420" s="19">
        <v>75</v>
      </c>
      <c r="B420" s="71">
        <v>43206</v>
      </c>
      <c r="C420" s="70">
        <v>-70</v>
      </c>
      <c r="D420" s="36" t="s">
        <v>438</v>
      </c>
      <c r="E420" s="31" t="s">
        <v>719</v>
      </c>
      <c r="F420" s="32">
        <v>-1211.22</v>
      </c>
      <c r="G420" t="s">
        <v>100</v>
      </c>
      <c r="H420" s="70" t="s">
        <v>1653</v>
      </c>
      <c r="I420" s="70" t="s">
        <v>1662</v>
      </c>
    </row>
    <row r="421" spans="1:9" x14ac:dyDescent="0.25">
      <c r="A421" s="19">
        <v>75</v>
      </c>
      <c r="B421" s="71">
        <v>43206</v>
      </c>
      <c r="C421" s="70">
        <v>-70</v>
      </c>
      <c r="D421" s="36" t="s">
        <v>438</v>
      </c>
      <c r="E421" s="31" t="s">
        <v>1425</v>
      </c>
      <c r="F421" s="32">
        <v>-1211.01</v>
      </c>
      <c r="G421" t="s">
        <v>100</v>
      </c>
      <c r="H421" s="70" t="s">
        <v>1653</v>
      </c>
      <c r="I421" s="70" t="s">
        <v>1662</v>
      </c>
    </row>
    <row r="422" spans="1:9" x14ac:dyDescent="0.25">
      <c r="A422" s="19">
        <v>75</v>
      </c>
      <c r="B422" s="71">
        <v>43206</v>
      </c>
      <c r="C422" s="70">
        <v>-10</v>
      </c>
      <c r="D422" s="36" t="s">
        <v>438</v>
      </c>
      <c r="E422" s="31" t="s">
        <v>1397</v>
      </c>
      <c r="F422" s="70">
        <v>-259.42</v>
      </c>
      <c r="G422" t="s">
        <v>100</v>
      </c>
      <c r="H422" s="70" t="s">
        <v>1631</v>
      </c>
      <c r="I422" s="70" t="s">
        <v>1662</v>
      </c>
    </row>
    <row r="423" spans="1:9" x14ac:dyDescent="0.25">
      <c r="A423" s="19">
        <v>75</v>
      </c>
      <c r="B423" s="71">
        <v>43206</v>
      </c>
      <c r="C423" s="70">
        <v>-13</v>
      </c>
      <c r="D423" s="36" t="s">
        <v>438</v>
      </c>
      <c r="E423" s="31" t="s">
        <v>1400</v>
      </c>
      <c r="F423" s="70">
        <v>-337.66</v>
      </c>
      <c r="G423" t="s">
        <v>100</v>
      </c>
      <c r="H423" s="70" t="s">
        <v>1631</v>
      </c>
      <c r="I423" s="70" t="s">
        <v>1662</v>
      </c>
    </row>
    <row r="424" spans="1:9" x14ac:dyDescent="0.25">
      <c r="A424" s="19">
        <v>75</v>
      </c>
      <c r="B424" s="71">
        <v>43206</v>
      </c>
      <c r="C424" s="70">
        <v>-36</v>
      </c>
      <c r="D424" s="36" t="s">
        <v>438</v>
      </c>
      <c r="E424" s="31" t="s">
        <v>645</v>
      </c>
      <c r="F424" s="70">
        <v>-520.74</v>
      </c>
      <c r="G424" t="s">
        <v>100</v>
      </c>
      <c r="H424" s="70" t="s">
        <v>1631</v>
      </c>
      <c r="I424" s="70" t="s">
        <v>1662</v>
      </c>
    </row>
    <row r="425" spans="1:9" x14ac:dyDescent="0.25">
      <c r="A425" s="19">
        <v>75</v>
      </c>
      <c r="B425" s="71">
        <v>43206</v>
      </c>
      <c r="C425" s="70">
        <v>-51</v>
      </c>
      <c r="D425" s="36" t="s">
        <v>438</v>
      </c>
      <c r="E425" s="31" t="s">
        <v>1428</v>
      </c>
      <c r="F425" s="32">
        <v>-1729.88</v>
      </c>
      <c r="G425" t="s">
        <v>100</v>
      </c>
      <c r="H425" s="70" t="s">
        <v>1631</v>
      </c>
      <c r="I425" s="70" t="s">
        <v>1662</v>
      </c>
    </row>
    <row r="426" spans="1:9" x14ac:dyDescent="0.25">
      <c r="A426" s="19">
        <v>75</v>
      </c>
      <c r="B426" s="71">
        <v>43206</v>
      </c>
      <c r="C426" s="70">
        <v>-12</v>
      </c>
      <c r="D426" s="36" t="s">
        <v>438</v>
      </c>
      <c r="E426" s="31" t="s">
        <v>649</v>
      </c>
      <c r="F426" s="70">
        <v>-320.33999999999997</v>
      </c>
      <c r="G426" t="s">
        <v>100</v>
      </c>
      <c r="H426" s="70" t="s">
        <v>1631</v>
      </c>
      <c r="I426" s="70" t="s">
        <v>1662</v>
      </c>
    </row>
    <row r="427" spans="1:9" x14ac:dyDescent="0.25">
      <c r="A427" s="19">
        <v>75</v>
      </c>
      <c r="B427" s="71">
        <v>43206</v>
      </c>
      <c r="C427" s="70">
        <v>-48</v>
      </c>
      <c r="D427" s="36" t="s">
        <v>438</v>
      </c>
      <c r="E427" s="31" t="s">
        <v>649</v>
      </c>
      <c r="F427" s="32">
        <v>-1281.3599999999999</v>
      </c>
      <c r="G427" t="s">
        <v>100</v>
      </c>
      <c r="H427" s="70" t="s">
        <v>1631</v>
      </c>
      <c r="I427" s="70" t="s">
        <v>1662</v>
      </c>
    </row>
    <row r="428" spans="1:9" x14ac:dyDescent="0.25">
      <c r="A428" s="19">
        <v>75</v>
      </c>
      <c r="B428" s="71">
        <v>43206</v>
      </c>
      <c r="C428" s="70">
        <v>-12</v>
      </c>
      <c r="D428" s="36" t="s">
        <v>438</v>
      </c>
      <c r="E428" s="31" t="s">
        <v>652</v>
      </c>
      <c r="F428" s="70">
        <v>-322.70999999999998</v>
      </c>
      <c r="G428" t="s">
        <v>100</v>
      </c>
      <c r="H428" s="70" t="s">
        <v>1631</v>
      </c>
      <c r="I428" s="70" t="s">
        <v>1662</v>
      </c>
    </row>
    <row r="429" spans="1:9" x14ac:dyDescent="0.25">
      <c r="A429" s="19">
        <v>75</v>
      </c>
      <c r="B429" s="71">
        <v>43206</v>
      </c>
      <c r="C429" s="70">
        <v>-39</v>
      </c>
      <c r="D429" s="36" t="s">
        <v>438</v>
      </c>
      <c r="E429" s="31" t="s">
        <v>1431</v>
      </c>
      <c r="F429" s="70">
        <v>-885.12</v>
      </c>
      <c r="G429" t="s">
        <v>100</v>
      </c>
      <c r="H429" s="70" t="s">
        <v>1631</v>
      </c>
      <c r="I429" s="70" t="s">
        <v>1662</v>
      </c>
    </row>
    <row r="430" spans="1:9" x14ac:dyDescent="0.25">
      <c r="A430" s="19">
        <v>75</v>
      </c>
      <c r="B430" s="71">
        <v>43206</v>
      </c>
      <c r="C430" s="70">
        <v>-56</v>
      </c>
      <c r="D430" s="36" t="s">
        <v>438</v>
      </c>
      <c r="E430" s="31" t="s">
        <v>642</v>
      </c>
      <c r="F430" s="70">
        <v>-485.95</v>
      </c>
      <c r="G430" t="s">
        <v>100</v>
      </c>
      <c r="H430" s="70" t="s">
        <v>1631</v>
      </c>
      <c r="I430" s="70" t="s">
        <v>1662</v>
      </c>
    </row>
    <row r="431" spans="1:9" x14ac:dyDescent="0.25">
      <c r="A431" s="19">
        <v>75</v>
      </c>
      <c r="B431" s="71">
        <v>43206</v>
      </c>
      <c r="C431" s="70">
        <v>-2</v>
      </c>
      <c r="D431" s="36" t="s">
        <v>438</v>
      </c>
      <c r="E431" s="31" t="s">
        <v>1433</v>
      </c>
      <c r="F431" s="70">
        <v>-42.37</v>
      </c>
      <c r="G431" t="s">
        <v>100</v>
      </c>
      <c r="H431" s="70" t="s">
        <v>1631</v>
      </c>
      <c r="I431" s="70" t="s">
        <v>1662</v>
      </c>
    </row>
    <row r="432" spans="1:9" x14ac:dyDescent="0.25">
      <c r="A432" s="19">
        <v>75</v>
      </c>
      <c r="B432" s="71">
        <v>43206</v>
      </c>
      <c r="C432" s="70">
        <v>-44</v>
      </c>
      <c r="D432" s="36" t="s">
        <v>438</v>
      </c>
      <c r="E432" s="31" t="s">
        <v>1433</v>
      </c>
      <c r="F432" s="70">
        <v>-932.23</v>
      </c>
      <c r="G432" t="s">
        <v>100</v>
      </c>
      <c r="H432" s="70" t="s">
        <v>1631</v>
      </c>
      <c r="I432" s="70" t="s">
        <v>1662</v>
      </c>
    </row>
    <row r="433" spans="1:9" x14ac:dyDescent="0.25">
      <c r="A433" s="19">
        <v>75</v>
      </c>
      <c r="B433" s="71">
        <v>43206</v>
      </c>
      <c r="C433" s="70">
        <v>-36</v>
      </c>
      <c r="D433" s="36" t="s">
        <v>438</v>
      </c>
      <c r="E433" s="31" t="s">
        <v>654</v>
      </c>
      <c r="F433" s="32">
        <v>-2923.36</v>
      </c>
      <c r="G433" t="s">
        <v>100</v>
      </c>
      <c r="H433" s="70" t="s">
        <v>1631</v>
      </c>
      <c r="I433" s="70" t="s">
        <v>1662</v>
      </c>
    </row>
    <row r="434" spans="1:9" x14ac:dyDescent="0.25">
      <c r="A434" s="19">
        <v>75</v>
      </c>
      <c r="B434" s="71">
        <v>43206</v>
      </c>
      <c r="C434" s="70">
        <v>-22</v>
      </c>
      <c r="D434" s="36" t="s">
        <v>438</v>
      </c>
      <c r="E434" s="31" t="s">
        <v>661</v>
      </c>
      <c r="F434" s="70">
        <v>-305.25</v>
      </c>
      <c r="G434" t="s">
        <v>100</v>
      </c>
      <c r="H434" s="70" t="s">
        <v>1635</v>
      </c>
      <c r="I434" s="70" t="s">
        <v>1662</v>
      </c>
    </row>
    <row r="435" spans="1:9" x14ac:dyDescent="0.25">
      <c r="A435" s="19">
        <v>75</v>
      </c>
      <c r="B435" s="71">
        <v>43206</v>
      </c>
      <c r="C435" s="70">
        <v>-36</v>
      </c>
      <c r="D435" s="36" t="s">
        <v>438</v>
      </c>
      <c r="E435" s="31" t="s">
        <v>1436</v>
      </c>
      <c r="F435" s="70">
        <v>-942.52</v>
      </c>
      <c r="G435" t="s">
        <v>100</v>
      </c>
      <c r="H435" s="70" t="s">
        <v>1653</v>
      </c>
      <c r="I435" s="70" t="s">
        <v>1662</v>
      </c>
    </row>
    <row r="436" spans="1:9" x14ac:dyDescent="0.25">
      <c r="A436" s="19">
        <v>75</v>
      </c>
      <c r="B436" s="71">
        <v>43206</v>
      </c>
      <c r="C436" s="70">
        <v>-2087.1999999999998</v>
      </c>
      <c r="D436" s="36" t="s">
        <v>440</v>
      </c>
      <c r="E436" s="33">
        <v>18616</v>
      </c>
      <c r="F436" s="32">
        <v>-5903.44</v>
      </c>
      <c r="G436" t="s">
        <v>100</v>
      </c>
      <c r="H436" s="70" t="s">
        <v>1632</v>
      </c>
      <c r="I436" s="70" t="s">
        <v>1666</v>
      </c>
    </row>
    <row r="437" spans="1:9" x14ac:dyDescent="0.25">
      <c r="A437" s="19">
        <v>75</v>
      </c>
      <c r="B437" s="71">
        <v>43206</v>
      </c>
      <c r="C437" s="70">
        <v>-1350</v>
      </c>
      <c r="D437" s="36" t="s">
        <v>440</v>
      </c>
      <c r="E437" s="33">
        <v>6848</v>
      </c>
      <c r="F437" s="32">
        <v>-2355.75</v>
      </c>
      <c r="G437" t="s">
        <v>100</v>
      </c>
      <c r="H437" s="70" t="s">
        <v>1631</v>
      </c>
      <c r="I437" s="70" t="s">
        <v>1666</v>
      </c>
    </row>
    <row r="438" spans="1:9" x14ac:dyDescent="0.25">
      <c r="A438" s="19">
        <v>75</v>
      </c>
      <c r="B438" s="71">
        <v>43206</v>
      </c>
      <c r="C438" s="70">
        <v>-1043</v>
      </c>
      <c r="D438" s="36" t="s">
        <v>440</v>
      </c>
      <c r="E438" s="33">
        <v>18616</v>
      </c>
      <c r="F438" s="32">
        <v>-2950.02</v>
      </c>
      <c r="G438" t="s">
        <v>100</v>
      </c>
      <c r="H438" s="70" t="s">
        <v>1631</v>
      </c>
      <c r="I438" s="70" t="s">
        <v>1666</v>
      </c>
    </row>
    <row r="439" spans="1:9" x14ac:dyDescent="0.25">
      <c r="A439" s="19">
        <v>75</v>
      </c>
      <c r="B439" s="71">
        <v>43206</v>
      </c>
      <c r="C439" s="70">
        <v>-1500</v>
      </c>
      <c r="D439" s="36" t="s">
        <v>440</v>
      </c>
      <c r="E439" s="33">
        <v>6848</v>
      </c>
      <c r="F439" s="32">
        <v>-2617.5</v>
      </c>
      <c r="G439" t="s">
        <v>100</v>
      </c>
      <c r="H439" s="70" t="s">
        <v>1631</v>
      </c>
      <c r="I439" s="70" t="s">
        <v>1666</v>
      </c>
    </row>
    <row r="440" spans="1:9" x14ac:dyDescent="0.25">
      <c r="A440" s="19">
        <v>75</v>
      </c>
      <c r="B440" s="71">
        <v>43206</v>
      </c>
      <c r="C440" s="70">
        <v>-17500</v>
      </c>
      <c r="D440" s="36" t="s">
        <v>440</v>
      </c>
      <c r="E440" s="33">
        <v>36683</v>
      </c>
      <c r="F440" s="32">
        <v>-7544.25</v>
      </c>
      <c r="G440" t="s">
        <v>100</v>
      </c>
      <c r="H440" s="70" t="s">
        <v>1646</v>
      </c>
      <c r="I440" s="70" t="s">
        <v>1671</v>
      </c>
    </row>
    <row r="441" spans="1:9" x14ac:dyDescent="0.25">
      <c r="A441" s="19">
        <v>75</v>
      </c>
      <c r="B441" s="71">
        <v>43206</v>
      </c>
      <c r="C441" s="70">
        <v>-251.07</v>
      </c>
      <c r="D441" s="36" t="s">
        <v>440</v>
      </c>
      <c r="E441" s="33">
        <v>19986</v>
      </c>
      <c r="F441" s="70">
        <v>-804.55</v>
      </c>
      <c r="G441" t="s">
        <v>100</v>
      </c>
      <c r="H441" s="70" t="s">
        <v>1632</v>
      </c>
      <c r="I441" s="70" t="s">
        <v>1666</v>
      </c>
    </row>
    <row r="442" spans="1:9" x14ac:dyDescent="0.25">
      <c r="A442" s="19">
        <v>75</v>
      </c>
      <c r="B442" s="71">
        <v>43206</v>
      </c>
      <c r="C442" s="70">
        <v>-438.17</v>
      </c>
      <c r="D442" s="36" t="s">
        <v>440</v>
      </c>
      <c r="E442" s="33">
        <v>19986</v>
      </c>
      <c r="F442" s="32">
        <v>-1404.12</v>
      </c>
      <c r="G442" t="s">
        <v>100</v>
      </c>
      <c r="H442" s="70" t="s">
        <v>1632</v>
      </c>
      <c r="I442" s="70" t="s">
        <v>1666</v>
      </c>
    </row>
    <row r="443" spans="1:9" x14ac:dyDescent="0.25">
      <c r="A443" s="19">
        <v>75</v>
      </c>
      <c r="B443" s="71">
        <v>43206</v>
      </c>
      <c r="C443" s="70">
        <v>-43</v>
      </c>
      <c r="D443" s="36" t="s">
        <v>440</v>
      </c>
      <c r="E443" s="33">
        <v>17517</v>
      </c>
      <c r="F443" s="70">
        <v>-84.54</v>
      </c>
      <c r="G443" t="s">
        <v>100</v>
      </c>
      <c r="H443" s="70" t="s">
        <v>1631</v>
      </c>
      <c r="I443" s="70" t="s">
        <v>1666</v>
      </c>
    </row>
    <row r="444" spans="1:9" x14ac:dyDescent="0.25">
      <c r="A444" s="19">
        <v>75</v>
      </c>
      <c r="B444" s="71">
        <v>43206</v>
      </c>
      <c r="C444" s="70">
        <v>-583</v>
      </c>
      <c r="D444" s="36" t="s">
        <v>440</v>
      </c>
      <c r="E444" s="33">
        <v>17517</v>
      </c>
      <c r="F444" s="32">
        <v>-1146.18</v>
      </c>
      <c r="G444" t="s">
        <v>100</v>
      </c>
      <c r="H444" s="70" t="s">
        <v>1631</v>
      </c>
      <c r="I444" s="70" t="s">
        <v>1666</v>
      </c>
    </row>
    <row r="445" spans="1:9" x14ac:dyDescent="0.25">
      <c r="A445" s="19">
        <v>75</v>
      </c>
      <c r="B445" s="71">
        <v>43206</v>
      </c>
      <c r="C445" s="70">
        <v>-35</v>
      </c>
      <c r="D445" s="36" t="s">
        <v>440</v>
      </c>
      <c r="E445" s="33">
        <v>32552</v>
      </c>
      <c r="F445" s="70">
        <v>-514.15</v>
      </c>
      <c r="G445" t="s">
        <v>100</v>
      </c>
      <c r="H445" s="70" t="s">
        <v>1631</v>
      </c>
      <c r="I445" s="70" t="s">
        <v>1666</v>
      </c>
    </row>
    <row r="446" spans="1:9" x14ac:dyDescent="0.25">
      <c r="A446" s="19">
        <v>75</v>
      </c>
      <c r="B446" s="71">
        <v>43207</v>
      </c>
      <c r="C446" s="70">
        <v>-57</v>
      </c>
      <c r="D446" s="36" t="s">
        <v>438</v>
      </c>
      <c r="E446" s="31" t="s">
        <v>1393</v>
      </c>
      <c r="F446" s="70">
        <v>-976.23</v>
      </c>
      <c r="G446" t="s">
        <v>100</v>
      </c>
      <c r="H446" s="70" t="s">
        <v>1631</v>
      </c>
      <c r="I446" s="70" t="s">
        <v>1662</v>
      </c>
    </row>
    <row r="447" spans="1:9" x14ac:dyDescent="0.25">
      <c r="A447" s="19">
        <v>75</v>
      </c>
      <c r="B447" s="71">
        <v>43207</v>
      </c>
      <c r="C447" s="70">
        <v>-36</v>
      </c>
      <c r="D447" s="36" t="s">
        <v>438</v>
      </c>
      <c r="E447" s="31" t="s">
        <v>640</v>
      </c>
      <c r="F447" s="32">
        <v>-1283.78</v>
      </c>
      <c r="G447" t="s">
        <v>100</v>
      </c>
      <c r="H447" s="70" t="s">
        <v>1631</v>
      </c>
      <c r="I447" s="70" t="s">
        <v>1662</v>
      </c>
    </row>
    <row r="448" spans="1:9" x14ac:dyDescent="0.25">
      <c r="A448" s="19">
        <v>75</v>
      </c>
      <c r="B448" s="71">
        <v>43207</v>
      </c>
      <c r="C448" s="70">
        <v>-46</v>
      </c>
      <c r="D448" s="36" t="s">
        <v>438</v>
      </c>
      <c r="E448" s="31" t="s">
        <v>1248</v>
      </c>
      <c r="F448" s="70">
        <v>-533.84</v>
      </c>
      <c r="G448" t="s">
        <v>100</v>
      </c>
      <c r="H448" s="70" t="s">
        <v>1631</v>
      </c>
      <c r="I448" s="70" t="s">
        <v>1662</v>
      </c>
    </row>
    <row r="449" spans="1:9" x14ac:dyDescent="0.25">
      <c r="A449" s="19">
        <v>75</v>
      </c>
      <c r="B449" s="71">
        <v>43207</v>
      </c>
      <c r="C449" s="70">
        <v>-52</v>
      </c>
      <c r="D449" s="36" t="s">
        <v>438</v>
      </c>
      <c r="E449" s="31" t="s">
        <v>1397</v>
      </c>
      <c r="F449" s="32">
        <v>-1348.98</v>
      </c>
      <c r="G449" t="s">
        <v>100</v>
      </c>
      <c r="H449" s="70" t="s">
        <v>1631</v>
      </c>
      <c r="I449" s="70" t="s">
        <v>1662</v>
      </c>
    </row>
    <row r="450" spans="1:9" x14ac:dyDescent="0.25">
      <c r="A450" s="19">
        <v>75</v>
      </c>
      <c r="B450" s="71">
        <v>43207</v>
      </c>
      <c r="C450" s="70">
        <v>-52</v>
      </c>
      <c r="D450" s="36" t="s">
        <v>438</v>
      </c>
      <c r="E450" s="31" t="s">
        <v>1400</v>
      </c>
      <c r="F450" s="32">
        <v>-1350.64</v>
      </c>
      <c r="G450" t="s">
        <v>100</v>
      </c>
      <c r="H450" s="70" t="s">
        <v>1631</v>
      </c>
      <c r="I450" s="70" t="s">
        <v>1662</v>
      </c>
    </row>
    <row r="451" spans="1:9" x14ac:dyDescent="0.25">
      <c r="A451" s="19">
        <v>75</v>
      </c>
      <c r="B451" s="71">
        <v>43207</v>
      </c>
      <c r="C451" s="70">
        <v>-103</v>
      </c>
      <c r="D451" s="36" t="s">
        <v>438</v>
      </c>
      <c r="E451" s="31" t="s">
        <v>647</v>
      </c>
      <c r="F451" s="32">
        <v>-2777.52</v>
      </c>
      <c r="G451" t="s">
        <v>100</v>
      </c>
      <c r="H451" s="70" t="s">
        <v>1631</v>
      </c>
      <c r="I451" s="70" t="s">
        <v>1662</v>
      </c>
    </row>
    <row r="452" spans="1:9" x14ac:dyDescent="0.25">
      <c r="A452" s="19">
        <v>75</v>
      </c>
      <c r="B452" s="71">
        <v>43207</v>
      </c>
      <c r="C452" s="70">
        <v>-60</v>
      </c>
      <c r="D452" s="36" t="s">
        <v>438</v>
      </c>
      <c r="E452" s="31" t="s">
        <v>1402</v>
      </c>
      <c r="F452" s="32">
        <v>-1219.96</v>
      </c>
      <c r="G452" t="s">
        <v>100</v>
      </c>
      <c r="H452" s="70" t="s">
        <v>1653</v>
      </c>
      <c r="I452" s="70" t="s">
        <v>1662</v>
      </c>
    </row>
    <row r="453" spans="1:9" x14ac:dyDescent="0.25">
      <c r="A453" s="19">
        <v>75</v>
      </c>
      <c r="B453" s="71">
        <v>43207</v>
      </c>
      <c r="C453" s="70">
        <v>-27</v>
      </c>
      <c r="D453" s="36" t="s">
        <v>438</v>
      </c>
      <c r="E453" s="31" t="s">
        <v>1405</v>
      </c>
      <c r="F453" s="70">
        <v>-904.91</v>
      </c>
      <c r="G453" t="s">
        <v>100</v>
      </c>
      <c r="H453" s="70" t="s">
        <v>1653</v>
      </c>
      <c r="I453" s="70" t="s">
        <v>1662</v>
      </c>
    </row>
    <row r="454" spans="1:9" x14ac:dyDescent="0.25">
      <c r="A454" s="19">
        <v>75</v>
      </c>
      <c r="B454" s="71">
        <v>43207</v>
      </c>
      <c r="C454" s="70">
        <v>-20</v>
      </c>
      <c r="D454" s="36" t="s">
        <v>438</v>
      </c>
      <c r="E454" s="31" t="s">
        <v>732</v>
      </c>
      <c r="F454" s="70">
        <v>-512.32000000000005</v>
      </c>
      <c r="G454" t="s">
        <v>100</v>
      </c>
      <c r="H454" s="70" t="s">
        <v>1635</v>
      </c>
      <c r="I454" s="70" t="s">
        <v>1662</v>
      </c>
    </row>
    <row r="455" spans="1:9" x14ac:dyDescent="0.25">
      <c r="A455" s="19">
        <v>75</v>
      </c>
      <c r="B455" s="71">
        <v>43207</v>
      </c>
      <c r="C455" s="70">
        <v>-60</v>
      </c>
      <c r="D455" s="36" t="s">
        <v>438</v>
      </c>
      <c r="E455" s="31" t="s">
        <v>1409</v>
      </c>
      <c r="F455" s="70">
        <v>-976.04</v>
      </c>
      <c r="G455" t="s">
        <v>100</v>
      </c>
      <c r="H455" s="70" t="s">
        <v>1653</v>
      </c>
      <c r="I455" s="70" t="s">
        <v>1662</v>
      </c>
    </row>
    <row r="456" spans="1:9" x14ac:dyDescent="0.25">
      <c r="A456" s="19">
        <v>25</v>
      </c>
      <c r="B456" s="71">
        <v>43192</v>
      </c>
      <c r="C456">
        <v>-3</v>
      </c>
      <c r="E456" t="s">
        <v>2209</v>
      </c>
      <c r="F456">
        <v>-22.99</v>
      </c>
      <c r="G456" t="s">
        <v>100</v>
      </c>
      <c r="H456" t="s">
        <v>123</v>
      </c>
      <c r="I456" s="70" t="s">
        <v>1662</v>
      </c>
    </row>
    <row r="457" spans="1:9" x14ac:dyDescent="0.25">
      <c r="A457" s="19">
        <v>25</v>
      </c>
      <c r="B457" s="71">
        <v>43192</v>
      </c>
      <c r="C457">
        <v>-2</v>
      </c>
      <c r="E457" t="s">
        <v>2210</v>
      </c>
      <c r="F457">
        <v>-38.909999999999997</v>
      </c>
      <c r="G457" t="s">
        <v>100</v>
      </c>
      <c r="H457" t="s">
        <v>123</v>
      </c>
      <c r="I457" s="70" t="s">
        <v>1662</v>
      </c>
    </row>
    <row r="458" spans="1:9" x14ac:dyDescent="0.25">
      <c r="A458" s="19">
        <v>25</v>
      </c>
      <c r="B458" s="71">
        <v>43192</v>
      </c>
      <c r="C458">
        <v>-158</v>
      </c>
      <c r="E458" t="s">
        <v>2211</v>
      </c>
      <c r="F458">
        <v>-967.59</v>
      </c>
      <c r="G458" t="s">
        <v>100</v>
      </c>
      <c r="H458" t="s">
        <v>123</v>
      </c>
      <c r="I458" s="70" t="s">
        <v>1662</v>
      </c>
    </row>
    <row r="459" spans="1:9" x14ac:dyDescent="0.25">
      <c r="A459" s="19">
        <v>25</v>
      </c>
      <c r="B459" s="71">
        <v>43192</v>
      </c>
      <c r="C459">
        <v>-1</v>
      </c>
      <c r="E459" t="s">
        <v>2212</v>
      </c>
      <c r="F459">
        <v>-11.3</v>
      </c>
      <c r="G459" t="s">
        <v>100</v>
      </c>
      <c r="H459" t="s">
        <v>123</v>
      </c>
      <c r="I459" s="70" t="s">
        <v>1662</v>
      </c>
    </row>
    <row r="460" spans="1:9" x14ac:dyDescent="0.25">
      <c r="A460" s="19">
        <v>25</v>
      </c>
      <c r="B460" s="71">
        <v>43192</v>
      </c>
      <c r="C460">
        <v>-6</v>
      </c>
      <c r="E460" t="s">
        <v>2213</v>
      </c>
      <c r="F460">
        <v>-38.49</v>
      </c>
      <c r="G460" t="s">
        <v>100</v>
      </c>
      <c r="H460" t="s">
        <v>123</v>
      </c>
      <c r="I460" s="70" t="s">
        <v>1662</v>
      </c>
    </row>
    <row r="461" spans="1:9" x14ac:dyDescent="0.25">
      <c r="A461" s="19">
        <v>25</v>
      </c>
      <c r="B461" s="71">
        <v>43192</v>
      </c>
      <c r="C461">
        <v>-3</v>
      </c>
      <c r="E461" t="s">
        <v>1516</v>
      </c>
      <c r="F461">
        <v>-102.22</v>
      </c>
      <c r="G461" t="s">
        <v>100</v>
      </c>
      <c r="H461" t="s">
        <v>123</v>
      </c>
      <c r="I461" s="70" t="s">
        <v>1662</v>
      </c>
    </row>
    <row r="462" spans="1:9" x14ac:dyDescent="0.25">
      <c r="A462" s="19">
        <v>25</v>
      </c>
      <c r="B462" s="71">
        <v>43192</v>
      </c>
      <c r="C462">
        <v>-1</v>
      </c>
      <c r="E462" t="s">
        <v>2214</v>
      </c>
      <c r="F462">
        <v>-11.62</v>
      </c>
      <c r="G462" t="s">
        <v>100</v>
      </c>
      <c r="H462" t="s">
        <v>134</v>
      </c>
      <c r="I462" s="70" t="s">
        <v>1662</v>
      </c>
    </row>
    <row r="463" spans="1:9" x14ac:dyDescent="0.25">
      <c r="A463" s="19">
        <v>25</v>
      </c>
      <c r="B463" s="71">
        <v>43192</v>
      </c>
      <c r="C463">
        <v>-133</v>
      </c>
      <c r="E463" t="s">
        <v>2215</v>
      </c>
      <c r="F463">
        <v>-1322.33</v>
      </c>
      <c r="G463" t="s">
        <v>100</v>
      </c>
      <c r="H463" t="s">
        <v>123</v>
      </c>
      <c r="I463" s="70" t="s">
        <v>1662</v>
      </c>
    </row>
    <row r="464" spans="1:9" x14ac:dyDescent="0.25">
      <c r="A464" s="19">
        <v>25</v>
      </c>
      <c r="B464" s="71">
        <v>43192</v>
      </c>
      <c r="C464">
        <v>-1</v>
      </c>
      <c r="E464" t="s">
        <v>2216</v>
      </c>
      <c r="F464">
        <v>-16.79</v>
      </c>
      <c r="G464" t="s">
        <v>100</v>
      </c>
      <c r="H464" t="s">
        <v>123</v>
      </c>
      <c r="I464" s="70" t="s">
        <v>1662</v>
      </c>
    </row>
    <row r="465" spans="1:9" x14ac:dyDescent="0.25">
      <c r="A465" s="19">
        <v>25</v>
      </c>
      <c r="B465" s="71">
        <v>43192</v>
      </c>
      <c r="C465">
        <v>-2</v>
      </c>
      <c r="E465" t="s">
        <v>2217</v>
      </c>
      <c r="F465">
        <v>-55.99</v>
      </c>
      <c r="G465" t="s">
        <v>100</v>
      </c>
      <c r="H465" t="s">
        <v>134</v>
      </c>
      <c r="I465" s="70" t="s">
        <v>1662</v>
      </c>
    </row>
    <row r="466" spans="1:9" x14ac:dyDescent="0.25">
      <c r="A466" s="19">
        <v>25</v>
      </c>
      <c r="B466" s="71">
        <v>43193</v>
      </c>
      <c r="C466">
        <v>-1</v>
      </c>
      <c r="E466" t="s">
        <v>2218</v>
      </c>
      <c r="F466">
        <v>-11.17</v>
      </c>
      <c r="G466" t="s">
        <v>100</v>
      </c>
      <c r="H466" t="s">
        <v>131</v>
      </c>
      <c r="I466" s="70" t="s">
        <v>1662</v>
      </c>
    </row>
    <row r="467" spans="1:9" x14ac:dyDescent="0.25">
      <c r="A467" s="19">
        <v>25</v>
      </c>
      <c r="B467" s="71">
        <v>43193</v>
      </c>
      <c r="C467">
        <v>-1</v>
      </c>
      <c r="E467" t="s">
        <v>2219</v>
      </c>
      <c r="F467">
        <v>-15.96</v>
      </c>
      <c r="G467" t="s">
        <v>100</v>
      </c>
      <c r="H467" t="s">
        <v>123</v>
      </c>
      <c r="I467" s="70" t="s">
        <v>1662</v>
      </c>
    </row>
    <row r="468" spans="1:9" x14ac:dyDescent="0.25">
      <c r="A468" s="19">
        <v>25</v>
      </c>
      <c r="B468" s="71">
        <v>43193</v>
      </c>
      <c r="C468">
        <v>-1</v>
      </c>
      <c r="E468" t="s">
        <v>2220</v>
      </c>
      <c r="F468">
        <v>-18.899999999999999</v>
      </c>
      <c r="G468" t="s">
        <v>100</v>
      </c>
      <c r="H468" t="s">
        <v>123</v>
      </c>
      <c r="I468" s="70" t="s">
        <v>1662</v>
      </c>
    </row>
    <row r="469" spans="1:9" x14ac:dyDescent="0.25">
      <c r="A469" s="19">
        <v>25</v>
      </c>
      <c r="B469" s="71">
        <v>43193</v>
      </c>
      <c r="C469">
        <v>-1</v>
      </c>
      <c r="E469" t="s">
        <v>2221</v>
      </c>
      <c r="F469">
        <v>-6.79</v>
      </c>
      <c r="G469" t="s">
        <v>100</v>
      </c>
      <c r="H469" t="s">
        <v>123</v>
      </c>
      <c r="I469" s="70" t="s">
        <v>1662</v>
      </c>
    </row>
    <row r="470" spans="1:9" x14ac:dyDescent="0.25">
      <c r="A470" s="19">
        <v>25</v>
      </c>
      <c r="B470" s="71">
        <v>43193</v>
      </c>
      <c r="C470">
        <v>-4</v>
      </c>
      <c r="E470" t="s">
        <v>2221</v>
      </c>
      <c r="F470">
        <v>-27.29</v>
      </c>
      <c r="G470" t="s">
        <v>100</v>
      </c>
      <c r="H470" t="s">
        <v>134</v>
      </c>
      <c r="I470" s="70" t="s">
        <v>1662</v>
      </c>
    </row>
    <row r="471" spans="1:9" x14ac:dyDescent="0.25">
      <c r="A471" s="19">
        <v>25</v>
      </c>
      <c r="B471" s="71">
        <v>43193</v>
      </c>
      <c r="C471">
        <v>-2</v>
      </c>
      <c r="E471" t="s">
        <v>2211</v>
      </c>
      <c r="F471">
        <v>-12.3</v>
      </c>
      <c r="G471" t="s">
        <v>100</v>
      </c>
      <c r="H471" t="s">
        <v>134</v>
      </c>
      <c r="I471" s="70" t="s">
        <v>1662</v>
      </c>
    </row>
    <row r="472" spans="1:9" x14ac:dyDescent="0.25">
      <c r="A472" s="19">
        <v>25</v>
      </c>
      <c r="B472" s="71">
        <v>43193</v>
      </c>
      <c r="C472">
        <v>-6</v>
      </c>
      <c r="E472" t="s">
        <v>2222</v>
      </c>
      <c r="F472">
        <v>-53.54</v>
      </c>
      <c r="G472" t="s">
        <v>100</v>
      </c>
      <c r="H472" t="s">
        <v>134</v>
      </c>
      <c r="I472" s="70" t="s">
        <v>1662</v>
      </c>
    </row>
    <row r="473" spans="1:9" x14ac:dyDescent="0.25">
      <c r="A473" s="19">
        <v>25</v>
      </c>
      <c r="B473" s="71">
        <v>43193</v>
      </c>
      <c r="C473">
        <v>-4</v>
      </c>
      <c r="E473" t="s">
        <v>2223</v>
      </c>
      <c r="F473">
        <v>-29.3</v>
      </c>
      <c r="G473" t="s">
        <v>100</v>
      </c>
      <c r="H473" t="s">
        <v>134</v>
      </c>
      <c r="I473" s="70" t="s">
        <v>1662</v>
      </c>
    </row>
    <row r="474" spans="1:9" x14ac:dyDescent="0.25">
      <c r="A474" s="19">
        <v>25</v>
      </c>
      <c r="B474" s="71">
        <v>43193</v>
      </c>
      <c r="C474">
        <v>-1</v>
      </c>
      <c r="E474" t="s">
        <v>2224</v>
      </c>
      <c r="F474">
        <v>-14.84</v>
      </c>
      <c r="G474" t="s">
        <v>100</v>
      </c>
      <c r="H474" t="s">
        <v>123</v>
      </c>
      <c r="I474" s="70" t="s">
        <v>1662</v>
      </c>
    </row>
    <row r="475" spans="1:9" x14ac:dyDescent="0.25">
      <c r="A475" s="19">
        <v>25</v>
      </c>
      <c r="B475" s="71">
        <v>43193</v>
      </c>
      <c r="C475">
        <v>-1</v>
      </c>
      <c r="E475" t="s">
        <v>2225</v>
      </c>
      <c r="F475">
        <v>-6.89</v>
      </c>
      <c r="G475" t="s">
        <v>100</v>
      </c>
      <c r="H475" t="s">
        <v>134</v>
      </c>
      <c r="I475" s="70" t="s">
        <v>1662</v>
      </c>
    </row>
    <row r="476" spans="1:9" x14ac:dyDescent="0.25">
      <c r="A476" s="19">
        <v>25</v>
      </c>
      <c r="B476" s="71">
        <v>43193</v>
      </c>
      <c r="C476">
        <v>-52</v>
      </c>
      <c r="E476" t="s">
        <v>447</v>
      </c>
      <c r="F476">
        <v>-516.61</v>
      </c>
      <c r="G476" t="s">
        <v>100</v>
      </c>
      <c r="H476" t="s">
        <v>123</v>
      </c>
      <c r="I476" s="70" t="s">
        <v>1662</v>
      </c>
    </row>
    <row r="477" spans="1:9" x14ac:dyDescent="0.25">
      <c r="A477" s="19">
        <v>25</v>
      </c>
      <c r="B477" s="71">
        <v>43193</v>
      </c>
      <c r="C477">
        <v>-1</v>
      </c>
      <c r="E477" t="s">
        <v>447</v>
      </c>
      <c r="F477">
        <v>-9.93</v>
      </c>
      <c r="G477" t="s">
        <v>100</v>
      </c>
      <c r="H477" t="s">
        <v>123</v>
      </c>
      <c r="I477" s="70" t="s">
        <v>1662</v>
      </c>
    </row>
    <row r="478" spans="1:9" x14ac:dyDescent="0.25">
      <c r="A478" s="19">
        <v>25</v>
      </c>
      <c r="B478" s="71">
        <v>43193</v>
      </c>
      <c r="C478">
        <v>-1</v>
      </c>
      <c r="E478" t="s">
        <v>2226</v>
      </c>
      <c r="F478">
        <v>-16.25</v>
      </c>
      <c r="G478" t="s">
        <v>100</v>
      </c>
      <c r="H478" t="s">
        <v>123</v>
      </c>
      <c r="I478" s="70" t="s">
        <v>1662</v>
      </c>
    </row>
    <row r="479" spans="1:9" x14ac:dyDescent="0.25">
      <c r="A479" s="19">
        <v>25</v>
      </c>
      <c r="B479" s="71">
        <v>43193</v>
      </c>
      <c r="C479">
        <v>-3</v>
      </c>
      <c r="E479" t="s">
        <v>2217</v>
      </c>
      <c r="F479">
        <v>-84.12</v>
      </c>
      <c r="G479" t="s">
        <v>100</v>
      </c>
      <c r="H479" t="s">
        <v>123</v>
      </c>
      <c r="I479" s="70" t="s">
        <v>1662</v>
      </c>
    </row>
    <row r="480" spans="1:9" x14ac:dyDescent="0.25">
      <c r="A480" s="19">
        <v>25</v>
      </c>
      <c r="B480" s="71">
        <v>43193</v>
      </c>
      <c r="C480">
        <v>-1</v>
      </c>
      <c r="E480" t="s">
        <v>2227</v>
      </c>
      <c r="F480">
        <v>-30.35</v>
      </c>
      <c r="G480" t="s">
        <v>100</v>
      </c>
      <c r="H480" t="s">
        <v>134</v>
      </c>
      <c r="I480" s="70" t="s">
        <v>1662</v>
      </c>
    </row>
    <row r="481" spans="1:9" x14ac:dyDescent="0.25">
      <c r="A481" s="19">
        <v>25</v>
      </c>
      <c r="B481" s="71">
        <v>43194</v>
      </c>
      <c r="C481">
        <v>-3000</v>
      </c>
      <c r="E481" s="33">
        <v>4778</v>
      </c>
      <c r="F481">
        <v>-483.3</v>
      </c>
      <c r="G481" t="s">
        <v>100</v>
      </c>
      <c r="H481" t="s">
        <v>135</v>
      </c>
      <c r="I481" s="70" t="s">
        <v>1666</v>
      </c>
    </row>
    <row r="482" spans="1:9" x14ac:dyDescent="0.25">
      <c r="A482" s="19">
        <v>25</v>
      </c>
      <c r="B482" s="71">
        <v>43194</v>
      </c>
      <c r="C482">
        <v>-1</v>
      </c>
      <c r="E482" t="s">
        <v>2229</v>
      </c>
      <c r="F482">
        <v>-34.909999999999997</v>
      </c>
      <c r="G482" t="s">
        <v>100</v>
      </c>
      <c r="H482" t="s">
        <v>134</v>
      </c>
      <c r="I482" s="70" t="s">
        <v>1662</v>
      </c>
    </row>
    <row r="483" spans="1:9" x14ac:dyDescent="0.25">
      <c r="A483" s="19">
        <v>25</v>
      </c>
      <c r="B483" s="71">
        <v>43194</v>
      </c>
      <c r="C483">
        <v>-2</v>
      </c>
      <c r="E483" t="s">
        <v>2230</v>
      </c>
      <c r="F483">
        <v>-27.74</v>
      </c>
      <c r="G483" t="s">
        <v>100</v>
      </c>
      <c r="H483" t="s">
        <v>134</v>
      </c>
      <c r="I483" s="70" t="s">
        <v>1662</v>
      </c>
    </row>
    <row r="484" spans="1:9" x14ac:dyDescent="0.25">
      <c r="A484" s="19">
        <v>25</v>
      </c>
      <c r="B484" s="71">
        <v>43194</v>
      </c>
      <c r="C484">
        <v>-3</v>
      </c>
      <c r="E484" t="s">
        <v>542</v>
      </c>
      <c r="F484">
        <v>-49.99</v>
      </c>
      <c r="G484" t="s">
        <v>100</v>
      </c>
      <c r="H484" t="s">
        <v>123</v>
      </c>
      <c r="I484" s="70" t="s">
        <v>1662</v>
      </c>
    </row>
    <row r="485" spans="1:9" x14ac:dyDescent="0.25">
      <c r="A485" s="19">
        <v>25</v>
      </c>
      <c r="B485" s="71">
        <v>43194</v>
      </c>
      <c r="C485">
        <v>-1</v>
      </c>
      <c r="E485" t="s">
        <v>2231</v>
      </c>
      <c r="F485">
        <v>-20.059999999999999</v>
      </c>
      <c r="G485" t="s">
        <v>100</v>
      </c>
      <c r="H485" t="s">
        <v>134</v>
      </c>
      <c r="I485" s="70" t="s">
        <v>1662</v>
      </c>
    </row>
    <row r="486" spans="1:9" x14ac:dyDescent="0.25">
      <c r="A486" s="19">
        <v>25</v>
      </c>
      <c r="B486" s="71">
        <v>43194</v>
      </c>
      <c r="C486">
        <v>-1</v>
      </c>
      <c r="E486" t="s">
        <v>2232</v>
      </c>
      <c r="F486">
        <v>-8.7899999999999991</v>
      </c>
      <c r="G486" t="s">
        <v>100</v>
      </c>
      <c r="H486" t="s">
        <v>134</v>
      </c>
      <c r="I486" s="70" t="s">
        <v>1662</v>
      </c>
    </row>
    <row r="487" spans="1:9" x14ac:dyDescent="0.25">
      <c r="A487" s="19">
        <v>25</v>
      </c>
      <c r="B487" s="71">
        <v>43194</v>
      </c>
      <c r="C487">
        <v>-16</v>
      </c>
      <c r="E487" t="s">
        <v>1234</v>
      </c>
      <c r="F487">
        <v>-421.65</v>
      </c>
      <c r="G487" t="s">
        <v>100</v>
      </c>
      <c r="H487" t="s">
        <v>131</v>
      </c>
      <c r="I487" s="70" t="s">
        <v>1662</v>
      </c>
    </row>
    <row r="488" spans="1:9" x14ac:dyDescent="0.25">
      <c r="A488" s="19">
        <v>25</v>
      </c>
      <c r="B488" s="71">
        <v>43194</v>
      </c>
      <c r="C488">
        <v>-1</v>
      </c>
      <c r="E488" t="s">
        <v>2233</v>
      </c>
      <c r="F488">
        <v>-17.97</v>
      </c>
      <c r="G488" t="s">
        <v>100</v>
      </c>
      <c r="H488" t="s">
        <v>134</v>
      </c>
      <c r="I488" s="70" t="s">
        <v>1662</v>
      </c>
    </row>
    <row r="489" spans="1:9" x14ac:dyDescent="0.25">
      <c r="A489" s="19">
        <v>25</v>
      </c>
      <c r="B489" s="71">
        <v>43194</v>
      </c>
      <c r="C489">
        <v>-1</v>
      </c>
      <c r="E489" t="s">
        <v>2234</v>
      </c>
      <c r="F489">
        <v>-17.52</v>
      </c>
      <c r="G489" t="s">
        <v>100</v>
      </c>
      <c r="H489" t="s">
        <v>134</v>
      </c>
      <c r="I489" s="70" t="s">
        <v>1662</v>
      </c>
    </row>
    <row r="490" spans="1:9" x14ac:dyDescent="0.25">
      <c r="A490" s="19">
        <v>25</v>
      </c>
      <c r="B490" s="71">
        <v>43194</v>
      </c>
      <c r="C490">
        <v>-1</v>
      </c>
      <c r="E490" t="s">
        <v>2235</v>
      </c>
      <c r="F490">
        <v>-5.36</v>
      </c>
      <c r="G490" t="s">
        <v>100</v>
      </c>
      <c r="H490" t="s">
        <v>131</v>
      </c>
      <c r="I490" s="70" t="s">
        <v>1662</v>
      </c>
    </row>
    <row r="491" spans="1:9" x14ac:dyDescent="0.25">
      <c r="A491" s="19">
        <v>25</v>
      </c>
      <c r="B491" s="71">
        <v>43194</v>
      </c>
      <c r="C491">
        <v>-2</v>
      </c>
      <c r="E491" t="s">
        <v>2235</v>
      </c>
      <c r="F491">
        <v>-10.73</v>
      </c>
      <c r="G491" t="s">
        <v>100</v>
      </c>
      <c r="H491" t="s">
        <v>131</v>
      </c>
      <c r="I491" s="70" t="s">
        <v>1662</v>
      </c>
    </row>
    <row r="492" spans="1:9" x14ac:dyDescent="0.25">
      <c r="A492" s="19">
        <v>25</v>
      </c>
      <c r="B492" s="71">
        <v>43194</v>
      </c>
      <c r="C492">
        <v>-2</v>
      </c>
      <c r="E492" t="s">
        <v>2235</v>
      </c>
      <c r="F492">
        <v>-10.73</v>
      </c>
      <c r="G492" t="s">
        <v>100</v>
      </c>
      <c r="H492" t="s">
        <v>131</v>
      </c>
      <c r="I492" s="70" t="s">
        <v>1662</v>
      </c>
    </row>
    <row r="493" spans="1:9" x14ac:dyDescent="0.25">
      <c r="A493" s="19">
        <v>25</v>
      </c>
      <c r="B493" s="71">
        <v>43194</v>
      </c>
      <c r="C493">
        <v>-56</v>
      </c>
      <c r="E493" t="s">
        <v>2236</v>
      </c>
      <c r="F493">
        <v>-872.98</v>
      </c>
      <c r="G493" t="s">
        <v>100</v>
      </c>
      <c r="H493" t="s">
        <v>119</v>
      </c>
      <c r="I493" s="70" t="s">
        <v>1662</v>
      </c>
    </row>
    <row r="494" spans="1:9" x14ac:dyDescent="0.25">
      <c r="A494" s="19">
        <v>25</v>
      </c>
      <c r="B494" s="71">
        <v>43194</v>
      </c>
      <c r="C494">
        <v>-10</v>
      </c>
      <c r="E494" t="s">
        <v>2237</v>
      </c>
      <c r="F494">
        <v>-72.66</v>
      </c>
      <c r="G494" t="s">
        <v>100</v>
      </c>
      <c r="H494" t="s">
        <v>134</v>
      </c>
      <c r="I494" s="70" t="s">
        <v>1662</v>
      </c>
    </row>
    <row r="495" spans="1:9" x14ac:dyDescent="0.25">
      <c r="A495" s="19">
        <v>25</v>
      </c>
      <c r="B495" s="71">
        <v>43194</v>
      </c>
      <c r="C495">
        <v>-472</v>
      </c>
      <c r="E495" s="33">
        <v>35842</v>
      </c>
      <c r="F495">
        <v>-355.32</v>
      </c>
      <c r="G495" t="s">
        <v>100</v>
      </c>
      <c r="H495" t="s">
        <v>135</v>
      </c>
      <c r="I495" s="70" t="s">
        <v>1666</v>
      </c>
    </row>
    <row r="496" spans="1:9" x14ac:dyDescent="0.25">
      <c r="A496" s="19">
        <v>25</v>
      </c>
      <c r="B496" s="71">
        <v>43194</v>
      </c>
      <c r="C496">
        <v>-297</v>
      </c>
      <c r="E496" s="33">
        <v>37391</v>
      </c>
      <c r="F496">
        <v>-1348.43</v>
      </c>
      <c r="G496" t="s">
        <v>100</v>
      </c>
      <c r="H496" t="s">
        <v>134</v>
      </c>
      <c r="I496" s="70" t="s">
        <v>1669</v>
      </c>
    </row>
    <row r="497" spans="1:9" x14ac:dyDescent="0.25">
      <c r="A497" s="19">
        <v>25</v>
      </c>
      <c r="B497" s="71">
        <v>43194</v>
      </c>
      <c r="C497">
        <v>-3</v>
      </c>
      <c r="E497" t="s">
        <v>2240</v>
      </c>
      <c r="F497">
        <v>-32.97</v>
      </c>
      <c r="G497" t="s">
        <v>100</v>
      </c>
      <c r="H497" t="s">
        <v>123</v>
      </c>
      <c r="I497" s="70" t="s">
        <v>1662</v>
      </c>
    </row>
    <row r="498" spans="1:9" x14ac:dyDescent="0.25">
      <c r="A498" s="19">
        <v>25</v>
      </c>
      <c r="B498" s="71">
        <v>43194</v>
      </c>
      <c r="C498">
        <v>-3</v>
      </c>
      <c r="E498" t="s">
        <v>2241</v>
      </c>
      <c r="F498">
        <v>-29.46</v>
      </c>
      <c r="G498" t="s">
        <v>100</v>
      </c>
      <c r="H498" t="s">
        <v>134</v>
      </c>
      <c r="I498" s="70" t="s">
        <v>1662</v>
      </c>
    </row>
    <row r="499" spans="1:9" x14ac:dyDescent="0.25">
      <c r="A499" s="19">
        <v>25</v>
      </c>
      <c r="B499" s="71">
        <v>43194</v>
      </c>
      <c r="C499">
        <v>-7</v>
      </c>
      <c r="E499" t="s">
        <v>2215</v>
      </c>
      <c r="F499">
        <v>-68.75</v>
      </c>
      <c r="G499" t="s">
        <v>100</v>
      </c>
      <c r="H499" t="s">
        <v>123</v>
      </c>
      <c r="I499" s="70" t="s">
        <v>1662</v>
      </c>
    </row>
    <row r="500" spans="1:9" x14ac:dyDescent="0.25">
      <c r="A500" s="19">
        <v>25</v>
      </c>
      <c r="B500" s="71">
        <v>43194</v>
      </c>
      <c r="C500">
        <v>-3</v>
      </c>
      <c r="E500" t="s">
        <v>2215</v>
      </c>
      <c r="F500">
        <v>-29.46</v>
      </c>
      <c r="G500" t="s">
        <v>100</v>
      </c>
      <c r="H500" t="s">
        <v>123</v>
      </c>
      <c r="I500" s="70" t="s">
        <v>1662</v>
      </c>
    </row>
    <row r="501" spans="1:9" x14ac:dyDescent="0.25">
      <c r="A501" s="19">
        <v>25</v>
      </c>
      <c r="B501" s="71">
        <v>43194</v>
      </c>
      <c r="C501">
        <v>-3</v>
      </c>
      <c r="E501" t="s">
        <v>447</v>
      </c>
      <c r="F501">
        <v>-29.68</v>
      </c>
      <c r="G501" t="s">
        <v>100</v>
      </c>
      <c r="H501" t="s">
        <v>123</v>
      </c>
      <c r="I501" s="70" t="s">
        <v>1662</v>
      </c>
    </row>
    <row r="502" spans="1:9" x14ac:dyDescent="0.25">
      <c r="A502" s="19">
        <v>25</v>
      </c>
      <c r="B502" s="71">
        <v>43194</v>
      </c>
      <c r="C502">
        <v>-2</v>
      </c>
      <c r="E502" t="s">
        <v>447</v>
      </c>
      <c r="F502">
        <v>-19.79</v>
      </c>
      <c r="G502" t="s">
        <v>100</v>
      </c>
      <c r="H502" t="s">
        <v>123</v>
      </c>
      <c r="I502" s="70" t="s">
        <v>1662</v>
      </c>
    </row>
    <row r="503" spans="1:9" x14ac:dyDescent="0.25">
      <c r="A503" s="19">
        <v>25</v>
      </c>
      <c r="B503" s="71">
        <v>43194</v>
      </c>
      <c r="C503">
        <v>-4</v>
      </c>
      <c r="E503" t="s">
        <v>2242</v>
      </c>
      <c r="F503">
        <v>-66.849999999999994</v>
      </c>
      <c r="G503" t="s">
        <v>100</v>
      </c>
      <c r="H503" t="s">
        <v>123</v>
      </c>
      <c r="I503" s="70" t="s">
        <v>1662</v>
      </c>
    </row>
    <row r="504" spans="1:9" x14ac:dyDescent="0.25">
      <c r="A504" s="19">
        <v>25</v>
      </c>
      <c r="B504" s="71">
        <v>43195</v>
      </c>
      <c r="C504">
        <v>-8</v>
      </c>
      <c r="E504" s="33">
        <v>7867</v>
      </c>
      <c r="F504">
        <v>-395.5</v>
      </c>
      <c r="G504" t="s">
        <v>136</v>
      </c>
      <c r="H504" t="s">
        <v>135</v>
      </c>
      <c r="I504" s="70" t="s">
        <v>1666</v>
      </c>
    </row>
    <row r="505" spans="1:9" x14ac:dyDescent="0.25">
      <c r="A505" s="19">
        <v>25</v>
      </c>
      <c r="B505" s="71">
        <v>43195</v>
      </c>
      <c r="C505">
        <v>-7.7</v>
      </c>
      <c r="E505" s="33">
        <v>7867</v>
      </c>
      <c r="F505">
        <v>-380.67</v>
      </c>
      <c r="G505" t="s">
        <v>136</v>
      </c>
      <c r="H505" t="s">
        <v>135</v>
      </c>
      <c r="I505" s="70" t="s">
        <v>1666</v>
      </c>
    </row>
    <row r="506" spans="1:9" x14ac:dyDescent="0.25">
      <c r="A506" s="19">
        <v>25</v>
      </c>
      <c r="B506" s="71">
        <v>43195</v>
      </c>
      <c r="C506">
        <v>-2</v>
      </c>
      <c r="E506" t="s">
        <v>545</v>
      </c>
      <c r="F506">
        <v>-29.74</v>
      </c>
      <c r="G506" t="s">
        <v>100</v>
      </c>
      <c r="H506" t="s">
        <v>123</v>
      </c>
      <c r="I506" s="70" t="s">
        <v>1662</v>
      </c>
    </row>
    <row r="507" spans="1:9" x14ac:dyDescent="0.25">
      <c r="A507" s="19">
        <v>25</v>
      </c>
      <c r="B507" s="71">
        <v>43195</v>
      </c>
      <c r="C507">
        <v>-2</v>
      </c>
      <c r="E507" t="s">
        <v>545</v>
      </c>
      <c r="F507">
        <v>-29.74</v>
      </c>
      <c r="G507" t="s">
        <v>100</v>
      </c>
      <c r="H507" t="s">
        <v>123</v>
      </c>
      <c r="I507" s="70" t="s">
        <v>1662</v>
      </c>
    </row>
    <row r="508" spans="1:9" x14ac:dyDescent="0.25">
      <c r="A508" s="19">
        <v>25</v>
      </c>
      <c r="B508" s="71">
        <v>43195</v>
      </c>
      <c r="C508">
        <v>-3</v>
      </c>
      <c r="E508" t="s">
        <v>542</v>
      </c>
      <c r="F508">
        <v>-50.06</v>
      </c>
      <c r="G508" t="s">
        <v>100</v>
      </c>
      <c r="H508" t="s">
        <v>134</v>
      </c>
      <c r="I508" s="70" t="s">
        <v>1662</v>
      </c>
    </row>
    <row r="509" spans="1:9" x14ac:dyDescent="0.25">
      <c r="A509" s="19">
        <v>25</v>
      </c>
      <c r="B509" s="71">
        <v>43195</v>
      </c>
      <c r="C509">
        <v>-1</v>
      </c>
      <c r="E509" t="s">
        <v>2244</v>
      </c>
      <c r="F509">
        <v>-18.989999999999998</v>
      </c>
      <c r="G509" t="s">
        <v>100</v>
      </c>
      <c r="H509" t="s">
        <v>134</v>
      </c>
      <c r="I509" s="70" t="s">
        <v>1662</v>
      </c>
    </row>
    <row r="510" spans="1:9" x14ac:dyDescent="0.25">
      <c r="A510" s="19">
        <v>25</v>
      </c>
      <c r="B510" s="71">
        <v>43195</v>
      </c>
      <c r="C510">
        <v>-15</v>
      </c>
      <c r="E510" t="s">
        <v>2245</v>
      </c>
      <c r="F510">
        <v>-229.64</v>
      </c>
      <c r="G510" t="s">
        <v>100</v>
      </c>
      <c r="H510" t="s">
        <v>105</v>
      </c>
      <c r="I510" s="70" t="s">
        <v>1662</v>
      </c>
    </row>
    <row r="511" spans="1:9" x14ac:dyDescent="0.25">
      <c r="A511" s="19">
        <v>25</v>
      </c>
      <c r="B511" s="71">
        <v>43195</v>
      </c>
      <c r="C511">
        <v>-84</v>
      </c>
      <c r="E511" t="s">
        <v>2245</v>
      </c>
      <c r="F511">
        <v>-1285.98</v>
      </c>
      <c r="G511" t="s">
        <v>100</v>
      </c>
      <c r="H511" t="s">
        <v>105</v>
      </c>
      <c r="I511" s="70" t="s">
        <v>1662</v>
      </c>
    </row>
    <row r="512" spans="1:9" x14ac:dyDescent="0.25">
      <c r="A512" s="19">
        <v>25</v>
      </c>
      <c r="B512" s="71">
        <v>43195</v>
      </c>
      <c r="C512">
        <v>-11</v>
      </c>
      <c r="E512" t="s">
        <v>2246</v>
      </c>
      <c r="F512">
        <v>-169.15</v>
      </c>
      <c r="G512" t="s">
        <v>100</v>
      </c>
      <c r="H512" t="s">
        <v>131</v>
      </c>
      <c r="I512" s="70" t="s">
        <v>1662</v>
      </c>
    </row>
    <row r="513" spans="1:9" x14ac:dyDescent="0.25">
      <c r="A513" s="19">
        <v>25</v>
      </c>
      <c r="B513" s="71">
        <v>43195</v>
      </c>
      <c r="C513">
        <v>-2</v>
      </c>
      <c r="E513" t="s">
        <v>2246</v>
      </c>
      <c r="F513">
        <v>-30.75</v>
      </c>
      <c r="G513" t="s">
        <v>100</v>
      </c>
      <c r="H513" t="s">
        <v>134</v>
      </c>
      <c r="I513" s="70" t="s">
        <v>1662</v>
      </c>
    </row>
    <row r="514" spans="1:9" x14ac:dyDescent="0.25">
      <c r="A514" s="19">
        <v>25</v>
      </c>
      <c r="B514" s="71">
        <v>43195</v>
      </c>
      <c r="C514">
        <v>-2</v>
      </c>
      <c r="E514" t="s">
        <v>2246</v>
      </c>
      <c r="F514">
        <v>-30.75</v>
      </c>
      <c r="G514" t="s">
        <v>100</v>
      </c>
      <c r="H514" t="s">
        <v>134</v>
      </c>
      <c r="I514" s="70" t="s">
        <v>1662</v>
      </c>
    </row>
    <row r="515" spans="1:9" x14ac:dyDescent="0.25">
      <c r="A515" s="19">
        <v>25</v>
      </c>
      <c r="B515" s="71">
        <v>43195</v>
      </c>
      <c r="C515">
        <v>-1</v>
      </c>
      <c r="E515" t="s">
        <v>2247</v>
      </c>
      <c r="F515">
        <v>-20.100000000000001</v>
      </c>
      <c r="G515" t="s">
        <v>100</v>
      </c>
      <c r="H515" t="s">
        <v>134</v>
      </c>
      <c r="I515" s="70" t="s">
        <v>1662</v>
      </c>
    </row>
    <row r="516" spans="1:9" x14ac:dyDescent="0.25">
      <c r="A516" s="19">
        <v>25</v>
      </c>
      <c r="B516" s="71">
        <v>43195</v>
      </c>
      <c r="C516">
        <v>-3</v>
      </c>
      <c r="E516" t="s">
        <v>2248</v>
      </c>
      <c r="F516">
        <v>-72.040000000000006</v>
      </c>
      <c r="G516" t="s">
        <v>100</v>
      </c>
      <c r="H516" t="s">
        <v>134</v>
      </c>
      <c r="I516" s="70" t="s">
        <v>1662</v>
      </c>
    </row>
    <row r="517" spans="1:9" x14ac:dyDescent="0.25">
      <c r="A517" s="19">
        <v>25</v>
      </c>
      <c r="B517" s="71">
        <v>43195</v>
      </c>
      <c r="C517">
        <v>-28</v>
      </c>
      <c r="E517" t="s">
        <v>2249</v>
      </c>
      <c r="F517">
        <v>-396.98</v>
      </c>
      <c r="G517" t="s">
        <v>100</v>
      </c>
      <c r="H517" t="s">
        <v>123</v>
      </c>
      <c r="I517" s="70" t="s">
        <v>1662</v>
      </c>
    </row>
    <row r="518" spans="1:9" x14ac:dyDescent="0.25">
      <c r="A518" s="19">
        <v>25</v>
      </c>
      <c r="B518" s="71">
        <v>43195</v>
      </c>
      <c r="C518">
        <v>-1</v>
      </c>
      <c r="E518" t="s">
        <v>2250</v>
      </c>
      <c r="F518">
        <v>-230.56</v>
      </c>
      <c r="G518" t="s">
        <v>100</v>
      </c>
      <c r="H518" t="s">
        <v>131</v>
      </c>
      <c r="I518" s="70" t="s">
        <v>1662</v>
      </c>
    </row>
    <row r="519" spans="1:9" x14ac:dyDescent="0.25">
      <c r="A519" s="19">
        <v>25</v>
      </c>
      <c r="B519" s="71">
        <v>43195</v>
      </c>
      <c r="C519">
        <v>-4</v>
      </c>
      <c r="E519" t="s">
        <v>2250</v>
      </c>
      <c r="F519">
        <v>-922.27</v>
      </c>
      <c r="G519" t="s">
        <v>100</v>
      </c>
      <c r="H519" t="s">
        <v>131</v>
      </c>
      <c r="I519" s="70" t="s">
        <v>1662</v>
      </c>
    </row>
    <row r="520" spans="1:9" x14ac:dyDescent="0.25">
      <c r="A520" s="19">
        <v>25</v>
      </c>
      <c r="B520" s="71">
        <v>43195</v>
      </c>
      <c r="C520">
        <v>-4</v>
      </c>
      <c r="E520" t="s">
        <v>2250</v>
      </c>
      <c r="F520">
        <v>-922.27</v>
      </c>
      <c r="G520" t="s">
        <v>100</v>
      </c>
      <c r="H520" t="s">
        <v>131</v>
      </c>
      <c r="I520" s="70" t="s">
        <v>1662</v>
      </c>
    </row>
    <row r="521" spans="1:9" x14ac:dyDescent="0.25">
      <c r="A521" s="19">
        <v>25</v>
      </c>
      <c r="B521" s="71">
        <v>43195</v>
      </c>
      <c r="C521">
        <v>-4</v>
      </c>
      <c r="E521" t="s">
        <v>2250</v>
      </c>
      <c r="F521">
        <v>-922.27</v>
      </c>
      <c r="G521" t="s">
        <v>100</v>
      </c>
      <c r="H521" t="s">
        <v>131</v>
      </c>
      <c r="I521" s="70" t="s">
        <v>1662</v>
      </c>
    </row>
    <row r="522" spans="1:9" x14ac:dyDescent="0.25">
      <c r="A522" s="19">
        <v>25</v>
      </c>
      <c r="B522" s="71">
        <v>43195</v>
      </c>
      <c r="C522">
        <v>-63</v>
      </c>
      <c r="E522" t="s">
        <v>2251</v>
      </c>
      <c r="F522">
        <v>-1155.53</v>
      </c>
      <c r="G522" t="s">
        <v>100</v>
      </c>
      <c r="H522" t="s">
        <v>119</v>
      </c>
      <c r="I522" s="70" t="s">
        <v>1662</v>
      </c>
    </row>
    <row r="523" spans="1:9" x14ac:dyDescent="0.25">
      <c r="A523" s="19">
        <v>25</v>
      </c>
      <c r="B523" s="71">
        <v>43195</v>
      </c>
      <c r="C523">
        <v>-63</v>
      </c>
      <c r="E523" t="s">
        <v>2251</v>
      </c>
      <c r="F523">
        <v>-1155.53</v>
      </c>
      <c r="G523" t="s">
        <v>100</v>
      </c>
      <c r="H523" t="s">
        <v>119</v>
      </c>
      <c r="I523" s="70" t="s">
        <v>1662</v>
      </c>
    </row>
    <row r="524" spans="1:9" x14ac:dyDescent="0.25">
      <c r="A524" s="19">
        <v>25</v>
      </c>
      <c r="B524" s="71">
        <v>43195</v>
      </c>
      <c r="C524">
        <v>-63</v>
      </c>
      <c r="E524" t="s">
        <v>2251</v>
      </c>
      <c r="F524">
        <v>-1155.53</v>
      </c>
      <c r="G524" t="s">
        <v>100</v>
      </c>
      <c r="H524" t="s">
        <v>119</v>
      </c>
      <c r="I524" s="70" t="s">
        <v>1662</v>
      </c>
    </row>
    <row r="525" spans="1:9" x14ac:dyDescent="0.25">
      <c r="A525" s="19">
        <v>25</v>
      </c>
      <c r="B525" s="71">
        <v>43195</v>
      </c>
      <c r="C525">
        <v>-63</v>
      </c>
      <c r="E525" t="s">
        <v>2251</v>
      </c>
      <c r="F525">
        <v>-1155.53</v>
      </c>
      <c r="G525" t="s">
        <v>100</v>
      </c>
      <c r="H525" t="s">
        <v>119</v>
      </c>
      <c r="I525" s="70" t="s">
        <v>1662</v>
      </c>
    </row>
    <row r="526" spans="1:9" x14ac:dyDescent="0.25">
      <c r="A526" s="19">
        <v>25</v>
      </c>
      <c r="B526" s="71">
        <v>43195</v>
      </c>
      <c r="C526">
        <v>-63</v>
      </c>
      <c r="E526" t="s">
        <v>2251</v>
      </c>
      <c r="F526">
        <v>-1155.53</v>
      </c>
      <c r="G526" t="s">
        <v>100</v>
      </c>
      <c r="H526" t="s">
        <v>119</v>
      </c>
      <c r="I526" s="70" t="s">
        <v>1662</v>
      </c>
    </row>
    <row r="527" spans="1:9" x14ac:dyDescent="0.25">
      <c r="A527" s="19">
        <v>25</v>
      </c>
      <c r="B527" s="71">
        <v>43195</v>
      </c>
      <c r="C527">
        <v>-49</v>
      </c>
      <c r="E527" t="s">
        <v>2251</v>
      </c>
      <c r="F527">
        <v>-898.74</v>
      </c>
      <c r="G527" t="s">
        <v>100</v>
      </c>
      <c r="H527" t="s">
        <v>119</v>
      </c>
      <c r="I527" s="70" t="s">
        <v>1662</v>
      </c>
    </row>
    <row r="528" spans="1:9" x14ac:dyDescent="0.25">
      <c r="A528" s="19">
        <v>25</v>
      </c>
      <c r="B528" s="71">
        <v>43195</v>
      </c>
      <c r="C528">
        <v>-63</v>
      </c>
      <c r="E528" t="s">
        <v>2251</v>
      </c>
      <c r="F528">
        <v>-1155.53</v>
      </c>
      <c r="G528" t="s">
        <v>100</v>
      </c>
      <c r="H528" t="s">
        <v>119</v>
      </c>
      <c r="I528" s="70" t="s">
        <v>1662</v>
      </c>
    </row>
    <row r="529" spans="1:9" x14ac:dyDescent="0.25">
      <c r="A529" s="19">
        <v>25</v>
      </c>
      <c r="B529" s="71">
        <v>43195</v>
      </c>
      <c r="C529">
        <v>-63</v>
      </c>
      <c r="E529" t="s">
        <v>2251</v>
      </c>
      <c r="F529">
        <v>-1155.53</v>
      </c>
      <c r="G529" t="s">
        <v>100</v>
      </c>
      <c r="H529" t="s">
        <v>119</v>
      </c>
      <c r="I529" s="70" t="s">
        <v>1662</v>
      </c>
    </row>
    <row r="530" spans="1:9" x14ac:dyDescent="0.25">
      <c r="A530" s="19">
        <v>25</v>
      </c>
      <c r="B530" s="71">
        <v>43195</v>
      </c>
      <c r="C530">
        <v>-63</v>
      </c>
      <c r="E530" t="s">
        <v>2251</v>
      </c>
      <c r="F530">
        <v>-1155.53</v>
      </c>
      <c r="G530" t="s">
        <v>100</v>
      </c>
      <c r="H530" t="s">
        <v>119</v>
      </c>
      <c r="I530" s="70" t="s">
        <v>1662</v>
      </c>
    </row>
    <row r="531" spans="1:9" x14ac:dyDescent="0.25">
      <c r="A531" s="19">
        <v>25</v>
      </c>
      <c r="B531" s="71">
        <v>43195</v>
      </c>
      <c r="C531">
        <v>-63</v>
      </c>
      <c r="E531" t="s">
        <v>2251</v>
      </c>
      <c r="F531">
        <v>-1155.53</v>
      </c>
      <c r="G531" t="s">
        <v>100</v>
      </c>
      <c r="H531" t="s">
        <v>119</v>
      </c>
      <c r="I531" s="70" t="s">
        <v>1662</v>
      </c>
    </row>
    <row r="532" spans="1:9" x14ac:dyDescent="0.25">
      <c r="A532" s="19">
        <v>25</v>
      </c>
      <c r="B532" s="71">
        <v>43195</v>
      </c>
      <c r="C532">
        <v>-63</v>
      </c>
      <c r="E532" t="s">
        <v>2251</v>
      </c>
      <c r="F532">
        <v>-1155.53</v>
      </c>
      <c r="G532" t="s">
        <v>100</v>
      </c>
      <c r="H532" t="s">
        <v>119</v>
      </c>
      <c r="I532" s="70" t="s">
        <v>1662</v>
      </c>
    </row>
    <row r="533" spans="1:9" x14ac:dyDescent="0.25">
      <c r="A533" s="19">
        <v>25</v>
      </c>
      <c r="B533" s="71">
        <v>43195</v>
      </c>
      <c r="C533">
        <v>-63</v>
      </c>
      <c r="E533" t="s">
        <v>2251</v>
      </c>
      <c r="F533">
        <v>-1155.53</v>
      </c>
      <c r="G533" t="s">
        <v>100</v>
      </c>
      <c r="H533" t="s">
        <v>119</v>
      </c>
      <c r="I533" s="70" t="s">
        <v>1662</v>
      </c>
    </row>
    <row r="534" spans="1:9" x14ac:dyDescent="0.25">
      <c r="A534" s="19">
        <v>25</v>
      </c>
      <c r="B534" s="71">
        <v>43195</v>
      </c>
      <c r="C534">
        <v>-63</v>
      </c>
      <c r="E534" t="s">
        <v>2251</v>
      </c>
      <c r="F534">
        <v>-1155.53</v>
      </c>
      <c r="G534" t="s">
        <v>100</v>
      </c>
      <c r="H534" t="s">
        <v>119</v>
      </c>
      <c r="I534" s="70" t="s">
        <v>1662</v>
      </c>
    </row>
    <row r="535" spans="1:9" x14ac:dyDescent="0.25">
      <c r="A535" s="19">
        <v>25</v>
      </c>
      <c r="B535" s="71">
        <v>43195</v>
      </c>
      <c r="C535">
        <v>-63</v>
      </c>
      <c r="E535" t="s">
        <v>2251</v>
      </c>
      <c r="F535">
        <v>-1155.53</v>
      </c>
      <c r="G535" t="s">
        <v>100</v>
      </c>
      <c r="H535" t="s">
        <v>119</v>
      </c>
      <c r="I535" s="70" t="s">
        <v>1662</v>
      </c>
    </row>
    <row r="536" spans="1:9" x14ac:dyDescent="0.25">
      <c r="A536" s="19">
        <v>25</v>
      </c>
      <c r="B536" s="71">
        <v>43195</v>
      </c>
      <c r="C536">
        <v>-2</v>
      </c>
      <c r="E536" t="s">
        <v>2252</v>
      </c>
      <c r="F536">
        <v>-26.48</v>
      </c>
      <c r="G536" t="s">
        <v>100</v>
      </c>
      <c r="H536" t="s">
        <v>123</v>
      </c>
      <c r="I536" s="70" t="s">
        <v>1662</v>
      </c>
    </row>
    <row r="537" spans="1:9" x14ac:dyDescent="0.25">
      <c r="A537" s="19">
        <v>25</v>
      </c>
      <c r="B537" s="71">
        <v>43195</v>
      </c>
      <c r="C537">
        <v>-17</v>
      </c>
      <c r="E537" t="s">
        <v>2253</v>
      </c>
      <c r="F537">
        <v>-221.01</v>
      </c>
      <c r="G537" t="s">
        <v>100</v>
      </c>
      <c r="H537" t="s">
        <v>109</v>
      </c>
      <c r="I537" s="70" t="s">
        <v>1662</v>
      </c>
    </row>
    <row r="538" spans="1:9" x14ac:dyDescent="0.25">
      <c r="A538" s="19">
        <v>25</v>
      </c>
      <c r="B538" s="71">
        <v>43195</v>
      </c>
      <c r="C538">
        <v>-104</v>
      </c>
      <c r="E538" t="s">
        <v>2254</v>
      </c>
      <c r="F538">
        <v>-1389.39</v>
      </c>
      <c r="G538" t="s">
        <v>100</v>
      </c>
      <c r="H538" t="s">
        <v>109</v>
      </c>
      <c r="I538" s="70" t="s">
        <v>1662</v>
      </c>
    </row>
    <row r="539" spans="1:9" x14ac:dyDescent="0.25">
      <c r="A539" s="19">
        <v>25</v>
      </c>
      <c r="B539" s="71">
        <v>43195</v>
      </c>
      <c r="C539">
        <v>-42</v>
      </c>
      <c r="E539" t="s">
        <v>1557</v>
      </c>
      <c r="F539">
        <v>-1111.8900000000001</v>
      </c>
      <c r="G539" t="s">
        <v>100</v>
      </c>
      <c r="H539" t="s">
        <v>131</v>
      </c>
      <c r="I539" s="70" t="s">
        <v>1662</v>
      </c>
    </row>
    <row r="540" spans="1:9" x14ac:dyDescent="0.25">
      <c r="A540" s="19">
        <v>25</v>
      </c>
      <c r="B540" s="71">
        <v>43195</v>
      </c>
      <c r="C540">
        <v>-42</v>
      </c>
      <c r="E540" t="s">
        <v>1557</v>
      </c>
      <c r="F540">
        <v>-1111.8900000000001</v>
      </c>
      <c r="G540" t="s">
        <v>100</v>
      </c>
      <c r="H540" t="s">
        <v>131</v>
      </c>
      <c r="I540" s="70" t="s">
        <v>1662</v>
      </c>
    </row>
    <row r="541" spans="1:9" x14ac:dyDescent="0.25">
      <c r="A541" s="19">
        <v>25</v>
      </c>
      <c r="B541" s="71">
        <v>43195</v>
      </c>
      <c r="C541">
        <v>-42</v>
      </c>
      <c r="E541" t="s">
        <v>1557</v>
      </c>
      <c r="F541">
        <v>-1111.8900000000001</v>
      </c>
      <c r="G541" t="s">
        <v>100</v>
      </c>
      <c r="H541" t="s">
        <v>131</v>
      </c>
      <c r="I541" s="70" t="s">
        <v>1662</v>
      </c>
    </row>
    <row r="542" spans="1:9" x14ac:dyDescent="0.25">
      <c r="A542" s="19">
        <v>25</v>
      </c>
      <c r="B542" s="71">
        <v>43195</v>
      </c>
      <c r="C542">
        <v>-40</v>
      </c>
      <c r="E542" t="s">
        <v>1557</v>
      </c>
      <c r="F542">
        <v>-1058.8900000000001</v>
      </c>
      <c r="G542" t="s">
        <v>100</v>
      </c>
      <c r="H542" t="s">
        <v>131</v>
      </c>
      <c r="I542" s="70" t="s">
        <v>1662</v>
      </c>
    </row>
    <row r="543" spans="1:9" x14ac:dyDescent="0.25">
      <c r="A543" s="19">
        <v>25</v>
      </c>
      <c r="B543" s="71">
        <v>43195</v>
      </c>
      <c r="C543">
        <v>-67</v>
      </c>
      <c r="E543" t="s">
        <v>1557</v>
      </c>
      <c r="F543">
        <v>-1773.63</v>
      </c>
      <c r="G543" t="s">
        <v>100</v>
      </c>
      <c r="H543" t="s">
        <v>131</v>
      </c>
      <c r="I543" s="70" t="s">
        <v>1662</v>
      </c>
    </row>
    <row r="544" spans="1:9" x14ac:dyDescent="0.25">
      <c r="A544" s="19">
        <v>25</v>
      </c>
      <c r="B544" s="71">
        <v>43195</v>
      </c>
      <c r="C544">
        <v>-35</v>
      </c>
      <c r="E544" t="s">
        <v>1557</v>
      </c>
      <c r="F544">
        <v>-926.59</v>
      </c>
      <c r="G544" t="s">
        <v>100</v>
      </c>
      <c r="H544" t="s">
        <v>131</v>
      </c>
      <c r="I544" s="70" t="s">
        <v>1662</v>
      </c>
    </row>
    <row r="545" spans="1:9" x14ac:dyDescent="0.25">
      <c r="A545" s="19">
        <v>25</v>
      </c>
      <c r="B545" s="71">
        <v>43195</v>
      </c>
      <c r="C545">
        <v>-17</v>
      </c>
      <c r="E545" t="s">
        <v>1557</v>
      </c>
      <c r="F545">
        <v>-450.01</v>
      </c>
      <c r="G545" t="s">
        <v>100</v>
      </c>
      <c r="H545" t="s">
        <v>131</v>
      </c>
      <c r="I545" s="70" t="s">
        <v>1662</v>
      </c>
    </row>
    <row r="546" spans="1:9" x14ac:dyDescent="0.25">
      <c r="A546" s="19">
        <v>25</v>
      </c>
      <c r="B546" s="71">
        <v>43195</v>
      </c>
      <c r="C546">
        <v>-42</v>
      </c>
      <c r="E546" t="s">
        <v>1557</v>
      </c>
      <c r="F546">
        <v>-1111.8900000000001</v>
      </c>
      <c r="G546" t="s">
        <v>100</v>
      </c>
      <c r="H546" t="s">
        <v>103</v>
      </c>
      <c r="I546" s="70" t="s">
        <v>1662</v>
      </c>
    </row>
    <row r="547" spans="1:9" x14ac:dyDescent="0.25">
      <c r="A547" s="19">
        <v>25</v>
      </c>
      <c r="B547" s="71">
        <v>43195</v>
      </c>
      <c r="C547">
        <v>-42</v>
      </c>
      <c r="E547" t="s">
        <v>1557</v>
      </c>
      <c r="F547">
        <v>-1111.8900000000001</v>
      </c>
      <c r="G547" t="s">
        <v>100</v>
      </c>
      <c r="H547" t="s">
        <v>103</v>
      </c>
      <c r="I547" s="70" t="s">
        <v>1662</v>
      </c>
    </row>
    <row r="548" spans="1:9" x14ac:dyDescent="0.25">
      <c r="A548" s="19">
        <v>25</v>
      </c>
      <c r="B548" s="71">
        <v>43195</v>
      </c>
      <c r="C548">
        <v>-42</v>
      </c>
      <c r="E548" t="s">
        <v>1557</v>
      </c>
      <c r="F548">
        <v>-1111.8900000000001</v>
      </c>
      <c r="G548" t="s">
        <v>100</v>
      </c>
      <c r="H548" t="s">
        <v>103</v>
      </c>
      <c r="I548" s="70" t="s">
        <v>1662</v>
      </c>
    </row>
    <row r="549" spans="1:9" x14ac:dyDescent="0.25">
      <c r="A549" s="19">
        <v>25</v>
      </c>
      <c r="B549" s="71">
        <v>43195</v>
      </c>
      <c r="C549">
        <v>-42</v>
      </c>
      <c r="E549" t="s">
        <v>1557</v>
      </c>
      <c r="F549">
        <v>-1111.8900000000001</v>
      </c>
      <c r="G549" t="s">
        <v>100</v>
      </c>
      <c r="H549" t="s">
        <v>103</v>
      </c>
      <c r="I549" s="70" t="s">
        <v>1662</v>
      </c>
    </row>
    <row r="550" spans="1:9" x14ac:dyDescent="0.25">
      <c r="A550" s="19">
        <v>25</v>
      </c>
      <c r="B550" s="71">
        <v>43195</v>
      </c>
      <c r="C550">
        <v>-42</v>
      </c>
      <c r="E550" t="s">
        <v>1557</v>
      </c>
      <c r="F550">
        <v>-1111.8900000000001</v>
      </c>
      <c r="G550" t="s">
        <v>100</v>
      </c>
      <c r="H550" t="s">
        <v>103</v>
      </c>
      <c r="I550" s="70" t="s">
        <v>1662</v>
      </c>
    </row>
    <row r="551" spans="1:9" x14ac:dyDescent="0.25">
      <c r="A551" s="19">
        <v>25</v>
      </c>
      <c r="B551" s="71">
        <v>43195</v>
      </c>
      <c r="C551">
        <v>-42</v>
      </c>
      <c r="E551" t="s">
        <v>1557</v>
      </c>
      <c r="F551">
        <v>-1111.8900000000001</v>
      </c>
      <c r="G551" t="s">
        <v>100</v>
      </c>
      <c r="H551" t="s">
        <v>103</v>
      </c>
      <c r="I551" s="70" t="s">
        <v>1662</v>
      </c>
    </row>
    <row r="552" spans="1:9" x14ac:dyDescent="0.25">
      <c r="A552" s="19">
        <v>25</v>
      </c>
      <c r="B552" s="71">
        <v>43195</v>
      </c>
      <c r="C552">
        <v>-42</v>
      </c>
      <c r="E552" t="s">
        <v>1557</v>
      </c>
      <c r="F552">
        <v>-1111.8900000000001</v>
      </c>
      <c r="G552" t="s">
        <v>100</v>
      </c>
      <c r="H552" t="s">
        <v>103</v>
      </c>
      <c r="I552" s="70" t="s">
        <v>1662</v>
      </c>
    </row>
    <row r="553" spans="1:9" x14ac:dyDescent="0.25">
      <c r="A553" s="19">
        <v>25</v>
      </c>
      <c r="B553" s="71">
        <v>43195</v>
      </c>
      <c r="C553">
        <v>-1</v>
      </c>
      <c r="E553" t="s">
        <v>623</v>
      </c>
      <c r="F553">
        <v>-9.6</v>
      </c>
      <c r="G553" t="s">
        <v>100</v>
      </c>
      <c r="H553" t="s">
        <v>131</v>
      </c>
      <c r="I553" s="70" t="s">
        <v>1662</v>
      </c>
    </row>
    <row r="554" spans="1:9" x14ac:dyDescent="0.25">
      <c r="A554" s="19">
        <v>25</v>
      </c>
      <c r="B554" s="71">
        <v>43195</v>
      </c>
      <c r="C554">
        <v>-1</v>
      </c>
      <c r="E554" t="s">
        <v>2255</v>
      </c>
      <c r="F554">
        <v>-19.95</v>
      </c>
      <c r="G554" t="s">
        <v>100</v>
      </c>
      <c r="H554" t="s">
        <v>134</v>
      </c>
      <c r="I554" s="70" t="s">
        <v>1662</v>
      </c>
    </row>
    <row r="555" spans="1:9" x14ac:dyDescent="0.25">
      <c r="A555" s="19">
        <v>25</v>
      </c>
      <c r="B555" s="71">
        <v>43195</v>
      </c>
      <c r="C555">
        <v>-131</v>
      </c>
      <c r="E555" t="s">
        <v>2256</v>
      </c>
      <c r="F555">
        <v>-750.9</v>
      </c>
      <c r="G555" t="s">
        <v>100</v>
      </c>
      <c r="H555" t="s">
        <v>127</v>
      </c>
      <c r="I555" s="70" t="s">
        <v>1662</v>
      </c>
    </row>
    <row r="556" spans="1:9" x14ac:dyDescent="0.25">
      <c r="A556" s="19">
        <v>25</v>
      </c>
      <c r="B556" s="71">
        <v>43195</v>
      </c>
      <c r="C556">
        <v>-3</v>
      </c>
      <c r="E556" t="s">
        <v>2256</v>
      </c>
      <c r="F556">
        <v>-17.190000000000001</v>
      </c>
      <c r="G556" t="s">
        <v>100</v>
      </c>
      <c r="H556" t="s">
        <v>123</v>
      </c>
      <c r="I556" s="70" t="s">
        <v>1662</v>
      </c>
    </row>
    <row r="557" spans="1:9" x14ac:dyDescent="0.25">
      <c r="A557" s="19">
        <v>25</v>
      </c>
      <c r="B557" s="71">
        <v>43195</v>
      </c>
      <c r="C557">
        <v>-1826</v>
      </c>
      <c r="E557" s="33">
        <v>24449</v>
      </c>
      <c r="F557">
        <v>-738.61</v>
      </c>
      <c r="G557" t="s">
        <v>100</v>
      </c>
      <c r="H557" t="s">
        <v>129</v>
      </c>
      <c r="I557" s="70" t="s">
        <v>1666</v>
      </c>
    </row>
    <row r="558" spans="1:9" x14ac:dyDescent="0.25">
      <c r="A558" s="19">
        <v>25</v>
      </c>
      <c r="B558" s="71">
        <v>43195</v>
      </c>
      <c r="C558">
        <v>-19.5</v>
      </c>
      <c r="E558" s="33">
        <v>31565</v>
      </c>
      <c r="F558">
        <v>-144.06</v>
      </c>
      <c r="G558" t="s">
        <v>136</v>
      </c>
      <c r="H558" t="s">
        <v>135</v>
      </c>
      <c r="I558" s="70" t="s">
        <v>1666</v>
      </c>
    </row>
    <row r="559" spans="1:9" x14ac:dyDescent="0.25">
      <c r="A559" s="19">
        <v>25</v>
      </c>
      <c r="B559" s="71">
        <v>43195</v>
      </c>
      <c r="C559">
        <v>-7.3</v>
      </c>
      <c r="E559" s="33">
        <v>32135</v>
      </c>
      <c r="F559">
        <v>-67.739999999999995</v>
      </c>
      <c r="G559" t="s">
        <v>136</v>
      </c>
      <c r="H559" t="s">
        <v>135</v>
      </c>
      <c r="I559" s="70" t="s">
        <v>1666</v>
      </c>
    </row>
    <row r="560" spans="1:9" x14ac:dyDescent="0.25">
      <c r="A560" s="19">
        <v>25</v>
      </c>
      <c r="B560" s="71">
        <v>43195</v>
      </c>
      <c r="C560">
        <v>-1</v>
      </c>
      <c r="E560" t="s">
        <v>2260</v>
      </c>
      <c r="F560">
        <v>-17.079999999999998</v>
      </c>
      <c r="G560" t="s">
        <v>100</v>
      </c>
      <c r="H560" t="s">
        <v>134</v>
      </c>
      <c r="I560" s="70" t="s">
        <v>1662</v>
      </c>
    </row>
    <row r="561" spans="1:9" x14ac:dyDescent="0.25">
      <c r="A561" s="19">
        <v>25</v>
      </c>
      <c r="B561" s="71">
        <v>43195</v>
      </c>
      <c r="C561">
        <v>-2</v>
      </c>
      <c r="E561" t="s">
        <v>2240</v>
      </c>
      <c r="F561">
        <v>-22.01</v>
      </c>
      <c r="G561" t="s">
        <v>100</v>
      </c>
      <c r="H561" t="s">
        <v>134</v>
      </c>
      <c r="I561" s="70" t="s">
        <v>1662</v>
      </c>
    </row>
    <row r="562" spans="1:9" x14ac:dyDescent="0.25">
      <c r="A562" s="19">
        <v>25</v>
      </c>
      <c r="B562" s="71">
        <v>43195</v>
      </c>
      <c r="C562">
        <v>-2</v>
      </c>
      <c r="E562" t="s">
        <v>2240</v>
      </c>
      <c r="F562">
        <v>-22.01</v>
      </c>
      <c r="G562" t="s">
        <v>100</v>
      </c>
      <c r="H562" t="s">
        <v>123</v>
      </c>
      <c r="I562" s="70" t="s">
        <v>1662</v>
      </c>
    </row>
    <row r="563" spans="1:9" x14ac:dyDescent="0.25">
      <c r="A563" s="19">
        <v>25</v>
      </c>
      <c r="B563" s="71">
        <v>43195</v>
      </c>
      <c r="C563">
        <v>-2</v>
      </c>
      <c r="E563" t="s">
        <v>2261</v>
      </c>
      <c r="F563">
        <v>-13.1</v>
      </c>
      <c r="G563" t="s">
        <v>100</v>
      </c>
      <c r="H563" t="s">
        <v>123</v>
      </c>
      <c r="I563" s="70" t="s">
        <v>1662</v>
      </c>
    </row>
    <row r="564" spans="1:9" x14ac:dyDescent="0.25">
      <c r="A564" s="19">
        <v>25</v>
      </c>
      <c r="B564" s="71">
        <v>43195</v>
      </c>
      <c r="C564">
        <v>-4</v>
      </c>
      <c r="E564" t="s">
        <v>447</v>
      </c>
      <c r="F564">
        <v>-39.61</v>
      </c>
      <c r="G564" t="s">
        <v>100</v>
      </c>
      <c r="H564" t="s">
        <v>134</v>
      </c>
      <c r="I564" s="70" t="s">
        <v>1662</v>
      </c>
    </row>
    <row r="565" spans="1:9" x14ac:dyDescent="0.25">
      <c r="A565" s="19">
        <v>25</v>
      </c>
      <c r="B565" s="71">
        <v>43195</v>
      </c>
      <c r="C565">
        <v>-3</v>
      </c>
      <c r="E565" t="s">
        <v>447</v>
      </c>
      <c r="F565">
        <v>-29.7</v>
      </c>
      <c r="G565" t="s">
        <v>100</v>
      </c>
      <c r="H565" t="s">
        <v>134</v>
      </c>
      <c r="I565" s="70" t="s">
        <v>1662</v>
      </c>
    </row>
    <row r="566" spans="1:9" x14ac:dyDescent="0.25">
      <c r="A566" s="19">
        <v>25</v>
      </c>
      <c r="B566" s="71">
        <v>43195</v>
      </c>
      <c r="C566">
        <v>-24</v>
      </c>
      <c r="E566" t="s">
        <v>447</v>
      </c>
      <c r="F566">
        <v>-237.66</v>
      </c>
      <c r="G566" t="s">
        <v>100</v>
      </c>
      <c r="H566" t="s">
        <v>123</v>
      </c>
      <c r="I566" s="70" t="s">
        <v>1662</v>
      </c>
    </row>
    <row r="567" spans="1:9" x14ac:dyDescent="0.25">
      <c r="A567" s="19">
        <v>25</v>
      </c>
      <c r="B567" s="71">
        <v>43195</v>
      </c>
      <c r="C567">
        <v>-1</v>
      </c>
      <c r="E567" t="s">
        <v>2262</v>
      </c>
      <c r="F567">
        <v>-17.55</v>
      </c>
      <c r="G567" t="s">
        <v>100</v>
      </c>
      <c r="H567" t="s">
        <v>134</v>
      </c>
      <c r="I567" s="70" t="s">
        <v>1662</v>
      </c>
    </row>
    <row r="568" spans="1:9" x14ac:dyDescent="0.25">
      <c r="A568" s="19">
        <v>25</v>
      </c>
      <c r="B568" s="71">
        <v>43195</v>
      </c>
      <c r="C568">
        <v>-24</v>
      </c>
      <c r="E568" t="s">
        <v>2263</v>
      </c>
      <c r="F568">
        <v>-392.18</v>
      </c>
      <c r="G568" t="s">
        <v>136</v>
      </c>
      <c r="H568" t="s">
        <v>135</v>
      </c>
      <c r="I568" s="70" t="s">
        <v>1662</v>
      </c>
    </row>
    <row r="569" spans="1:9" x14ac:dyDescent="0.25">
      <c r="A569" s="19">
        <v>25</v>
      </c>
      <c r="B569" s="71">
        <v>43195</v>
      </c>
      <c r="C569">
        <v>-1</v>
      </c>
      <c r="E569" t="s">
        <v>493</v>
      </c>
      <c r="F569">
        <v>-8.32</v>
      </c>
      <c r="G569" t="s">
        <v>100</v>
      </c>
      <c r="H569" t="s">
        <v>123</v>
      </c>
      <c r="I569" s="70" t="s">
        <v>1662</v>
      </c>
    </row>
    <row r="570" spans="1:9" x14ac:dyDescent="0.25">
      <c r="A570" s="19">
        <v>25</v>
      </c>
      <c r="B570" s="71">
        <v>43195</v>
      </c>
      <c r="C570">
        <v>-1</v>
      </c>
      <c r="E570" t="s">
        <v>631</v>
      </c>
      <c r="F570">
        <v>-10.14</v>
      </c>
      <c r="G570" t="s">
        <v>100</v>
      </c>
      <c r="H570" t="s">
        <v>134</v>
      </c>
      <c r="I570" s="70" t="s">
        <v>1662</v>
      </c>
    </row>
    <row r="571" spans="1:9" x14ac:dyDescent="0.25">
      <c r="A571" s="19">
        <v>25</v>
      </c>
      <c r="B571" s="71">
        <v>43196</v>
      </c>
      <c r="C571">
        <v>-20</v>
      </c>
      <c r="E571" s="33">
        <v>1933</v>
      </c>
      <c r="F571">
        <v>-35.35</v>
      </c>
      <c r="G571" t="s">
        <v>100</v>
      </c>
      <c r="H571" t="s">
        <v>134</v>
      </c>
      <c r="I571" s="70" t="s">
        <v>1669</v>
      </c>
    </row>
    <row r="572" spans="1:9" x14ac:dyDescent="0.25">
      <c r="A572" s="19">
        <v>25</v>
      </c>
      <c r="B572" s="71">
        <v>43196</v>
      </c>
      <c r="C572">
        <v>-100</v>
      </c>
      <c r="E572" s="33">
        <v>5185</v>
      </c>
      <c r="F572">
        <v>-41.66</v>
      </c>
      <c r="G572" t="s">
        <v>100</v>
      </c>
      <c r="H572" t="s">
        <v>134</v>
      </c>
      <c r="I572" s="70" t="s">
        <v>1666</v>
      </c>
    </row>
    <row r="573" spans="1:9" x14ac:dyDescent="0.25">
      <c r="A573" s="19">
        <v>25</v>
      </c>
      <c r="B573" s="71">
        <v>43196</v>
      </c>
      <c r="C573">
        <v>-7.4</v>
      </c>
      <c r="E573" s="33">
        <v>5388</v>
      </c>
      <c r="F573">
        <v>-188.08</v>
      </c>
      <c r="G573" t="s">
        <v>136</v>
      </c>
      <c r="H573" t="s">
        <v>135</v>
      </c>
      <c r="I573" s="70" t="s">
        <v>1666</v>
      </c>
    </row>
    <row r="574" spans="1:9" x14ac:dyDescent="0.25">
      <c r="A574" s="19">
        <v>25</v>
      </c>
      <c r="B574" s="71">
        <v>43196</v>
      </c>
      <c r="C574">
        <v>-34.299999999999997</v>
      </c>
      <c r="E574" s="33">
        <v>5555</v>
      </c>
      <c r="F574">
        <v>-530.27</v>
      </c>
      <c r="G574" t="s">
        <v>136</v>
      </c>
      <c r="H574" t="s">
        <v>135</v>
      </c>
      <c r="I574" s="70" t="s">
        <v>1666</v>
      </c>
    </row>
    <row r="575" spans="1:9" x14ac:dyDescent="0.25">
      <c r="A575" s="19">
        <v>25</v>
      </c>
      <c r="B575" s="71">
        <v>43196</v>
      </c>
      <c r="C575">
        <v>-35</v>
      </c>
      <c r="E575" s="33">
        <v>5842</v>
      </c>
      <c r="F575">
        <v>-194.6</v>
      </c>
      <c r="G575" t="s">
        <v>136</v>
      </c>
      <c r="H575" t="s">
        <v>135</v>
      </c>
      <c r="I575" s="70" t="s">
        <v>1666</v>
      </c>
    </row>
    <row r="576" spans="1:9" x14ac:dyDescent="0.25">
      <c r="A576" s="19">
        <v>25</v>
      </c>
      <c r="B576" s="71">
        <v>43196</v>
      </c>
      <c r="C576">
        <v>-100</v>
      </c>
      <c r="E576" s="33">
        <v>5842</v>
      </c>
      <c r="F576">
        <v>-556</v>
      </c>
      <c r="G576" t="s">
        <v>136</v>
      </c>
      <c r="H576" t="s">
        <v>135</v>
      </c>
      <c r="I576" s="70" t="s">
        <v>1666</v>
      </c>
    </row>
    <row r="577" spans="1:9" x14ac:dyDescent="0.25">
      <c r="A577" s="19">
        <v>25</v>
      </c>
      <c r="B577" s="71">
        <v>43196</v>
      </c>
      <c r="C577">
        <v>-215</v>
      </c>
      <c r="E577" s="33">
        <v>6749</v>
      </c>
      <c r="F577">
        <v>-49.88</v>
      </c>
      <c r="G577" t="s">
        <v>100</v>
      </c>
      <c r="H577" t="s">
        <v>134</v>
      </c>
      <c r="I577" s="70" t="s">
        <v>1666</v>
      </c>
    </row>
    <row r="578" spans="1:9" x14ac:dyDescent="0.25">
      <c r="A578" s="19">
        <v>25</v>
      </c>
      <c r="B578" s="71">
        <v>43196</v>
      </c>
      <c r="C578">
        <v>-26.8</v>
      </c>
      <c r="E578" s="33">
        <v>11420</v>
      </c>
      <c r="F578">
        <v>-261.24</v>
      </c>
      <c r="G578" t="s">
        <v>136</v>
      </c>
      <c r="H578" t="s">
        <v>135</v>
      </c>
      <c r="I578" s="70" t="s">
        <v>1666</v>
      </c>
    </row>
    <row r="579" spans="1:9" x14ac:dyDescent="0.25">
      <c r="A579" s="19">
        <v>25</v>
      </c>
      <c r="B579" s="71">
        <v>43196</v>
      </c>
      <c r="C579">
        <v>-5</v>
      </c>
      <c r="E579" t="s">
        <v>2209</v>
      </c>
      <c r="F579">
        <v>-38.25</v>
      </c>
      <c r="G579" t="s">
        <v>100</v>
      </c>
      <c r="H579" t="s">
        <v>123</v>
      </c>
      <c r="I579" s="70" t="s">
        <v>1662</v>
      </c>
    </row>
    <row r="580" spans="1:9" x14ac:dyDescent="0.25">
      <c r="A580" s="19">
        <v>25</v>
      </c>
      <c r="B580" s="71">
        <v>43196</v>
      </c>
      <c r="C580">
        <v>-6</v>
      </c>
      <c r="E580" t="s">
        <v>2209</v>
      </c>
      <c r="F580">
        <v>-45.9</v>
      </c>
      <c r="G580" t="s">
        <v>100</v>
      </c>
      <c r="H580" t="s">
        <v>123</v>
      </c>
      <c r="I580" s="70" t="s">
        <v>1662</v>
      </c>
    </row>
    <row r="581" spans="1:9" x14ac:dyDescent="0.25">
      <c r="A581" s="19">
        <v>25</v>
      </c>
      <c r="B581" s="71">
        <v>43196</v>
      </c>
      <c r="C581">
        <v>-4</v>
      </c>
      <c r="E581" t="s">
        <v>542</v>
      </c>
      <c r="F581">
        <v>-66.510000000000005</v>
      </c>
      <c r="G581" t="s">
        <v>100</v>
      </c>
      <c r="H581" t="s">
        <v>134</v>
      </c>
      <c r="I581" s="70" t="s">
        <v>1662</v>
      </c>
    </row>
    <row r="582" spans="1:9" x14ac:dyDescent="0.25">
      <c r="A582" s="19">
        <v>25</v>
      </c>
      <c r="B582" s="71">
        <v>43196</v>
      </c>
      <c r="C582">
        <v>-4</v>
      </c>
      <c r="E582" t="s">
        <v>1379</v>
      </c>
      <c r="F582">
        <v>-43.46</v>
      </c>
      <c r="G582" t="s">
        <v>100</v>
      </c>
      <c r="H582" t="s">
        <v>123</v>
      </c>
      <c r="I582" s="70" t="s">
        <v>1662</v>
      </c>
    </row>
    <row r="583" spans="1:9" x14ac:dyDescent="0.25">
      <c r="A583" s="19">
        <v>25</v>
      </c>
      <c r="B583" s="71">
        <v>43196</v>
      </c>
      <c r="C583">
        <v>-49</v>
      </c>
      <c r="E583" t="s">
        <v>1379</v>
      </c>
      <c r="F583">
        <v>-532.45000000000005</v>
      </c>
      <c r="G583" t="s">
        <v>100</v>
      </c>
      <c r="H583" t="s">
        <v>123</v>
      </c>
      <c r="I583" s="70" t="s">
        <v>1662</v>
      </c>
    </row>
    <row r="584" spans="1:9" x14ac:dyDescent="0.25">
      <c r="A584" s="19">
        <v>25</v>
      </c>
      <c r="B584" s="71">
        <v>43196</v>
      </c>
      <c r="C584">
        <v>-101</v>
      </c>
      <c r="E584" t="s">
        <v>1379</v>
      </c>
      <c r="F584">
        <v>-1097.5</v>
      </c>
      <c r="G584" t="s">
        <v>100</v>
      </c>
      <c r="H584" t="s">
        <v>123</v>
      </c>
      <c r="I584" s="70" t="s">
        <v>1662</v>
      </c>
    </row>
    <row r="585" spans="1:9" x14ac:dyDescent="0.25">
      <c r="A585" s="19">
        <v>25</v>
      </c>
      <c r="B585" s="71">
        <v>43196</v>
      </c>
      <c r="C585">
        <v>-1</v>
      </c>
      <c r="E585" t="s">
        <v>623</v>
      </c>
      <c r="F585">
        <v>-9.6</v>
      </c>
      <c r="G585" t="s">
        <v>100</v>
      </c>
      <c r="H585" t="s">
        <v>134</v>
      </c>
      <c r="I585" s="70" t="s">
        <v>1662</v>
      </c>
    </row>
    <row r="586" spans="1:9" x14ac:dyDescent="0.25">
      <c r="A586" s="19">
        <v>25</v>
      </c>
      <c r="B586" s="71">
        <v>43196</v>
      </c>
      <c r="C586">
        <v>-8.1999999999999993</v>
      </c>
      <c r="E586" s="33">
        <v>21699</v>
      </c>
      <c r="F586">
        <v>-547.16</v>
      </c>
      <c r="G586" t="s">
        <v>100</v>
      </c>
      <c r="H586" t="s">
        <v>141</v>
      </c>
      <c r="I586" s="70" t="s">
        <v>1666</v>
      </c>
    </row>
    <row r="587" spans="1:9" x14ac:dyDescent="0.25">
      <c r="A587" s="19">
        <v>25</v>
      </c>
      <c r="B587" s="71">
        <v>43196</v>
      </c>
      <c r="C587">
        <v>-1</v>
      </c>
      <c r="E587" t="s">
        <v>2256</v>
      </c>
      <c r="F587">
        <v>-5.72</v>
      </c>
      <c r="G587" t="s">
        <v>100</v>
      </c>
      <c r="H587" t="s">
        <v>134</v>
      </c>
      <c r="I587" s="70" t="s">
        <v>1662</v>
      </c>
    </row>
    <row r="588" spans="1:9" x14ac:dyDescent="0.25">
      <c r="A588" s="19">
        <v>25</v>
      </c>
      <c r="B588" s="71">
        <v>43196</v>
      </c>
      <c r="C588">
        <v>-1</v>
      </c>
      <c r="E588" t="s">
        <v>2272</v>
      </c>
      <c r="F588">
        <v>-14.37</v>
      </c>
      <c r="G588" t="s">
        <v>100</v>
      </c>
      <c r="H588" t="s">
        <v>117</v>
      </c>
      <c r="I588" s="70" t="s">
        <v>1662</v>
      </c>
    </row>
    <row r="589" spans="1:9" x14ac:dyDescent="0.25">
      <c r="A589" s="19">
        <v>25</v>
      </c>
      <c r="B589" s="71">
        <v>43196</v>
      </c>
      <c r="C589">
        <v>-1</v>
      </c>
      <c r="E589" t="s">
        <v>2272</v>
      </c>
      <c r="F589">
        <v>-14.37</v>
      </c>
      <c r="G589" t="s">
        <v>100</v>
      </c>
      <c r="H589" t="s">
        <v>117</v>
      </c>
      <c r="I589" s="70" t="s">
        <v>1662</v>
      </c>
    </row>
    <row r="590" spans="1:9" x14ac:dyDescent="0.25">
      <c r="A590" s="19">
        <v>25</v>
      </c>
      <c r="B590" s="71">
        <v>43196</v>
      </c>
      <c r="C590">
        <v>-10</v>
      </c>
      <c r="E590" t="s">
        <v>2261</v>
      </c>
      <c r="F590">
        <v>-65.430000000000007</v>
      </c>
      <c r="G590" t="s">
        <v>100</v>
      </c>
      <c r="H590" t="s">
        <v>123</v>
      </c>
      <c r="I590" s="70" t="s">
        <v>1662</v>
      </c>
    </row>
    <row r="591" spans="1:9" x14ac:dyDescent="0.25">
      <c r="A591" s="19">
        <v>25</v>
      </c>
      <c r="B591" s="71">
        <v>43196</v>
      </c>
      <c r="C591">
        <v>-1</v>
      </c>
      <c r="E591" t="s">
        <v>1361</v>
      </c>
      <c r="F591">
        <v>-10.61</v>
      </c>
      <c r="G591" t="s">
        <v>100</v>
      </c>
      <c r="H591" t="s">
        <v>123</v>
      </c>
      <c r="I591" s="70" t="s">
        <v>1662</v>
      </c>
    </row>
    <row r="592" spans="1:9" x14ac:dyDescent="0.25">
      <c r="A592" s="19">
        <v>25</v>
      </c>
      <c r="B592" s="71">
        <v>43196</v>
      </c>
      <c r="C592">
        <v>-11</v>
      </c>
      <c r="E592" t="s">
        <v>2215</v>
      </c>
      <c r="F592">
        <v>-107.98</v>
      </c>
      <c r="G592" t="s">
        <v>100</v>
      </c>
      <c r="H592" t="s">
        <v>123</v>
      </c>
      <c r="I592" s="70" t="s">
        <v>1662</v>
      </c>
    </row>
    <row r="593" spans="1:9" x14ac:dyDescent="0.25">
      <c r="A593" s="19">
        <v>25</v>
      </c>
      <c r="B593" s="71">
        <v>43196</v>
      </c>
      <c r="C593">
        <v>-1</v>
      </c>
      <c r="E593" t="s">
        <v>2273</v>
      </c>
      <c r="F593">
        <v>-8.91</v>
      </c>
      <c r="G593" t="s">
        <v>100</v>
      </c>
      <c r="H593" t="s">
        <v>134</v>
      </c>
      <c r="I593" s="70" t="s">
        <v>1662</v>
      </c>
    </row>
    <row r="594" spans="1:9" x14ac:dyDescent="0.25">
      <c r="A594" s="19">
        <v>25</v>
      </c>
      <c r="B594" s="71">
        <v>43196</v>
      </c>
      <c r="C594">
        <v>-8</v>
      </c>
      <c r="E594" t="s">
        <v>447</v>
      </c>
      <c r="F594">
        <v>-79.099999999999994</v>
      </c>
      <c r="G594" t="s">
        <v>100</v>
      </c>
      <c r="H594" t="s">
        <v>123</v>
      </c>
      <c r="I594" s="70" t="s">
        <v>1662</v>
      </c>
    </row>
    <row r="595" spans="1:9" x14ac:dyDescent="0.25">
      <c r="A595" s="19">
        <v>25</v>
      </c>
      <c r="B595" s="71">
        <v>43196</v>
      </c>
      <c r="C595">
        <v>-1</v>
      </c>
      <c r="E595" t="s">
        <v>447</v>
      </c>
      <c r="F595">
        <v>-9.8800000000000008</v>
      </c>
      <c r="G595" t="s">
        <v>100</v>
      </c>
      <c r="H595" t="s">
        <v>123</v>
      </c>
      <c r="I595" s="70" t="s">
        <v>1662</v>
      </c>
    </row>
    <row r="596" spans="1:9" x14ac:dyDescent="0.25">
      <c r="A596" s="19">
        <v>25</v>
      </c>
      <c r="B596" s="71">
        <v>43196</v>
      </c>
      <c r="C596">
        <v>-2</v>
      </c>
      <c r="E596" t="s">
        <v>770</v>
      </c>
      <c r="F596">
        <v>-49.16</v>
      </c>
      <c r="G596" t="s">
        <v>100</v>
      </c>
      <c r="H596" t="s">
        <v>123</v>
      </c>
      <c r="I596" s="70" t="s">
        <v>1662</v>
      </c>
    </row>
    <row r="597" spans="1:9" x14ac:dyDescent="0.25">
      <c r="A597" s="19">
        <v>25</v>
      </c>
      <c r="B597" s="71">
        <v>43196</v>
      </c>
      <c r="C597">
        <v>-2</v>
      </c>
      <c r="E597" t="s">
        <v>770</v>
      </c>
      <c r="F597">
        <v>-49.16</v>
      </c>
      <c r="G597" t="s">
        <v>100</v>
      </c>
      <c r="H597" t="s">
        <v>123</v>
      </c>
      <c r="I597" s="70" t="s">
        <v>1662</v>
      </c>
    </row>
    <row r="598" spans="1:9" x14ac:dyDescent="0.25">
      <c r="A598" s="19">
        <v>25</v>
      </c>
      <c r="B598" s="71">
        <v>43196</v>
      </c>
      <c r="C598">
        <v>-1</v>
      </c>
      <c r="E598" t="s">
        <v>2274</v>
      </c>
      <c r="F598">
        <v>-18.93</v>
      </c>
      <c r="G598" t="s">
        <v>100</v>
      </c>
      <c r="H598" t="s">
        <v>123</v>
      </c>
      <c r="I598" s="70" t="s">
        <v>1662</v>
      </c>
    </row>
    <row r="599" spans="1:9" x14ac:dyDescent="0.25">
      <c r="A599" s="19">
        <v>25</v>
      </c>
      <c r="B599" s="71">
        <v>43196</v>
      </c>
      <c r="C599">
        <v>-1800</v>
      </c>
      <c r="E599" s="33">
        <v>97106</v>
      </c>
      <c r="F599">
        <v>-173.7</v>
      </c>
      <c r="G599" t="s">
        <v>100</v>
      </c>
      <c r="H599" t="s">
        <v>134</v>
      </c>
      <c r="I599" s="70" t="s">
        <v>1670</v>
      </c>
    </row>
    <row r="600" spans="1:9" x14ac:dyDescent="0.25">
      <c r="A600" s="19">
        <v>25</v>
      </c>
      <c r="B600" s="71">
        <v>43197</v>
      </c>
      <c r="C600">
        <v>-1</v>
      </c>
      <c r="E600" t="s">
        <v>2276</v>
      </c>
      <c r="F600">
        <v>-13.23</v>
      </c>
      <c r="G600" t="s">
        <v>100</v>
      </c>
      <c r="H600" t="s">
        <v>123</v>
      </c>
      <c r="I600" s="70" t="s">
        <v>1662</v>
      </c>
    </row>
    <row r="601" spans="1:9" x14ac:dyDescent="0.25">
      <c r="A601" s="19">
        <v>25</v>
      </c>
      <c r="B601" s="71">
        <v>43197</v>
      </c>
      <c r="C601">
        <v>-3</v>
      </c>
      <c r="E601" t="s">
        <v>542</v>
      </c>
      <c r="F601">
        <v>-49.88</v>
      </c>
      <c r="G601" t="s">
        <v>100</v>
      </c>
      <c r="H601" t="s">
        <v>123</v>
      </c>
      <c r="I601" s="70" t="s">
        <v>1662</v>
      </c>
    </row>
    <row r="602" spans="1:9" x14ac:dyDescent="0.25">
      <c r="A602" s="19">
        <v>25</v>
      </c>
      <c r="B602" s="71">
        <v>43197</v>
      </c>
      <c r="C602">
        <v>-1</v>
      </c>
      <c r="E602" t="s">
        <v>847</v>
      </c>
      <c r="F602">
        <v>-15.63</v>
      </c>
      <c r="G602" t="s">
        <v>100</v>
      </c>
      <c r="H602" t="s">
        <v>123</v>
      </c>
      <c r="I602" s="70" t="s">
        <v>1662</v>
      </c>
    </row>
    <row r="603" spans="1:9" x14ac:dyDescent="0.25">
      <c r="A603" s="19">
        <v>25</v>
      </c>
      <c r="B603" s="71">
        <v>43197</v>
      </c>
      <c r="C603">
        <v>-11</v>
      </c>
      <c r="E603" t="s">
        <v>2277</v>
      </c>
      <c r="F603">
        <v>-316.25</v>
      </c>
      <c r="G603" t="s">
        <v>100</v>
      </c>
      <c r="H603" t="s">
        <v>123</v>
      </c>
      <c r="I603" s="70" t="s">
        <v>1662</v>
      </c>
    </row>
    <row r="604" spans="1:9" x14ac:dyDescent="0.25">
      <c r="A604" s="19">
        <v>25</v>
      </c>
      <c r="B604" s="71">
        <v>43197</v>
      </c>
      <c r="C604">
        <v>-1</v>
      </c>
      <c r="E604" t="s">
        <v>2278</v>
      </c>
      <c r="F604">
        <v>-27.66</v>
      </c>
      <c r="G604" t="s">
        <v>100</v>
      </c>
      <c r="H604" t="s">
        <v>134</v>
      </c>
      <c r="I604" s="70" t="s">
        <v>1662</v>
      </c>
    </row>
    <row r="605" spans="1:9" x14ac:dyDescent="0.25">
      <c r="A605" s="19">
        <v>25</v>
      </c>
      <c r="B605" s="71">
        <v>43198</v>
      </c>
      <c r="C605">
        <v>-6</v>
      </c>
      <c r="E605" t="s">
        <v>2279</v>
      </c>
      <c r="F605">
        <v>-92.16</v>
      </c>
      <c r="G605" t="s">
        <v>100</v>
      </c>
      <c r="H605" t="s">
        <v>123</v>
      </c>
      <c r="I605" s="70" t="s">
        <v>1662</v>
      </c>
    </row>
    <row r="606" spans="1:9" x14ac:dyDescent="0.25">
      <c r="A606" s="19">
        <v>25</v>
      </c>
      <c r="B606" s="71">
        <v>43199</v>
      </c>
      <c r="C606">
        <v>-190</v>
      </c>
      <c r="E606" s="33">
        <v>3628</v>
      </c>
      <c r="F606">
        <v>-96.95</v>
      </c>
      <c r="G606" t="s">
        <v>100</v>
      </c>
      <c r="H606" t="s">
        <v>168</v>
      </c>
      <c r="I606" s="70" t="s">
        <v>1669</v>
      </c>
    </row>
    <row r="607" spans="1:9" x14ac:dyDescent="0.25">
      <c r="A607" s="19">
        <v>25</v>
      </c>
      <c r="B607" s="71">
        <v>43199</v>
      </c>
      <c r="C607">
        <v>-50</v>
      </c>
      <c r="E607" s="33">
        <v>5185</v>
      </c>
      <c r="F607">
        <v>-20.83</v>
      </c>
      <c r="G607" t="s">
        <v>100</v>
      </c>
      <c r="H607" t="s">
        <v>134</v>
      </c>
      <c r="I607" s="70" t="s">
        <v>1666</v>
      </c>
    </row>
    <row r="608" spans="1:9" x14ac:dyDescent="0.25">
      <c r="A608" s="19">
        <v>25</v>
      </c>
      <c r="B608" s="71">
        <v>43199</v>
      </c>
      <c r="C608">
        <v>-50</v>
      </c>
      <c r="E608" s="33">
        <v>5185</v>
      </c>
      <c r="F608">
        <v>-20.83</v>
      </c>
      <c r="G608" t="s">
        <v>100</v>
      </c>
      <c r="H608" t="s">
        <v>134</v>
      </c>
      <c r="I608" s="70" t="s">
        <v>1666</v>
      </c>
    </row>
    <row r="609" spans="1:9" x14ac:dyDescent="0.25">
      <c r="A609" s="19">
        <v>25</v>
      </c>
      <c r="B609" s="71">
        <v>43199</v>
      </c>
      <c r="C609">
        <v>-2</v>
      </c>
      <c r="E609" s="33">
        <v>5308</v>
      </c>
      <c r="F609">
        <v>-3.84</v>
      </c>
      <c r="G609" t="s">
        <v>100</v>
      </c>
      <c r="H609" t="s">
        <v>141</v>
      </c>
      <c r="I609" s="70" t="s">
        <v>1666</v>
      </c>
    </row>
    <row r="610" spans="1:9" x14ac:dyDescent="0.25">
      <c r="A610" s="19">
        <v>25</v>
      </c>
      <c r="B610" s="71">
        <v>43199</v>
      </c>
      <c r="C610">
        <v>-2</v>
      </c>
      <c r="E610" s="33">
        <v>5357</v>
      </c>
      <c r="F610">
        <v>-3.08</v>
      </c>
      <c r="G610" t="s">
        <v>100</v>
      </c>
      <c r="H610" t="s">
        <v>141</v>
      </c>
      <c r="I610" s="70" t="s">
        <v>1666</v>
      </c>
    </row>
    <row r="611" spans="1:9" x14ac:dyDescent="0.25">
      <c r="A611" s="19">
        <v>25</v>
      </c>
      <c r="B611" s="71">
        <v>43199</v>
      </c>
      <c r="C611">
        <v>-9</v>
      </c>
      <c r="E611" s="33">
        <v>6501</v>
      </c>
      <c r="F611">
        <v>-13.24</v>
      </c>
      <c r="G611" t="s">
        <v>100</v>
      </c>
      <c r="H611" t="s">
        <v>141</v>
      </c>
      <c r="I611" s="70" t="s">
        <v>1666</v>
      </c>
    </row>
    <row r="612" spans="1:9" x14ac:dyDescent="0.25">
      <c r="A612" s="19">
        <v>25</v>
      </c>
      <c r="B612" s="71">
        <v>43199</v>
      </c>
      <c r="C612">
        <v>-6</v>
      </c>
      <c r="E612" s="33">
        <v>6696</v>
      </c>
      <c r="F612">
        <v>-4.75</v>
      </c>
      <c r="G612" t="s">
        <v>100</v>
      </c>
      <c r="H612" t="s">
        <v>141</v>
      </c>
      <c r="I612" s="70" t="s">
        <v>1666</v>
      </c>
    </row>
    <row r="613" spans="1:9" x14ac:dyDescent="0.25">
      <c r="A613" s="19">
        <v>25</v>
      </c>
      <c r="B613" s="71">
        <v>43199</v>
      </c>
      <c r="C613">
        <v>-33</v>
      </c>
      <c r="E613" s="33">
        <v>8050</v>
      </c>
      <c r="F613">
        <v>-3.36</v>
      </c>
      <c r="G613" t="s">
        <v>100</v>
      </c>
      <c r="H613" t="s">
        <v>134</v>
      </c>
      <c r="I613" s="70" t="s">
        <v>1666</v>
      </c>
    </row>
    <row r="614" spans="1:9" x14ac:dyDescent="0.25">
      <c r="A614" s="19">
        <v>25</v>
      </c>
      <c r="B614" s="71">
        <v>43199</v>
      </c>
      <c r="C614">
        <v>-1</v>
      </c>
      <c r="E614" t="s">
        <v>2286</v>
      </c>
      <c r="F614">
        <v>-18.18</v>
      </c>
      <c r="G614" t="s">
        <v>100</v>
      </c>
      <c r="H614" t="s">
        <v>123</v>
      </c>
      <c r="I614" s="70" t="s">
        <v>1662</v>
      </c>
    </row>
    <row r="615" spans="1:9" x14ac:dyDescent="0.25">
      <c r="A615" s="19">
        <v>25</v>
      </c>
      <c r="B615" s="71">
        <v>43199</v>
      </c>
      <c r="C615">
        <v>-2</v>
      </c>
      <c r="E615" t="s">
        <v>2287</v>
      </c>
      <c r="F615">
        <v>-29.77</v>
      </c>
      <c r="G615" t="s">
        <v>100</v>
      </c>
      <c r="H615" t="s">
        <v>134</v>
      </c>
      <c r="I615" s="70" t="s">
        <v>1662</v>
      </c>
    </row>
    <row r="616" spans="1:9" x14ac:dyDescent="0.25">
      <c r="A616" s="19">
        <v>25</v>
      </c>
      <c r="B616" s="71">
        <v>43199</v>
      </c>
      <c r="C616">
        <v>-18</v>
      </c>
      <c r="E616" t="s">
        <v>2288</v>
      </c>
      <c r="F616">
        <v>-285.93</v>
      </c>
      <c r="G616" t="s">
        <v>100</v>
      </c>
      <c r="H616" t="s">
        <v>123</v>
      </c>
      <c r="I616" s="70" t="s">
        <v>1662</v>
      </c>
    </row>
    <row r="617" spans="1:9" x14ac:dyDescent="0.25">
      <c r="A617" s="19">
        <v>25</v>
      </c>
      <c r="B617" s="71">
        <v>43199</v>
      </c>
      <c r="C617">
        <v>-1</v>
      </c>
      <c r="E617" t="s">
        <v>2289</v>
      </c>
      <c r="F617">
        <v>-15.59</v>
      </c>
      <c r="G617" t="s">
        <v>100</v>
      </c>
      <c r="H617" t="s">
        <v>134</v>
      </c>
      <c r="I617" s="70" t="s">
        <v>1662</v>
      </c>
    </row>
    <row r="618" spans="1:9" x14ac:dyDescent="0.25">
      <c r="A618" s="19">
        <v>25</v>
      </c>
      <c r="B618" s="71">
        <v>43199</v>
      </c>
      <c r="C618">
        <v>-1</v>
      </c>
      <c r="E618" t="s">
        <v>2290</v>
      </c>
      <c r="F618">
        <v>-6.09</v>
      </c>
      <c r="G618" t="s">
        <v>100</v>
      </c>
      <c r="H618" t="s">
        <v>134</v>
      </c>
      <c r="I618" s="70" t="s">
        <v>1662</v>
      </c>
    </row>
    <row r="619" spans="1:9" x14ac:dyDescent="0.25">
      <c r="A619" s="19">
        <v>25</v>
      </c>
      <c r="B619" s="71">
        <v>43199</v>
      </c>
      <c r="C619">
        <v>-2</v>
      </c>
      <c r="E619" t="s">
        <v>2291</v>
      </c>
      <c r="F619">
        <v>-14.61</v>
      </c>
      <c r="G619" t="s">
        <v>100</v>
      </c>
      <c r="H619" t="s">
        <v>134</v>
      </c>
      <c r="I619" s="70" t="s">
        <v>1662</v>
      </c>
    </row>
    <row r="620" spans="1:9" x14ac:dyDescent="0.25">
      <c r="A620" s="19">
        <v>25</v>
      </c>
      <c r="B620" s="71">
        <v>43199</v>
      </c>
      <c r="C620">
        <v>-6</v>
      </c>
      <c r="E620" t="s">
        <v>2211</v>
      </c>
      <c r="F620">
        <v>-36.700000000000003</v>
      </c>
      <c r="G620" t="s">
        <v>100</v>
      </c>
      <c r="H620" t="s">
        <v>134</v>
      </c>
      <c r="I620" s="70" t="s">
        <v>1662</v>
      </c>
    </row>
    <row r="621" spans="1:9" x14ac:dyDescent="0.25">
      <c r="A621" s="19">
        <v>25</v>
      </c>
      <c r="B621" s="71">
        <v>43199</v>
      </c>
      <c r="C621">
        <v>-7</v>
      </c>
      <c r="E621" t="s">
        <v>2211</v>
      </c>
      <c r="F621">
        <v>-42.78</v>
      </c>
      <c r="G621" t="s">
        <v>100</v>
      </c>
      <c r="H621" t="s">
        <v>134</v>
      </c>
      <c r="I621" s="70" t="s">
        <v>1662</v>
      </c>
    </row>
    <row r="622" spans="1:9" x14ac:dyDescent="0.25">
      <c r="A622" s="19">
        <v>25</v>
      </c>
      <c r="B622" s="71">
        <v>43199</v>
      </c>
      <c r="C622">
        <v>-1</v>
      </c>
      <c r="E622" t="s">
        <v>2292</v>
      </c>
      <c r="F622">
        <v>-5.25</v>
      </c>
      <c r="G622" t="s">
        <v>100</v>
      </c>
      <c r="H622" t="s">
        <v>134</v>
      </c>
      <c r="I622" s="70" t="s">
        <v>1662</v>
      </c>
    </row>
    <row r="623" spans="1:9" x14ac:dyDescent="0.25">
      <c r="A623" s="19">
        <v>25</v>
      </c>
      <c r="B623" s="71">
        <v>43199</v>
      </c>
      <c r="C623">
        <v>-3</v>
      </c>
      <c r="E623" t="s">
        <v>2222</v>
      </c>
      <c r="F623">
        <v>-26.69</v>
      </c>
      <c r="G623" t="s">
        <v>100</v>
      </c>
      <c r="H623" t="s">
        <v>134</v>
      </c>
      <c r="I623" s="70" t="s">
        <v>1662</v>
      </c>
    </row>
    <row r="624" spans="1:9" x14ac:dyDescent="0.25">
      <c r="A624" s="19">
        <v>25</v>
      </c>
      <c r="B624" s="71">
        <v>43199</v>
      </c>
      <c r="C624">
        <v>-2</v>
      </c>
      <c r="E624" t="s">
        <v>2293</v>
      </c>
      <c r="F624">
        <v>-35.68</v>
      </c>
      <c r="G624" t="s">
        <v>100</v>
      </c>
      <c r="H624" t="s">
        <v>123</v>
      </c>
      <c r="I624" s="70" t="s">
        <v>1662</v>
      </c>
    </row>
    <row r="625" spans="1:9" x14ac:dyDescent="0.25">
      <c r="A625" s="19">
        <v>25</v>
      </c>
      <c r="B625" s="71">
        <v>43199</v>
      </c>
      <c r="C625">
        <v>-1</v>
      </c>
      <c r="E625" t="s">
        <v>2294</v>
      </c>
      <c r="F625">
        <v>-7.48</v>
      </c>
      <c r="G625" t="s">
        <v>100</v>
      </c>
      <c r="H625" t="s">
        <v>134</v>
      </c>
      <c r="I625" s="70" t="s">
        <v>1662</v>
      </c>
    </row>
    <row r="626" spans="1:9" x14ac:dyDescent="0.25">
      <c r="A626" s="19">
        <v>25</v>
      </c>
      <c r="B626" s="71">
        <v>43199</v>
      </c>
      <c r="C626">
        <v>-1</v>
      </c>
      <c r="E626" t="s">
        <v>2295</v>
      </c>
      <c r="F626">
        <v>-30.76</v>
      </c>
      <c r="G626" t="s">
        <v>100</v>
      </c>
      <c r="H626" t="s">
        <v>134</v>
      </c>
      <c r="I626" s="70" t="s">
        <v>1662</v>
      </c>
    </row>
    <row r="627" spans="1:9" x14ac:dyDescent="0.25">
      <c r="A627" s="19">
        <v>25</v>
      </c>
      <c r="B627" s="71">
        <v>43199</v>
      </c>
      <c r="C627">
        <v>-7</v>
      </c>
      <c r="E627" t="s">
        <v>2296</v>
      </c>
      <c r="F627">
        <v>-165.8</v>
      </c>
      <c r="G627" t="s">
        <v>100</v>
      </c>
      <c r="H627" t="s">
        <v>123</v>
      </c>
      <c r="I627" s="70" t="s">
        <v>1662</v>
      </c>
    </row>
    <row r="628" spans="1:9" x14ac:dyDescent="0.25">
      <c r="A628" s="19">
        <v>25</v>
      </c>
      <c r="B628" s="71">
        <v>43199</v>
      </c>
      <c r="C628">
        <v>-1</v>
      </c>
      <c r="E628" t="s">
        <v>2297</v>
      </c>
      <c r="F628">
        <v>-30.52</v>
      </c>
      <c r="G628" t="s">
        <v>100</v>
      </c>
      <c r="H628" t="s">
        <v>131</v>
      </c>
      <c r="I628" s="70" t="s">
        <v>1662</v>
      </c>
    </row>
    <row r="629" spans="1:9" x14ac:dyDescent="0.25">
      <c r="A629" s="19">
        <v>25</v>
      </c>
      <c r="B629" s="71">
        <v>43199</v>
      </c>
      <c r="C629">
        <v>-1</v>
      </c>
      <c r="E629" t="s">
        <v>2298</v>
      </c>
      <c r="F629">
        <v>-34.67</v>
      </c>
      <c r="G629" t="s">
        <v>100</v>
      </c>
      <c r="H629" t="s">
        <v>134</v>
      </c>
      <c r="I629" s="70" t="s">
        <v>1662</v>
      </c>
    </row>
    <row r="630" spans="1:9" x14ac:dyDescent="0.25">
      <c r="A630" s="19">
        <v>25</v>
      </c>
      <c r="B630" s="71">
        <v>43199</v>
      </c>
      <c r="C630">
        <v>-212</v>
      </c>
      <c r="E630" s="33">
        <v>22658</v>
      </c>
      <c r="F630">
        <v>-67.33</v>
      </c>
      <c r="G630" t="s">
        <v>100</v>
      </c>
      <c r="H630" t="s">
        <v>168</v>
      </c>
      <c r="I630" s="70" t="s">
        <v>1669</v>
      </c>
    </row>
    <row r="631" spans="1:9" x14ac:dyDescent="0.25">
      <c r="A631" s="19">
        <v>25</v>
      </c>
      <c r="B631" s="71">
        <v>43199</v>
      </c>
      <c r="C631">
        <v>-2</v>
      </c>
      <c r="E631" s="33">
        <v>23133</v>
      </c>
      <c r="F631">
        <v>-41</v>
      </c>
      <c r="G631" t="s">
        <v>100</v>
      </c>
      <c r="H631" t="s">
        <v>168</v>
      </c>
      <c r="I631" s="70" t="s">
        <v>1669</v>
      </c>
    </row>
    <row r="632" spans="1:9" x14ac:dyDescent="0.25">
      <c r="A632" s="19">
        <v>25</v>
      </c>
      <c r="B632" s="71">
        <v>43199</v>
      </c>
      <c r="C632">
        <v>-3</v>
      </c>
      <c r="E632" s="33">
        <v>35967</v>
      </c>
      <c r="F632">
        <v>-2.6</v>
      </c>
      <c r="G632" t="s">
        <v>100</v>
      </c>
      <c r="H632" t="s">
        <v>141</v>
      </c>
      <c r="I632" s="70" t="s">
        <v>1666</v>
      </c>
    </row>
    <row r="633" spans="1:9" x14ac:dyDescent="0.25">
      <c r="A633" s="19">
        <v>25</v>
      </c>
      <c r="B633" s="71">
        <v>43199</v>
      </c>
      <c r="C633">
        <v>-12</v>
      </c>
      <c r="E633" s="33">
        <v>35980</v>
      </c>
      <c r="F633">
        <v>-6.65</v>
      </c>
      <c r="G633" t="s">
        <v>100</v>
      </c>
      <c r="H633" t="s">
        <v>141</v>
      </c>
      <c r="I633" s="70" t="s">
        <v>1666</v>
      </c>
    </row>
    <row r="634" spans="1:9" x14ac:dyDescent="0.25">
      <c r="A634" s="19">
        <v>25</v>
      </c>
      <c r="B634" s="71">
        <v>43199</v>
      </c>
      <c r="C634">
        <v>-4104</v>
      </c>
      <c r="E634" s="33">
        <v>36697</v>
      </c>
      <c r="F634">
        <v>-1319.02</v>
      </c>
      <c r="G634" t="s">
        <v>100</v>
      </c>
      <c r="H634" t="s">
        <v>109</v>
      </c>
      <c r="I634" s="70" t="s">
        <v>1666</v>
      </c>
    </row>
    <row r="635" spans="1:9" x14ac:dyDescent="0.25">
      <c r="A635" s="19">
        <v>25</v>
      </c>
      <c r="B635" s="71">
        <v>43199</v>
      </c>
      <c r="C635">
        <v>-1975</v>
      </c>
      <c r="E635" s="33">
        <v>37705</v>
      </c>
      <c r="F635">
        <v>-1361.36</v>
      </c>
      <c r="G635" t="s">
        <v>100</v>
      </c>
      <c r="H635" t="s">
        <v>129</v>
      </c>
      <c r="I635" s="70" t="s">
        <v>1666</v>
      </c>
    </row>
    <row r="636" spans="1:9" x14ac:dyDescent="0.25">
      <c r="A636" s="19">
        <v>25</v>
      </c>
      <c r="B636" s="71">
        <v>43199</v>
      </c>
      <c r="C636">
        <v>-2150</v>
      </c>
      <c r="E636" s="33">
        <v>37705</v>
      </c>
      <c r="F636">
        <v>-1481.99</v>
      </c>
      <c r="G636" t="s">
        <v>100</v>
      </c>
      <c r="H636" t="s">
        <v>129</v>
      </c>
      <c r="I636" s="70" t="s">
        <v>1666</v>
      </c>
    </row>
    <row r="637" spans="1:9" x14ac:dyDescent="0.25">
      <c r="A637" s="19">
        <v>25</v>
      </c>
      <c r="B637" s="71">
        <v>43199</v>
      </c>
      <c r="C637">
        <v>-65</v>
      </c>
      <c r="E637" s="33">
        <v>37940</v>
      </c>
      <c r="F637">
        <v>-106.22</v>
      </c>
      <c r="G637" t="s">
        <v>100</v>
      </c>
      <c r="H637" t="s">
        <v>141</v>
      </c>
      <c r="I637" s="70" t="s">
        <v>1666</v>
      </c>
    </row>
    <row r="638" spans="1:9" x14ac:dyDescent="0.25">
      <c r="A638" s="19">
        <v>25</v>
      </c>
      <c r="B638" s="71">
        <v>43199</v>
      </c>
      <c r="C638">
        <v>-11</v>
      </c>
      <c r="E638" t="s">
        <v>2306</v>
      </c>
      <c r="F638">
        <v>-177.94</v>
      </c>
      <c r="G638" t="s">
        <v>100</v>
      </c>
      <c r="H638" t="s">
        <v>134</v>
      </c>
      <c r="I638" s="70" t="s">
        <v>1662</v>
      </c>
    </row>
    <row r="639" spans="1:9" x14ac:dyDescent="0.25">
      <c r="A639" s="19">
        <v>25</v>
      </c>
      <c r="B639" s="71">
        <v>43199</v>
      </c>
      <c r="C639">
        <v>-1</v>
      </c>
      <c r="E639" t="s">
        <v>2217</v>
      </c>
      <c r="F639">
        <v>-27.92</v>
      </c>
      <c r="G639" t="s">
        <v>100</v>
      </c>
      <c r="H639" t="s">
        <v>134</v>
      </c>
      <c r="I639" s="70" t="s">
        <v>1662</v>
      </c>
    </row>
    <row r="640" spans="1:9" x14ac:dyDescent="0.25">
      <c r="A640" s="19">
        <v>25</v>
      </c>
      <c r="B640" s="71">
        <v>43200</v>
      </c>
      <c r="C640">
        <v>-1</v>
      </c>
      <c r="E640" t="s">
        <v>2307</v>
      </c>
      <c r="F640">
        <v>-8.5</v>
      </c>
      <c r="G640" t="s">
        <v>100</v>
      </c>
      <c r="H640" t="s">
        <v>123</v>
      </c>
      <c r="I640" s="70" t="s">
        <v>1662</v>
      </c>
    </row>
    <row r="641" spans="1:9" x14ac:dyDescent="0.25">
      <c r="A641" s="19">
        <v>25</v>
      </c>
      <c r="B641" s="71">
        <v>43200</v>
      </c>
      <c r="C641">
        <v>-4</v>
      </c>
      <c r="E641" t="s">
        <v>542</v>
      </c>
      <c r="F641">
        <v>-66.83</v>
      </c>
      <c r="G641" t="s">
        <v>100</v>
      </c>
      <c r="H641" t="s">
        <v>134</v>
      </c>
      <c r="I641" s="70" t="s">
        <v>1662</v>
      </c>
    </row>
    <row r="642" spans="1:9" x14ac:dyDescent="0.25">
      <c r="A642" s="19">
        <v>25</v>
      </c>
      <c r="B642" s="71">
        <v>43200</v>
      </c>
      <c r="C642">
        <v>-4</v>
      </c>
      <c r="E642" t="s">
        <v>542</v>
      </c>
      <c r="F642">
        <v>-66.83</v>
      </c>
      <c r="G642" t="s">
        <v>100</v>
      </c>
      <c r="H642" t="s">
        <v>134</v>
      </c>
      <c r="I642" s="70" t="s">
        <v>1662</v>
      </c>
    </row>
    <row r="643" spans="1:9" x14ac:dyDescent="0.25">
      <c r="A643" s="19">
        <v>25</v>
      </c>
      <c r="B643" s="71">
        <v>43200</v>
      </c>
      <c r="C643">
        <v>-2</v>
      </c>
      <c r="E643" t="s">
        <v>958</v>
      </c>
      <c r="F643">
        <v>-56.59</v>
      </c>
      <c r="G643" t="s">
        <v>100</v>
      </c>
      <c r="H643" t="s">
        <v>135</v>
      </c>
      <c r="I643" s="70" t="s">
        <v>1662</v>
      </c>
    </row>
    <row r="644" spans="1:9" x14ac:dyDescent="0.25">
      <c r="A644" s="19">
        <v>25</v>
      </c>
      <c r="B644" s="71">
        <v>43200</v>
      </c>
      <c r="C644">
        <v>-1</v>
      </c>
      <c r="E644" t="s">
        <v>2286</v>
      </c>
      <c r="F644">
        <v>-18.21</v>
      </c>
      <c r="G644" t="s">
        <v>100</v>
      </c>
      <c r="H644" t="s">
        <v>123</v>
      </c>
      <c r="I644" s="70" t="s">
        <v>1662</v>
      </c>
    </row>
    <row r="645" spans="1:9" x14ac:dyDescent="0.25">
      <c r="A645" s="19">
        <v>25</v>
      </c>
      <c r="B645" s="71">
        <v>43200</v>
      </c>
      <c r="C645">
        <v>-1</v>
      </c>
      <c r="E645" t="s">
        <v>2221</v>
      </c>
      <c r="F645">
        <v>-6.77</v>
      </c>
      <c r="G645" t="s">
        <v>100</v>
      </c>
      <c r="H645" t="s">
        <v>134</v>
      </c>
      <c r="I645" s="70" t="s">
        <v>1662</v>
      </c>
    </row>
    <row r="646" spans="1:9" x14ac:dyDescent="0.25">
      <c r="A646" s="19">
        <v>25</v>
      </c>
      <c r="B646" s="71">
        <v>43200</v>
      </c>
      <c r="C646">
        <v>-1</v>
      </c>
      <c r="E646" t="s">
        <v>2308</v>
      </c>
      <c r="F646">
        <v>-7.72</v>
      </c>
      <c r="G646" t="s">
        <v>100</v>
      </c>
      <c r="H646" t="s">
        <v>134</v>
      </c>
      <c r="I646" s="70" t="s">
        <v>1662</v>
      </c>
    </row>
    <row r="647" spans="1:9" x14ac:dyDescent="0.25">
      <c r="A647" s="19">
        <v>25</v>
      </c>
      <c r="B647" s="71">
        <v>43200</v>
      </c>
      <c r="C647">
        <v>-1</v>
      </c>
      <c r="E647" t="s">
        <v>2309</v>
      </c>
      <c r="F647">
        <v>-7.94</v>
      </c>
      <c r="G647" t="s">
        <v>100</v>
      </c>
      <c r="H647" t="s">
        <v>134</v>
      </c>
      <c r="I647" s="70" t="s">
        <v>1662</v>
      </c>
    </row>
    <row r="648" spans="1:9" x14ac:dyDescent="0.25">
      <c r="A648" s="19">
        <v>25</v>
      </c>
      <c r="B648" s="71">
        <v>43200</v>
      </c>
      <c r="C648">
        <v>-1</v>
      </c>
      <c r="E648" t="s">
        <v>2310</v>
      </c>
      <c r="F648">
        <v>-18.21</v>
      </c>
      <c r="G648" t="s">
        <v>100</v>
      </c>
      <c r="H648" t="s">
        <v>134</v>
      </c>
      <c r="I648" s="70" t="s">
        <v>1662</v>
      </c>
    </row>
    <row r="649" spans="1:9" x14ac:dyDescent="0.25">
      <c r="A649" s="19">
        <v>25</v>
      </c>
      <c r="B649" s="71">
        <v>43200</v>
      </c>
      <c r="C649">
        <v>-1</v>
      </c>
      <c r="E649" t="s">
        <v>1549</v>
      </c>
      <c r="F649">
        <v>-19.91</v>
      </c>
      <c r="G649" t="s">
        <v>100</v>
      </c>
      <c r="H649" t="s">
        <v>117</v>
      </c>
      <c r="I649" s="70" t="s">
        <v>1662</v>
      </c>
    </row>
    <row r="650" spans="1:9" x14ac:dyDescent="0.25">
      <c r="A650" s="19">
        <v>25</v>
      </c>
      <c r="B650" s="71">
        <v>43200</v>
      </c>
      <c r="C650">
        <v>-1</v>
      </c>
      <c r="E650" t="s">
        <v>2251</v>
      </c>
      <c r="F650">
        <v>-18.34</v>
      </c>
      <c r="G650" t="s">
        <v>100</v>
      </c>
      <c r="H650" t="s">
        <v>171</v>
      </c>
      <c r="I650" s="70" t="s">
        <v>1662</v>
      </c>
    </row>
    <row r="651" spans="1:9" x14ac:dyDescent="0.25">
      <c r="A651" s="19">
        <v>25</v>
      </c>
      <c r="B651" s="71">
        <v>43200</v>
      </c>
      <c r="C651">
        <v>-1</v>
      </c>
      <c r="E651" t="s">
        <v>2251</v>
      </c>
      <c r="F651">
        <v>-18.34</v>
      </c>
      <c r="G651" t="s">
        <v>100</v>
      </c>
      <c r="H651" t="s">
        <v>171</v>
      </c>
      <c r="I651" s="70" t="s">
        <v>1662</v>
      </c>
    </row>
    <row r="652" spans="1:9" x14ac:dyDescent="0.25">
      <c r="A652" s="19">
        <v>25</v>
      </c>
      <c r="B652" s="71">
        <v>43200</v>
      </c>
      <c r="C652">
        <v>-1</v>
      </c>
      <c r="E652" t="s">
        <v>2311</v>
      </c>
      <c r="F652">
        <v>-16.16</v>
      </c>
      <c r="G652" t="s">
        <v>100</v>
      </c>
      <c r="H652" t="s">
        <v>134</v>
      </c>
      <c r="I652" s="70" t="s">
        <v>1662</v>
      </c>
    </row>
    <row r="653" spans="1:9" x14ac:dyDescent="0.25">
      <c r="A653" s="19">
        <v>25</v>
      </c>
      <c r="B653" s="71">
        <v>43200</v>
      </c>
      <c r="C653">
        <v>-1</v>
      </c>
      <c r="E653" t="s">
        <v>2297</v>
      </c>
      <c r="F653">
        <v>-30.55</v>
      </c>
      <c r="G653" t="s">
        <v>100</v>
      </c>
      <c r="H653" t="s">
        <v>171</v>
      </c>
      <c r="I653" s="70" t="s">
        <v>1662</v>
      </c>
    </row>
    <row r="654" spans="1:9" x14ac:dyDescent="0.25">
      <c r="A654" s="19">
        <v>25</v>
      </c>
      <c r="B654" s="71">
        <v>43200</v>
      </c>
      <c r="C654">
        <v>-1</v>
      </c>
      <c r="E654" t="s">
        <v>2297</v>
      </c>
      <c r="F654">
        <v>-30.55</v>
      </c>
      <c r="G654" t="s">
        <v>100</v>
      </c>
      <c r="H654" t="s">
        <v>123</v>
      </c>
      <c r="I654" s="70" t="s">
        <v>1662</v>
      </c>
    </row>
    <row r="655" spans="1:9" x14ac:dyDescent="0.25">
      <c r="A655" s="19">
        <v>25</v>
      </c>
      <c r="B655" s="71">
        <v>43200</v>
      </c>
      <c r="C655">
        <v>-4</v>
      </c>
      <c r="E655" t="s">
        <v>2297</v>
      </c>
      <c r="F655">
        <v>-122.37</v>
      </c>
      <c r="G655" t="s">
        <v>100</v>
      </c>
      <c r="H655" t="s">
        <v>131</v>
      </c>
      <c r="I655" s="70" t="s">
        <v>1662</v>
      </c>
    </row>
    <row r="656" spans="1:9" x14ac:dyDescent="0.25">
      <c r="A656" s="19">
        <v>25</v>
      </c>
      <c r="B656" s="71">
        <v>43200</v>
      </c>
      <c r="C656">
        <v>-1</v>
      </c>
      <c r="E656" t="s">
        <v>2312</v>
      </c>
      <c r="F656">
        <v>-24.37</v>
      </c>
      <c r="G656" t="s">
        <v>100</v>
      </c>
      <c r="H656" t="s">
        <v>134</v>
      </c>
      <c r="I656" s="70" t="s">
        <v>1662</v>
      </c>
    </row>
    <row r="657" spans="1:9" x14ac:dyDescent="0.25">
      <c r="A657" s="19">
        <v>25</v>
      </c>
      <c r="B657" s="71">
        <v>43200</v>
      </c>
      <c r="C657">
        <v>-1</v>
      </c>
      <c r="E657" t="s">
        <v>2313</v>
      </c>
      <c r="F657">
        <v>-17.77</v>
      </c>
      <c r="G657" t="s">
        <v>100</v>
      </c>
      <c r="H657" t="s">
        <v>134</v>
      </c>
      <c r="I657" s="70" t="s">
        <v>1662</v>
      </c>
    </row>
    <row r="658" spans="1:9" x14ac:dyDescent="0.25">
      <c r="A658" s="19">
        <v>25</v>
      </c>
      <c r="B658" s="71">
        <v>43200</v>
      </c>
      <c r="C658">
        <v>-7</v>
      </c>
      <c r="E658" t="s">
        <v>2314</v>
      </c>
      <c r="F658">
        <v>-395.53</v>
      </c>
      <c r="G658" t="s">
        <v>100</v>
      </c>
      <c r="H658" t="s">
        <v>154</v>
      </c>
      <c r="I658" s="70" t="s">
        <v>1662</v>
      </c>
    </row>
    <row r="659" spans="1:9" x14ac:dyDescent="0.25">
      <c r="A659" s="19">
        <v>25</v>
      </c>
      <c r="B659" s="71">
        <v>43200</v>
      </c>
      <c r="C659">
        <v>-1350</v>
      </c>
      <c r="E659" s="33">
        <v>35983</v>
      </c>
      <c r="F659">
        <v>-1458</v>
      </c>
      <c r="G659" t="s">
        <v>100</v>
      </c>
      <c r="H659" t="s">
        <v>105</v>
      </c>
      <c r="I659" s="70" t="s">
        <v>1666</v>
      </c>
    </row>
    <row r="660" spans="1:9" x14ac:dyDescent="0.25">
      <c r="A660" s="19">
        <v>25</v>
      </c>
      <c r="B660" s="71">
        <v>43200</v>
      </c>
      <c r="C660">
        <v>-6</v>
      </c>
      <c r="E660" t="s">
        <v>2215</v>
      </c>
      <c r="F660">
        <v>-58.96</v>
      </c>
      <c r="G660" t="s">
        <v>100</v>
      </c>
      <c r="H660" t="s">
        <v>135</v>
      </c>
      <c r="I660" s="70" t="s">
        <v>1662</v>
      </c>
    </row>
    <row r="661" spans="1:9" x14ac:dyDescent="0.25">
      <c r="A661" s="19">
        <v>25</v>
      </c>
      <c r="B661" s="71">
        <v>43200</v>
      </c>
      <c r="C661">
        <v>-4</v>
      </c>
      <c r="E661" t="s">
        <v>2316</v>
      </c>
      <c r="F661">
        <v>-67.010000000000005</v>
      </c>
      <c r="G661" t="s">
        <v>100</v>
      </c>
      <c r="H661" t="s">
        <v>134</v>
      </c>
      <c r="I661" s="70" t="s">
        <v>1662</v>
      </c>
    </row>
    <row r="662" spans="1:9" x14ac:dyDescent="0.25">
      <c r="A662" s="19">
        <v>25</v>
      </c>
      <c r="B662" s="71">
        <v>43200</v>
      </c>
      <c r="C662">
        <v>-9</v>
      </c>
      <c r="E662" t="s">
        <v>2316</v>
      </c>
      <c r="F662">
        <v>-150.77000000000001</v>
      </c>
      <c r="G662" t="s">
        <v>100</v>
      </c>
      <c r="H662" t="s">
        <v>134</v>
      </c>
      <c r="I662" s="70" t="s">
        <v>1662</v>
      </c>
    </row>
    <row r="663" spans="1:9" x14ac:dyDescent="0.25">
      <c r="A663" s="19">
        <v>25</v>
      </c>
      <c r="B663" s="71">
        <v>43201</v>
      </c>
      <c r="C663">
        <v>-7</v>
      </c>
      <c r="E663" t="s">
        <v>2317</v>
      </c>
      <c r="F663">
        <v>-118.3</v>
      </c>
      <c r="G663" t="s">
        <v>100</v>
      </c>
      <c r="H663" t="s">
        <v>131</v>
      </c>
      <c r="I663" s="70" t="s">
        <v>1662</v>
      </c>
    </row>
    <row r="664" spans="1:9" x14ac:dyDescent="0.25">
      <c r="A664" s="19">
        <v>25</v>
      </c>
      <c r="B664" s="71">
        <v>43201</v>
      </c>
      <c r="C664">
        <v>-4</v>
      </c>
      <c r="E664" t="s">
        <v>2221</v>
      </c>
      <c r="F664">
        <v>-27.15</v>
      </c>
      <c r="G664" t="s">
        <v>100</v>
      </c>
      <c r="H664" t="s">
        <v>123</v>
      </c>
      <c r="I664" s="70" t="s">
        <v>1662</v>
      </c>
    </row>
    <row r="665" spans="1:9" x14ac:dyDescent="0.25">
      <c r="A665" s="19">
        <v>25</v>
      </c>
      <c r="B665" s="71">
        <v>43201</v>
      </c>
      <c r="C665">
        <v>-2</v>
      </c>
      <c r="E665" t="s">
        <v>2318</v>
      </c>
      <c r="F665">
        <v>-12.86</v>
      </c>
      <c r="G665" t="s">
        <v>100</v>
      </c>
      <c r="H665" t="s">
        <v>123</v>
      </c>
      <c r="I665" s="70" t="s">
        <v>1662</v>
      </c>
    </row>
    <row r="666" spans="1:9" x14ac:dyDescent="0.25">
      <c r="A666" s="19">
        <v>25</v>
      </c>
      <c r="B666" s="71">
        <v>43201</v>
      </c>
      <c r="C666">
        <v>-1</v>
      </c>
      <c r="E666" t="s">
        <v>2319</v>
      </c>
      <c r="F666">
        <v>-15.05</v>
      </c>
      <c r="G666" t="s">
        <v>100</v>
      </c>
      <c r="H666" t="s">
        <v>134</v>
      </c>
      <c r="I666" s="70" t="s">
        <v>1662</v>
      </c>
    </row>
    <row r="667" spans="1:9" x14ac:dyDescent="0.25">
      <c r="A667" s="19">
        <v>25</v>
      </c>
      <c r="B667" s="71">
        <v>43201</v>
      </c>
      <c r="C667">
        <v>-65</v>
      </c>
      <c r="E667" t="s">
        <v>2320</v>
      </c>
      <c r="F667">
        <v>-758.13</v>
      </c>
      <c r="G667" t="s">
        <v>100</v>
      </c>
      <c r="H667" t="s">
        <v>131</v>
      </c>
      <c r="I667" s="70" t="s">
        <v>1662</v>
      </c>
    </row>
    <row r="668" spans="1:9" x14ac:dyDescent="0.25">
      <c r="A668" s="19">
        <v>25</v>
      </c>
      <c r="B668" s="71">
        <v>43201</v>
      </c>
      <c r="C668">
        <v>-7</v>
      </c>
      <c r="E668" t="s">
        <v>447</v>
      </c>
      <c r="F668">
        <v>-69.209999999999994</v>
      </c>
      <c r="G668" t="s">
        <v>100</v>
      </c>
      <c r="H668" t="s">
        <v>134</v>
      </c>
      <c r="I668" s="70" t="s">
        <v>1662</v>
      </c>
    </row>
    <row r="669" spans="1:9" x14ac:dyDescent="0.25">
      <c r="A669" s="19">
        <v>25</v>
      </c>
      <c r="B669" s="71">
        <v>43201</v>
      </c>
      <c r="C669">
        <v>-7</v>
      </c>
      <c r="E669" t="s">
        <v>447</v>
      </c>
      <c r="F669">
        <v>-69.209999999999994</v>
      </c>
      <c r="G669" t="s">
        <v>100</v>
      </c>
      <c r="H669" t="s">
        <v>134</v>
      </c>
      <c r="I669" s="70" t="s">
        <v>1662</v>
      </c>
    </row>
    <row r="670" spans="1:9" x14ac:dyDescent="0.25">
      <c r="A670" s="19">
        <v>25</v>
      </c>
      <c r="B670" s="71">
        <v>43201</v>
      </c>
      <c r="C670">
        <v>-7300</v>
      </c>
      <c r="E670" s="33">
        <v>86998</v>
      </c>
      <c r="F670">
        <v>-350.4</v>
      </c>
      <c r="G670" t="s">
        <v>136</v>
      </c>
      <c r="H670" t="s">
        <v>135</v>
      </c>
      <c r="I670" s="70" t="s">
        <v>1670</v>
      </c>
    </row>
    <row r="671" spans="1:9" x14ac:dyDescent="0.25">
      <c r="A671" s="19">
        <v>25</v>
      </c>
      <c r="B671" s="71">
        <v>43202</v>
      </c>
      <c r="C671">
        <v>-93.4</v>
      </c>
      <c r="E671" s="33">
        <v>6512</v>
      </c>
      <c r="F671">
        <v>-544.52</v>
      </c>
      <c r="G671" t="s">
        <v>100</v>
      </c>
      <c r="H671" t="s">
        <v>111</v>
      </c>
      <c r="I671" s="70" t="s">
        <v>1666</v>
      </c>
    </row>
    <row r="672" spans="1:9" x14ac:dyDescent="0.25">
      <c r="A672" s="19">
        <v>25</v>
      </c>
      <c r="B672" s="71">
        <v>43202</v>
      </c>
      <c r="C672">
        <v>-2</v>
      </c>
      <c r="E672" t="s">
        <v>2323</v>
      </c>
      <c r="F672">
        <v>-38.020000000000003</v>
      </c>
      <c r="G672" t="s">
        <v>100</v>
      </c>
      <c r="H672" t="s">
        <v>123</v>
      </c>
      <c r="I672" s="70" t="s">
        <v>1662</v>
      </c>
    </row>
    <row r="673" spans="1:9" x14ac:dyDescent="0.25">
      <c r="A673" s="19">
        <v>25</v>
      </c>
      <c r="B673" s="71">
        <v>43202</v>
      </c>
      <c r="C673">
        <v>-1</v>
      </c>
      <c r="E673" t="s">
        <v>2323</v>
      </c>
      <c r="F673">
        <v>-19.010000000000002</v>
      </c>
      <c r="G673" t="s">
        <v>100</v>
      </c>
      <c r="H673" t="s">
        <v>123</v>
      </c>
      <c r="I673" s="70" t="s">
        <v>1662</v>
      </c>
    </row>
    <row r="674" spans="1:9" x14ac:dyDescent="0.25">
      <c r="A674" s="19">
        <v>25</v>
      </c>
      <c r="B674" s="71">
        <v>43202</v>
      </c>
      <c r="C674">
        <v>-1</v>
      </c>
      <c r="E674" t="s">
        <v>2209</v>
      </c>
      <c r="F674">
        <v>-7.65</v>
      </c>
      <c r="G674" t="s">
        <v>100</v>
      </c>
      <c r="H674" t="s">
        <v>123</v>
      </c>
      <c r="I674" s="70" t="s">
        <v>1662</v>
      </c>
    </row>
    <row r="675" spans="1:9" x14ac:dyDescent="0.25">
      <c r="A675" s="19">
        <v>25</v>
      </c>
      <c r="B675" s="71">
        <v>43202</v>
      </c>
      <c r="C675">
        <v>-2</v>
      </c>
      <c r="E675" t="s">
        <v>2324</v>
      </c>
      <c r="F675">
        <v>-27.48</v>
      </c>
      <c r="G675" t="s">
        <v>100</v>
      </c>
      <c r="H675" t="s">
        <v>123</v>
      </c>
      <c r="I675" s="70" t="s">
        <v>1662</v>
      </c>
    </row>
    <row r="676" spans="1:9" x14ac:dyDescent="0.25">
      <c r="A676" s="19">
        <v>25</v>
      </c>
      <c r="B676" s="71">
        <v>43202</v>
      </c>
      <c r="C676">
        <v>-3</v>
      </c>
      <c r="E676" t="s">
        <v>2219</v>
      </c>
      <c r="F676">
        <v>-47.46</v>
      </c>
      <c r="G676" t="s">
        <v>100</v>
      </c>
      <c r="H676" t="s">
        <v>123</v>
      </c>
      <c r="I676" s="70" t="s">
        <v>1662</v>
      </c>
    </row>
    <row r="677" spans="1:9" x14ac:dyDescent="0.25">
      <c r="A677" s="19">
        <v>25</v>
      </c>
      <c r="B677" s="71">
        <v>43202</v>
      </c>
      <c r="C677">
        <v>-63</v>
      </c>
      <c r="E677" t="s">
        <v>2288</v>
      </c>
      <c r="F677">
        <v>-1001.17</v>
      </c>
      <c r="G677" t="s">
        <v>100</v>
      </c>
      <c r="H677" t="s">
        <v>154</v>
      </c>
      <c r="I677" s="70" t="s">
        <v>1662</v>
      </c>
    </row>
    <row r="678" spans="1:9" x14ac:dyDescent="0.25">
      <c r="A678" s="19">
        <v>25</v>
      </c>
      <c r="B678" s="71">
        <v>43202</v>
      </c>
      <c r="C678">
        <v>-63</v>
      </c>
      <c r="E678" t="s">
        <v>2288</v>
      </c>
      <c r="F678">
        <v>-1001.17</v>
      </c>
      <c r="G678" t="s">
        <v>100</v>
      </c>
      <c r="H678" t="s">
        <v>154</v>
      </c>
      <c r="I678" s="70" t="s">
        <v>1662</v>
      </c>
    </row>
    <row r="679" spans="1:9" x14ac:dyDescent="0.25">
      <c r="A679" s="19">
        <v>25</v>
      </c>
      <c r="B679" s="71">
        <v>43202</v>
      </c>
      <c r="C679">
        <v>-2927</v>
      </c>
      <c r="E679" s="33">
        <v>17057</v>
      </c>
      <c r="F679">
        <v>-1120.45</v>
      </c>
      <c r="G679" t="s">
        <v>100</v>
      </c>
      <c r="H679" t="s">
        <v>119</v>
      </c>
      <c r="I679" s="70" t="s">
        <v>1666</v>
      </c>
    </row>
    <row r="680" spans="1:9" x14ac:dyDescent="0.25">
      <c r="A680" s="19">
        <v>25</v>
      </c>
      <c r="B680" s="71">
        <v>43202</v>
      </c>
      <c r="C680">
        <v>-8</v>
      </c>
      <c r="E680" t="s">
        <v>1120</v>
      </c>
      <c r="F680">
        <v>-138.02000000000001</v>
      </c>
      <c r="G680" t="s">
        <v>100</v>
      </c>
      <c r="H680" t="s">
        <v>134</v>
      </c>
      <c r="I680" s="70" t="s">
        <v>1662</v>
      </c>
    </row>
    <row r="681" spans="1:9" x14ac:dyDescent="0.25">
      <c r="A681" s="19">
        <v>25</v>
      </c>
      <c r="B681" s="71">
        <v>43202</v>
      </c>
      <c r="C681">
        <v>-1</v>
      </c>
      <c r="E681" t="s">
        <v>1120</v>
      </c>
      <c r="F681">
        <v>-17.25</v>
      </c>
      <c r="G681" t="s">
        <v>100</v>
      </c>
      <c r="H681" t="s">
        <v>134</v>
      </c>
      <c r="I681" s="70" t="s">
        <v>1662</v>
      </c>
    </row>
    <row r="682" spans="1:9" x14ac:dyDescent="0.25">
      <c r="A682" s="19">
        <v>25</v>
      </c>
      <c r="B682" s="71">
        <v>43202</v>
      </c>
      <c r="C682">
        <v>-36</v>
      </c>
      <c r="E682" t="s">
        <v>1572</v>
      </c>
      <c r="F682">
        <v>-816.85</v>
      </c>
      <c r="G682" t="s">
        <v>136</v>
      </c>
      <c r="H682" t="s">
        <v>135</v>
      </c>
      <c r="I682" s="70" t="s">
        <v>1662</v>
      </c>
    </row>
    <row r="683" spans="1:9" x14ac:dyDescent="0.25">
      <c r="A683" s="19">
        <v>25</v>
      </c>
      <c r="B683" s="71">
        <v>43202</v>
      </c>
      <c r="C683">
        <v>-3</v>
      </c>
      <c r="E683" t="s">
        <v>536</v>
      </c>
      <c r="F683">
        <v>-62.46</v>
      </c>
      <c r="G683" t="s">
        <v>100</v>
      </c>
      <c r="H683" t="s">
        <v>134</v>
      </c>
      <c r="I683" s="70" t="s">
        <v>1662</v>
      </c>
    </row>
    <row r="684" spans="1:9" x14ac:dyDescent="0.25">
      <c r="A684" s="19">
        <v>25</v>
      </c>
      <c r="B684" s="71">
        <v>43202</v>
      </c>
      <c r="C684">
        <v>-1</v>
      </c>
      <c r="E684" t="s">
        <v>1428</v>
      </c>
      <c r="F684">
        <v>-28.41</v>
      </c>
      <c r="G684" t="s">
        <v>100</v>
      </c>
      <c r="H684" t="s">
        <v>134</v>
      </c>
      <c r="I684" s="70" t="s">
        <v>1662</v>
      </c>
    </row>
    <row r="685" spans="1:9" x14ac:dyDescent="0.25">
      <c r="A685" s="19">
        <v>25</v>
      </c>
      <c r="B685" s="71">
        <v>43202</v>
      </c>
      <c r="C685">
        <v>-104</v>
      </c>
      <c r="E685" t="s">
        <v>2326</v>
      </c>
      <c r="F685">
        <v>-1356.36</v>
      </c>
      <c r="G685" t="s">
        <v>100</v>
      </c>
      <c r="H685" t="s">
        <v>154</v>
      </c>
      <c r="I685" s="70" t="s">
        <v>1662</v>
      </c>
    </row>
    <row r="686" spans="1:9" x14ac:dyDescent="0.25">
      <c r="A686" s="19">
        <v>25</v>
      </c>
      <c r="B686" s="71">
        <v>43202</v>
      </c>
      <c r="C686">
        <v>-107</v>
      </c>
      <c r="E686" t="s">
        <v>2326</v>
      </c>
      <c r="F686">
        <v>-1395.49</v>
      </c>
      <c r="G686" t="s">
        <v>100</v>
      </c>
      <c r="H686" t="s">
        <v>154</v>
      </c>
      <c r="I686" s="70" t="s">
        <v>1662</v>
      </c>
    </row>
    <row r="687" spans="1:9" x14ac:dyDescent="0.25">
      <c r="A687" s="19">
        <v>25</v>
      </c>
      <c r="B687" s="71">
        <v>43202</v>
      </c>
      <c r="C687">
        <v>-108</v>
      </c>
      <c r="E687" t="s">
        <v>2326</v>
      </c>
      <c r="F687">
        <v>-1408.53</v>
      </c>
      <c r="G687" t="s">
        <v>100</v>
      </c>
      <c r="H687" t="s">
        <v>154</v>
      </c>
      <c r="I687" s="70" t="s">
        <v>1662</v>
      </c>
    </row>
    <row r="688" spans="1:9" x14ac:dyDescent="0.25">
      <c r="A688" s="19">
        <v>25</v>
      </c>
      <c r="B688" s="71">
        <v>43202</v>
      </c>
      <c r="C688">
        <v>-86</v>
      </c>
      <c r="E688" t="s">
        <v>2326</v>
      </c>
      <c r="F688">
        <v>-1121.6099999999999</v>
      </c>
      <c r="G688" t="s">
        <v>100</v>
      </c>
      <c r="H688" t="s">
        <v>154</v>
      </c>
      <c r="I688" s="70" t="s">
        <v>1662</v>
      </c>
    </row>
    <row r="689" spans="1:9" x14ac:dyDescent="0.25">
      <c r="A689" s="19">
        <v>25</v>
      </c>
      <c r="B689" s="71">
        <v>43202</v>
      </c>
      <c r="C689">
        <v>-105</v>
      </c>
      <c r="E689" t="s">
        <v>2326</v>
      </c>
      <c r="F689">
        <v>-1369.41</v>
      </c>
      <c r="G689" t="s">
        <v>100</v>
      </c>
      <c r="H689" t="s">
        <v>154</v>
      </c>
      <c r="I689" s="70" t="s">
        <v>1662</v>
      </c>
    </row>
    <row r="690" spans="1:9" x14ac:dyDescent="0.25">
      <c r="A690" s="19">
        <v>25</v>
      </c>
      <c r="B690" s="71">
        <v>43202</v>
      </c>
      <c r="C690">
        <v>-46</v>
      </c>
      <c r="E690" t="s">
        <v>2314</v>
      </c>
      <c r="F690">
        <v>-2599.21</v>
      </c>
      <c r="G690" t="s">
        <v>100</v>
      </c>
      <c r="H690" t="s">
        <v>154</v>
      </c>
      <c r="I690" s="70" t="s">
        <v>1662</v>
      </c>
    </row>
    <row r="691" spans="1:9" x14ac:dyDescent="0.25">
      <c r="A691" s="19">
        <v>25</v>
      </c>
      <c r="B691" s="71">
        <v>43202</v>
      </c>
      <c r="C691">
        <v>-61</v>
      </c>
      <c r="E691" t="s">
        <v>2320</v>
      </c>
      <c r="F691">
        <v>-711.42</v>
      </c>
      <c r="G691" t="s">
        <v>100</v>
      </c>
      <c r="H691" t="s">
        <v>109</v>
      </c>
      <c r="I691" s="70" t="s">
        <v>1662</v>
      </c>
    </row>
    <row r="692" spans="1:9" x14ac:dyDescent="0.25">
      <c r="A692" s="19">
        <v>25</v>
      </c>
      <c r="B692" s="71">
        <v>43202</v>
      </c>
      <c r="C692">
        <v>-69</v>
      </c>
      <c r="E692" t="s">
        <v>2320</v>
      </c>
      <c r="F692">
        <v>-804.77</v>
      </c>
      <c r="G692" t="s">
        <v>100</v>
      </c>
      <c r="H692" t="s">
        <v>109</v>
      </c>
      <c r="I692" s="70" t="s">
        <v>1662</v>
      </c>
    </row>
    <row r="693" spans="1:9" x14ac:dyDescent="0.25">
      <c r="A693" s="19">
        <v>25</v>
      </c>
      <c r="B693" s="71">
        <v>43202</v>
      </c>
      <c r="C693">
        <v>-70</v>
      </c>
      <c r="E693" t="s">
        <v>2320</v>
      </c>
      <c r="F693">
        <v>-816.41</v>
      </c>
      <c r="G693" t="s">
        <v>100</v>
      </c>
      <c r="H693" t="s">
        <v>109</v>
      </c>
      <c r="I693" s="70" t="s">
        <v>1662</v>
      </c>
    </row>
    <row r="694" spans="1:9" x14ac:dyDescent="0.25">
      <c r="A694" s="19">
        <v>25</v>
      </c>
      <c r="B694" s="71">
        <v>43202</v>
      </c>
      <c r="C694">
        <v>-78</v>
      </c>
      <c r="E694" t="s">
        <v>2320</v>
      </c>
      <c r="F694">
        <v>-909.69</v>
      </c>
      <c r="G694" t="s">
        <v>100</v>
      </c>
      <c r="H694" t="s">
        <v>109</v>
      </c>
      <c r="I694" s="70" t="s">
        <v>1662</v>
      </c>
    </row>
    <row r="695" spans="1:9" x14ac:dyDescent="0.25">
      <c r="A695" s="19">
        <v>25</v>
      </c>
      <c r="B695" s="71">
        <v>43202</v>
      </c>
      <c r="C695">
        <v>-108</v>
      </c>
      <c r="E695" t="s">
        <v>2320</v>
      </c>
      <c r="F695">
        <v>-1259.58</v>
      </c>
      <c r="G695" t="s">
        <v>100</v>
      </c>
      <c r="H695" t="s">
        <v>109</v>
      </c>
      <c r="I695" s="70" t="s">
        <v>1662</v>
      </c>
    </row>
    <row r="696" spans="1:9" x14ac:dyDescent="0.25">
      <c r="A696" s="19">
        <v>25</v>
      </c>
      <c r="B696" s="71">
        <v>43202</v>
      </c>
      <c r="C696">
        <v>-108</v>
      </c>
      <c r="E696" t="s">
        <v>2320</v>
      </c>
      <c r="F696">
        <v>-1259.58</v>
      </c>
      <c r="G696" t="s">
        <v>100</v>
      </c>
      <c r="H696" t="s">
        <v>109</v>
      </c>
      <c r="I696" s="70" t="s">
        <v>1662</v>
      </c>
    </row>
    <row r="697" spans="1:9" x14ac:dyDescent="0.25">
      <c r="A697" s="19">
        <v>25</v>
      </c>
      <c r="B697" s="71">
        <v>43202</v>
      </c>
      <c r="C697">
        <v>-108</v>
      </c>
      <c r="E697" t="s">
        <v>2320</v>
      </c>
      <c r="F697">
        <v>-1259.58</v>
      </c>
      <c r="G697" t="s">
        <v>100</v>
      </c>
      <c r="H697" t="s">
        <v>109</v>
      </c>
      <c r="I697" s="70" t="s">
        <v>1662</v>
      </c>
    </row>
    <row r="698" spans="1:9" x14ac:dyDescent="0.25">
      <c r="A698" s="19">
        <v>25</v>
      </c>
      <c r="B698" s="71">
        <v>43202</v>
      </c>
      <c r="C698">
        <v>-108</v>
      </c>
      <c r="E698" t="s">
        <v>2320</v>
      </c>
      <c r="F698">
        <v>-1259.58</v>
      </c>
      <c r="G698" t="s">
        <v>100</v>
      </c>
      <c r="H698" t="s">
        <v>109</v>
      </c>
      <c r="I698" s="70" t="s">
        <v>1662</v>
      </c>
    </row>
    <row r="699" spans="1:9" x14ac:dyDescent="0.25">
      <c r="A699" s="19">
        <v>25</v>
      </c>
      <c r="B699" s="71">
        <v>43202</v>
      </c>
      <c r="C699">
        <v>-108</v>
      </c>
      <c r="E699" t="s">
        <v>2320</v>
      </c>
      <c r="F699">
        <v>-1259.58</v>
      </c>
      <c r="G699" t="s">
        <v>100</v>
      </c>
      <c r="H699" t="s">
        <v>109</v>
      </c>
      <c r="I699" s="70" t="s">
        <v>1662</v>
      </c>
    </row>
    <row r="700" spans="1:9" x14ac:dyDescent="0.25">
      <c r="A700" s="19">
        <v>25</v>
      </c>
      <c r="B700" s="71">
        <v>43202</v>
      </c>
      <c r="C700">
        <v>-108</v>
      </c>
      <c r="E700" t="s">
        <v>2320</v>
      </c>
      <c r="F700">
        <v>-1259.58</v>
      </c>
      <c r="G700" t="s">
        <v>100</v>
      </c>
      <c r="H700" t="s">
        <v>109</v>
      </c>
      <c r="I700" s="70" t="s">
        <v>1662</v>
      </c>
    </row>
    <row r="701" spans="1:9" x14ac:dyDescent="0.25">
      <c r="A701" s="19">
        <v>25</v>
      </c>
      <c r="B701" s="71">
        <v>43202</v>
      </c>
      <c r="C701">
        <v>-108</v>
      </c>
      <c r="E701" t="s">
        <v>2320</v>
      </c>
      <c r="F701">
        <v>-1259.58</v>
      </c>
      <c r="G701" t="s">
        <v>100</v>
      </c>
      <c r="H701" t="s">
        <v>109</v>
      </c>
      <c r="I701" s="70" t="s">
        <v>1662</v>
      </c>
    </row>
    <row r="702" spans="1:9" x14ac:dyDescent="0.25">
      <c r="A702" s="19">
        <v>25</v>
      </c>
      <c r="B702" s="71">
        <v>43202</v>
      </c>
      <c r="C702">
        <v>-108</v>
      </c>
      <c r="E702" t="s">
        <v>2320</v>
      </c>
      <c r="F702">
        <v>-1259.58</v>
      </c>
      <c r="G702" t="s">
        <v>100</v>
      </c>
      <c r="H702" t="s">
        <v>109</v>
      </c>
      <c r="I702" s="70" t="s">
        <v>1662</v>
      </c>
    </row>
    <row r="703" spans="1:9" x14ac:dyDescent="0.25">
      <c r="A703" s="19">
        <v>25</v>
      </c>
      <c r="B703" s="71">
        <v>43202</v>
      </c>
      <c r="C703">
        <v>-108</v>
      </c>
      <c r="E703" t="s">
        <v>2320</v>
      </c>
      <c r="F703">
        <v>-1259.58</v>
      </c>
      <c r="G703" t="s">
        <v>100</v>
      </c>
      <c r="H703" t="s">
        <v>109</v>
      </c>
      <c r="I703" s="70" t="s">
        <v>1662</v>
      </c>
    </row>
    <row r="704" spans="1:9" x14ac:dyDescent="0.25">
      <c r="A704" s="19">
        <v>25</v>
      </c>
      <c r="B704" s="71">
        <v>43202</v>
      </c>
      <c r="C704">
        <v>-108</v>
      </c>
      <c r="E704" t="s">
        <v>2320</v>
      </c>
      <c r="F704">
        <v>-1259.58</v>
      </c>
      <c r="G704" t="s">
        <v>100</v>
      </c>
      <c r="H704" t="s">
        <v>109</v>
      </c>
      <c r="I704" s="70" t="s">
        <v>1662</v>
      </c>
    </row>
    <row r="705" spans="1:9" x14ac:dyDescent="0.25">
      <c r="A705" s="19">
        <v>25</v>
      </c>
      <c r="B705" s="71">
        <v>43202</v>
      </c>
      <c r="C705">
        <v>-108</v>
      </c>
      <c r="E705" t="s">
        <v>2320</v>
      </c>
      <c r="F705">
        <v>-1259.58</v>
      </c>
      <c r="G705" t="s">
        <v>100</v>
      </c>
      <c r="H705" t="s">
        <v>109</v>
      </c>
      <c r="I705" s="70" t="s">
        <v>1662</v>
      </c>
    </row>
    <row r="706" spans="1:9" x14ac:dyDescent="0.25">
      <c r="A706" s="19">
        <v>25</v>
      </c>
      <c r="B706" s="71">
        <v>43202</v>
      </c>
      <c r="C706">
        <v>-108</v>
      </c>
      <c r="E706" t="s">
        <v>2320</v>
      </c>
      <c r="F706">
        <v>-1259.58</v>
      </c>
      <c r="G706" t="s">
        <v>100</v>
      </c>
      <c r="H706" t="s">
        <v>109</v>
      </c>
      <c r="I706" s="70" t="s">
        <v>1662</v>
      </c>
    </row>
    <row r="707" spans="1:9" x14ac:dyDescent="0.25">
      <c r="A707" s="19">
        <v>25</v>
      </c>
      <c r="B707" s="71">
        <v>43202</v>
      </c>
      <c r="C707">
        <v>-108</v>
      </c>
      <c r="E707" t="s">
        <v>2320</v>
      </c>
      <c r="F707">
        <v>-1259.58</v>
      </c>
      <c r="G707" t="s">
        <v>100</v>
      </c>
      <c r="H707" t="s">
        <v>109</v>
      </c>
      <c r="I707" s="70" t="s">
        <v>1662</v>
      </c>
    </row>
    <row r="708" spans="1:9" x14ac:dyDescent="0.25">
      <c r="A708" s="19">
        <v>25</v>
      </c>
      <c r="B708" s="71">
        <v>43202</v>
      </c>
      <c r="C708">
        <v>-108</v>
      </c>
      <c r="E708" t="s">
        <v>2320</v>
      </c>
      <c r="F708">
        <v>-1259.58</v>
      </c>
      <c r="G708" t="s">
        <v>100</v>
      </c>
      <c r="H708" t="s">
        <v>109</v>
      </c>
      <c r="I708" s="70" t="s">
        <v>1662</v>
      </c>
    </row>
    <row r="709" spans="1:9" x14ac:dyDescent="0.25">
      <c r="A709" s="19">
        <v>25</v>
      </c>
      <c r="B709" s="71">
        <v>43202</v>
      </c>
      <c r="C709">
        <v>-108</v>
      </c>
      <c r="E709" t="s">
        <v>2320</v>
      </c>
      <c r="F709">
        <v>-1259.58</v>
      </c>
      <c r="G709" t="s">
        <v>100</v>
      </c>
      <c r="H709" t="s">
        <v>109</v>
      </c>
      <c r="I709" s="70" t="s">
        <v>1662</v>
      </c>
    </row>
    <row r="710" spans="1:9" x14ac:dyDescent="0.25">
      <c r="A710" s="19">
        <v>25</v>
      </c>
      <c r="B710" s="71">
        <v>43202</v>
      </c>
      <c r="C710">
        <v>-108</v>
      </c>
      <c r="E710" t="s">
        <v>2320</v>
      </c>
      <c r="F710">
        <v>-1259.58</v>
      </c>
      <c r="G710" t="s">
        <v>100</v>
      </c>
      <c r="H710" t="s">
        <v>109</v>
      </c>
      <c r="I710" s="70" t="s">
        <v>1662</v>
      </c>
    </row>
    <row r="711" spans="1:9" x14ac:dyDescent="0.25">
      <c r="A711" s="19">
        <v>25</v>
      </c>
      <c r="B711" s="71">
        <v>43202</v>
      </c>
      <c r="C711">
        <v>-108</v>
      </c>
      <c r="E711" t="s">
        <v>2320</v>
      </c>
      <c r="F711">
        <v>-1259.58</v>
      </c>
      <c r="G711" t="s">
        <v>100</v>
      </c>
      <c r="H711" t="s">
        <v>109</v>
      </c>
      <c r="I711" s="70" t="s">
        <v>1662</v>
      </c>
    </row>
    <row r="712" spans="1:9" x14ac:dyDescent="0.25">
      <c r="A712" s="19">
        <v>25</v>
      </c>
      <c r="B712" s="71">
        <v>43202</v>
      </c>
      <c r="C712">
        <v>-108</v>
      </c>
      <c r="E712" t="s">
        <v>2320</v>
      </c>
      <c r="F712">
        <v>-1259.58</v>
      </c>
      <c r="G712" t="s">
        <v>100</v>
      </c>
      <c r="H712" t="s">
        <v>109</v>
      </c>
      <c r="I712" s="70" t="s">
        <v>1662</v>
      </c>
    </row>
    <row r="713" spans="1:9" x14ac:dyDescent="0.25">
      <c r="A713" s="19">
        <v>25</v>
      </c>
      <c r="B713" s="71">
        <v>43202</v>
      </c>
      <c r="C713">
        <v>-3</v>
      </c>
      <c r="E713" t="s">
        <v>1248</v>
      </c>
      <c r="F713">
        <v>-29.41</v>
      </c>
      <c r="G713" t="s">
        <v>100</v>
      </c>
      <c r="H713" t="s">
        <v>131</v>
      </c>
      <c r="I713" s="70" t="s">
        <v>1662</v>
      </c>
    </row>
    <row r="714" spans="1:9" x14ac:dyDescent="0.25">
      <c r="A714" s="19">
        <v>25</v>
      </c>
      <c r="B714" s="71">
        <v>43202</v>
      </c>
      <c r="C714">
        <v>-6</v>
      </c>
      <c r="E714" t="s">
        <v>1248</v>
      </c>
      <c r="F714">
        <v>-58.82</v>
      </c>
      <c r="G714" t="s">
        <v>100</v>
      </c>
      <c r="H714" t="s">
        <v>131</v>
      </c>
      <c r="I714" s="70" t="s">
        <v>1662</v>
      </c>
    </row>
    <row r="715" spans="1:9" x14ac:dyDescent="0.25">
      <c r="A715" s="19">
        <v>25</v>
      </c>
      <c r="B715" s="71">
        <v>43202</v>
      </c>
      <c r="C715">
        <v>-2</v>
      </c>
      <c r="E715" t="s">
        <v>2327</v>
      </c>
      <c r="F715">
        <v>-31.86</v>
      </c>
      <c r="G715" t="s">
        <v>100</v>
      </c>
      <c r="H715" t="s">
        <v>123</v>
      </c>
      <c r="I715" s="70" t="s">
        <v>1662</v>
      </c>
    </row>
    <row r="716" spans="1:9" x14ac:dyDescent="0.25">
      <c r="A716" s="19">
        <v>25</v>
      </c>
      <c r="B716" s="71">
        <v>43202</v>
      </c>
      <c r="C716">
        <v>-2151.3000000000002</v>
      </c>
      <c r="E716" s="33">
        <v>28465</v>
      </c>
      <c r="F716">
        <v>-6024.07</v>
      </c>
      <c r="G716" t="s">
        <v>100</v>
      </c>
      <c r="H716" t="s">
        <v>154</v>
      </c>
      <c r="I716" s="70" t="s">
        <v>1669</v>
      </c>
    </row>
    <row r="717" spans="1:9" x14ac:dyDescent="0.25">
      <c r="A717" s="19">
        <v>25</v>
      </c>
      <c r="B717" s="71">
        <v>43202</v>
      </c>
      <c r="C717">
        <v>-2151.3000000000002</v>
      </c>
      <c r="E717" s="33">
        <v>28465</v>
      </c>
      <c r="F717">
        <v>-6024.07</v>
      </c>
      <c r="G717" t="s">
        <v>100</v>
      </c>
      <c r="H717" t="s">
        <v>154</v>
      </c>
      <c r="I717" s="70" t="s">
        <v>1669</v>
      </c>
    </row>
    <row r="718" spans="1:9" x14ac:dyDescent="0.25">
      <c r="A718" s="19">
        <v>25</v>
      </c>
      <c r="B718" s="71">
        <v>43202</v>
      </c>
      <c r="C718">
        <v>-2151.3000000000002</v>
      </c>
      <c r="E718" s="33">
        <v>28465</v>
      </c>
      <c r="F718">
        <v>-6024.07</v>
      </c>
      <c r="G718" t="s">
        <v>100</v>
      </c>
      <c r="H718" t="s">
        <v>154</v>
      </c>
      <c r="I718" s="70" t="s">
        <v>1669</v>
      </c>
    </row>
    <row r="719" spans="1:9" x14ac:dyDescent="0.25">
      <c r="A719" s="19">
        <v>25</v>
      </c>
      <c r="B719" s="71">
        <v>43202</v>
      </c>
      <c r="C719">
        <v>-2151.3000000000002</v>
      </c>
      <c r="E719" s="33">
        <v>28465</v>
      </c>
      <c r="F719">
        <v>-6024.07</v>
      </c>
      <c r="G719" t="s">
        <v>100</v>
      </c>
      <c r="H719" t="s">
        <v>154</v>
      </c>
      <c r="I719" s="70" t="s">
        <v>1669</v>
      </c>
    </row>
    <row r="720" spans="1:9" x14ac:dyDescent="0.25">
      <c r="A720" s="19">
        <v>25</v>
      </c>
      <c r="B720" s="71">
        <v>43202</v>
      </c>
      <c r="C720">
        <v>-2151.3000000000002</v>
      </c>
      <c r="E720" s="33">
        <v>28465</v>
      </c>
      <c r="F720">
        <v>-6024.07</v>
      </c>
      <c r="G720" t="s">
        <v>100</v>
      </c>
      <c r="H720" t="s">
        <v>154</v>
      </c>
      <c r="I720" s="70" t="s">
        <v>1669</v>
      </c>
    </row>
    <row r="721" spans="1:9" x14ac:dyDescent="0.25">
      <c r="A721" s="19">
        <v>25</v>
      </c>
      <c r="B721" s="71">
        <v>43202</v>
      </c>
      <c r="C721">
        <v>-2151.3000000000002</v>
      </c>
      <c r="E721" s="33">
        <v>28465</v>
      </c>
      <c r="F721">
        <v>-6024.07</v>
      </c>
      <c r="G721" t="s">
        <v>100</v>
      </c>
      <c r="H721" t="s">
        <v>154</v>
      </c>
      <c r="I721" s="70" t="s">
        <v>1669</v>
      </c>
    </row>
    <row r="722" spans="1:9" x14ac:dyDescent="0.25">
      <c r="A722" s="19">
        <v>25</v>
      </c>
      <c r="B722" s="71">
        <v>43202</v>
      </c>
      <c r="C722">
        <v>-2151.3000000000002</v>
      </c>
      <c r="E722" s="33">
        <v>28465</v>
      </c>
      <c r="F722">
        <v>-6024.07</v>
      </c>
      <c r="G722" t="s">
        <v>100</v>
      </c>
      <c r="H722" t="s">
        <v>154</v>
      </c>
      <c r="I722" s="70" t="s">
        <v>1669</v>
      </c>
    </row>
    <row r="723" spans="1:9" x14ac:dyDescent="0.25">
      <c r="A723" s="19">
        <v>25</v>
      </c>
      <c r="B723" s="71">
        <v>43202</v>
      </c>
      <c r="C723">
        <v>-1765</v>
      </c>
      <c r="E723" s="33">
        <v>28465</v>
      </c>
      <c r="F723">
        <v>-4942.3500000000004</v>
      </c>
      <c r="G723" t="s">
        <v>100</v>
      </c>
      <c r="H723" t="s">
        <v>154</v>
      </c>
      <c r="I723" s="70" t="s">
        <v>1669</v>
      </c>
    </row>
    <row r="724" spans="1:9" x14ac:dyDescent="0.25">
      <c r="A724" s="19">
        <v>25</v>
      </c>
      <c r="B724" s="71">
        <v>43202</v>
      </c>
      <c r="C724">
        <v>-1810</v>
      </c>
      <c r="E724" s="33">
        <v>28465</v>
      </c>
      <c r="F724">
        <v>-5068.3599999999997</v>
      </c>
      <c r="G724" t="s">
        <v>100</v>
      </c>
      <c r="H724" t="s">
        <v>154</v>
      </c>
      <c r="I724" s="70" t="s">
        <v>1669</v>
      </c>
    </row>
    <row r="725" spans="1:9" x14ac:dyDescent="0.25">
      <c r="A725" s="19">
        <v>25</v>
      </c>
      <c r="B725" s="71">
        <v>43202</v>
      </c>
      <c r="C725">
        <v>-2151.1999999999998</v>
      </c>
      <c r="E725" s="33">
        <v>28465</v>
      </c>
      <c r="F725">
        <v>-6023.79</v>
      </c>
      <c r="G725" t="s">
        <v>100</v>
      </c>
      <c r="H725" t="s">
        <v>154</v>
      </c>
      <c r="I725" s="70" t="s">
        <v>1669</v>
      </c>
    </row>
    <row r="726" spans="1:9" x14ac:dyDescent="0.25">
      <c r="A726" s="19">
        <v>25</v>
      </c>
      <c r="B726" s="71">
        <v>43202</v>
      </c>
      <c r="C726">
        <v>-2151.3000000000002</v>
      </c>
      <c r="E726" s="33">
        <v>28465</v>
      </c>
      <c r="F726">
        <v>-6024.07</v>
      </c>
      <c r="G726" t="s">
        <v>100</v>
      </c>
      <c r="H726" t="s">
        <v>154</v>
      </c>
      <c r="I726" s="70" t="s">
        <v>1669</v>
      </c>
    </row>
    <row r="727" spans="1:9" x14ac:dyDescent="0.25">
      <c r="A727" s="19">
        <v>25</v>
      </c>
      <c r="B727" s="71">
        <v>43202</v>
      </c>
      <c r="C727">
        <v>-2151.3000000000002</v>
      </c>
      <c r="E727" s="33">
        <v>28465</v>
      </c>
      <c r="F727">
        <v>-6024.07</v>
      </c>
      <c r="G727" t="s">
        <v>100</v>
      </c>
      <c r="H727" t="s">
        <v>154</v>
      </c>
      <c r="I727" s="70" t="s">
        <v>1669</v>
      </c>
    </row>
    <row r="728" spans="1:9" x14ac:dyDescent="0.25">
      <c r="A728" s="19">
        <v>25</v>
      </c>
      <c r="B728" s="71">
        <v>43202</v>
      </c>
      <c r="C728">
        <v>-2151.3000000000002</v>
      </c>
      <c r="E728" s="33">
        <v>28465</v>
      </c>
      <c r="F728">
        <v>-6024.07</v>
      </c>
      <c r="G728" t="s">
        <v>100</v>
      </c>
      <c r="H728" t="s">
        <v>154</v>
      </c>
      <c r="I728" s="70" t="s">
        <v>1669</v>
      </c>
    </row>
    <row r="729" spans="1:9" x14ac:dyDescent="0.25">
      <c r="A729" s="19">
        <v>25</v>
      </c>
      <c r="B729" s="71">
        <v>43202</v>
      </c>
      <c r="C729">
        <v>-2151.3000000000002</v>
      </c>
      <c r="E729" s="33">
        <v>28465</v>
      </c>
      <c r="F729">
        <v>-6024.07</v>
      </c>
      <c r="G729" t="s">
        <v>100</v>
      </c>
      <c r="H729" t="s">
        <v>154</v>
      </c>
      <c r="I729" s="70" t="s">
        <v>1669</v>
      </c>
    </row>
    <row r="730" spans="1:9" x14ac:dyDescent="0.25">
      <c r="A730" s="19">
        <v>25</v>
      </c>
      <c r="B730" s="71">
        <v>43202</v>
      </c>
      <c r="C730">
        <v>-578.5</v>
      </c>
      <c r="E730" s="33">
        <v>28465</v>
      </c>
      <c r="F730">
        <v>-1619.91</v>
      </c>
      <c r="G730" t="s">
        <v>100</v>
      </c>
      <c r="H730" t="s">
        <v>154</v>
      </c>
      <c r="I730" s="70" t="s">
        <v>1669</v>
      </c>
    </row>
    <row r="731" spans="1:9" x14ac:dyDescent="0.25">
      <c r="A731" s="19">
        <v>25</v>
      </c>
      <c r="B731" s="71">
        <v>43202</v>
      </c>
      <c r="C731">
        <v>-1076.9000000000001</v>
      </c>
      <c r="E731" s="33">
        <v>28465</v>
      </c>
      <c r="F731">
        <v>-3015.53</v>
      </c>
      <c r="G731" t="s">
        <v>100</v>
      </c>
      <c r="H731" t="s">
        <v>154</v>
      </c>
      <c r="I731" s="70" t="s">
        <v>1669</v>
      </c>
    </row>
    <row r="732" spans="1:9" x14ac:dyDescent="0.25">
      <c r="A732" s="19">
        <v>25</v>
      </c>
      <c r="B732" s="71">
        <v>43202</v>
      </c>
      <c r="C732">
        <v>-861.5</v>
      </c>
      <c r="E732" s="33">
        <v>28465</v>
      </c>
      <c r="F732">
        <v>-2412.37</v>
      </c>
      <c r="G732" t="s">
        <v>100</v>
      </c>
      <c r="H732" t="s">
        <v>154</v>
      </c>
      <c r="I732" s="70" t="s">
        <v>1669</v>
      </c>
    </row>
    <row r="733" spans="1:9" x14ac:dyDescent="0.25">
      <c r="A733" s="19">
        <v>25</v>
      </c>
      <c r="B733" s="71">
        <v>43202</v>
      </c>
      <c r="C733">
        <v>-960</v>
      </c>
      <c r="E733" s="33">
        <v>28465</v>
      </c>
      <c r="F733">
        <v>-2688.19</v>
      </c>
      <c r="G733" t="s">
        <v>100</v>
      </c>
      <c r="H733" t="s">
        <v>154</v>
      </c>
      <c r="I733" s="70" t="s">
        <v>1669</v>
      </c>
    </row>
    <row r="734" spans="1:9" x14ac:dyDescent="0.25">
      <c r="A734" s="19">
        <v>25</v>
      </c>
      <c r="B734" s="71">
        <v>43202</v>
      </c>
      <c r="C734">
        <v>-1076</v>
      </c>
      <c r="E734" s="33">
        <v>28465</v>
      </c>
      <c r="F734">
        <v>-3013.01</v>
      </c>
      <c r="G734" t="s">
        <v>100</v>
      </c>
      <c r="H734" t="s">
        <v>154</v>
      </c>
      <c r="I734" s="70" t="s">
        <v>1669</v>
      </c>
    </row>
    <row r="735" spans="1:9" x14ac:dyDescent="0.25">
      <c r="A735" s="19">
        <v>25</v>
      </c>
      <c r="B735" s="71">
        <v>43202</v>
      </c>
      <c r="C735">
        <v>-975.9</v>
      </c>
      <c r="E735" s="33">
        <v>28465</v>
      </c>
      <c r="F735">
        <v>-2732.71</v>
      </c>
      <c r="G735" t="s">
        <v>100</v>
      </c>
      <c r="H735" t="s">
        <v>154</v>
      </c>
      <c r="I735" s="70" t="s">
        <v>1669</v>
      </c>
    </row>
    <row r="736" spans="1:9" x14ac:dyDescent="0.25">
      <c r="A736" s="19">
        <v>25</v>
      </c>
      <c r="B736" s="71">
        <v>43202</v>
      </c>
      <c r="C736">
        <v>-140</v>
      </c>
      <c r="E736" s="33">
        <v>28465</v>
      </c>
      <c r="F736">
        <v>-392.02</v>
      </c>
      <c r="G736" t="s">
        <v>136</v>
      </c>
      <c r="H736" t="s">
        <v>150</v>
      </c>
      <c r="I736" s="70" t="s">
        <v>1669</v>
      </c>
    </row>
    <row r="737" spans="1:9" x14ac:dyDescent="0.25">
      <c r="A737" s="19">
        <v>25</v>
      </c>
      <c r="B737" s="71">
        <v>43202</v>
      </c>
      <c r="C737">
        <v>-192.8</v>
      </c>
      <c r="E737" s="33">
        <v>28465</v>
      </c>
      <c r="F737">
        <v>-539.87</v>
      </c>
      <c r="G737" t="s">
        <v>100</v>
      </c>
      <c r="H737" t="s">
        <v>134</v>
      </c>
      <c r="I737" s="70" t="s">
        <v>1669</v>
      </c>
    </row>
    <row r="738" spans="1:9" x14ac:dyDescent="0.25">
      <c r="A738" s="19">
        <v>25</v>
      </c>
      <c r="B738" s="71">
        <v>43202</v>
      </c>
      <c r="C738">
        <v>-1000</v>
      </c>
      <c r="E738" s="33">
        <v>33113</v>
      </c>
      <c r="F738">
        <v>-315.10000000000002</v>
      </c>
      <c r="G738" t="s">
        <v>100</v>
      </c>
      <c r="H738" t="s">
        <v>123</v>
      </c>
      <c r="I738" s="70" t="s">
        <v>1666</v>
      </c>
    </row>
    <row r="739" spans="1:9" x14ac:dyDescent="0.25">
      <c r="A739" s="19">
        <v>25</v>
      </c>
      <c r="B739" s="71">
        <v>43202</v>
      </c>
      <c r="C739">
        <v>-60</v>
      </c>
      <c r="E739" s="33">
        <v>36619</v>
      </c>
      <c r="F739">
        <v>-122.11</v>
      </c>
      <c r="G739" t="s">
        <v>100</v>
      </c>
      <c r="H739" t="s">
        <v>141</v>
      </c>
      <c r="I739" s="70" t="s">
        <v>1666</v>
      </c>
    </row>
    <row r="740" spans="1:9" x14ac:dyDescent="0.25">
      <c r="A740" s="19">
        <v>25</v>
      </c>
      <c r="B740" s="71">
        <v>43202</v>
      </c>
      <c r="C740">
        <v>-4</v>
      </c>
      <c r="E740" t="s">
        <v>2331</v>
      </c>
      <c r="F740">
        <v>-42.74</v>
      </c>
      <c r="G740" t="s">
        <v>100</v>
      </c>
      <c r="H740" t="s">
        <v>123</v>
      </c>
      <c r="I740" s="70" t="s">
        <v>1662</v>
      </c>
    </row>
    <row r="741" spans="1:9" x14ac:dyDescent="0.25">
      <c r="A741" s="19">
        <v>25</v>
      </c>
      <c r="B741" s="71">
        <v>43202</v>
      </c>
      <c r="C741">
        <v>-133</v>
      </c>
      <c r="E741" t="s">
        <v>2215</v>
      </c>
      <c r="F741">
        <v>-1306.08</v>
      </c>
      <c r="G741" t="s">
        <v>100</v>
      </c>
      <c r="H741" t="s">
        <v>123</v>
      </c>
      <c r="I741" s="70" t="s">
        <v>1662</v>
      </c>
    </row>
    <row r="742" spans="1:9" x14ac:dyDescent="0.25">
      <c r="A742" s="19">
        <v>25</v>
      </c>
      <c r="B742" s="71">
        <v>43202</v>
      </c>
      <c r="C742">
        <v>-133</v>
      </c>
      <c r="E742" t="s">
        <v>2215</v>
      </c>
      <c r="F742">
        <v>-1306.08</v>
      </c>
      <c r="G742" t="s">
        <v>100</v>
      </c>
      <c r="H742" t="s">
        <v>123</v>
      </c>
      <c r="I742" s="70" t="s">
        <v>1662</v>
      </c>
    </row>
    <row r="743" spans="1:9" x14ac:dyDescent="0.25">
      <c r="A743" s="19">
        <v>25</v>
      </c>
      <c r="B743" s="71">
        <v>43202</v>
      </c>
      <c r="C743">
        <v>-133</v>
      </c>
      <c r="E743" t="s">
        <v>2215</v>
      </c>
      <c r="F743">
        <v>-1306.08</v>
      </c>
      <c r="G743" t="s">
        <v>100</v>
      </c>
      <c r="H743" t="s">
        <v>123</v>
      </c>
      <c r="I743" s="70" t="s">
        <v>1662</v>
      </c>
    </row>
    <row r="744" spans="1:9" x14ac:dyDescent="0.25">
      <c r="A744" s="19">
        <v>25</v>
      </c>
      <c r="B744" s="71">
        <v>43202</v>
      </c>
      <c r="C744">
        <v>-133</v>
      </c>
      <c r="E744" t="s">
        <v>2215</v>
      </c>
      <c r="F744">
        <v>-1306.08</v>
      </c>
      <c r="G744" t="s">
        <v>100</v>
      </c>
      <c r="H744" t="s">
        <v>123</v>
      </c>
      <c r="I744" s="70" t="s">
        <v>1662</v>
      </c>
    </row>
    <row r="745" spans="1:9" x14ac:dyDescent="0.25">
      <c r="A745" s="19">
        <v>25</v>
      </c>
      <c r="B745" s="71">
        <v>43202</v>
      </c>
      <c r="C745">
        <v>-133</v>
      </c>
      <c r="E745" t="s">
        <v>2215</v>
      </c>
      <c r="F745">
        <v>-1306.08</v>
      </c>
      <c r="G745" t="s">
        <v>100</v>
      </c>
      <c r="H745" t="s">
        <v>123</v>
      </c>
      <c r="I745" s="70" t="s">
        <v>1662</v>
      </c>
    </row>
    <row r="746" spans="1:9" x14ac:dyDescent="0.25">
      <c r="A746" s="19">
        <v>25</v>
      </c>
      <c r="B746" s="71">
        <v>43202</v>
      </c>
      <c r="C746">
        <v>-133</v>
      </c>
      <c r="E746" t="s">
        <v>2215</v>
      </c>
      <c r="F746">
        <v>-1306.08</v>
      </c>
      <c r="G746" t="s">
        <v>100</v>
      </c>
      <c r="H746" t="s">
        <v>123</v>
      </c>
      <c r="I746" s="70" t="s">
        <v>1662</v>
      </c>
    </row>
    <row r="747" spans="1:9" x14ac:dyDescent="0.25">
      <c r="A747" s="19">
        <v>25</v>
      </c>
      <c r="B747" s="71">
        <v>43202</v>
      </c>
      <c r="C747">
        <v>-63</v>
      </c>
      <c r="E747" t="s">
        <v>2215</v>
      </c>
      <c r="F747">
        <v>-618.66999999999996</v>
      </c>
      <c r="G747" t="s">
        <v>100</v>
      </c>
      <c r="H747" t="s">
        <v>123</v>
      </c>
      <c r="I747" s="70" t="s">
        <v>1662</v>
      </c>
    </row>
    <row r="748" spans="1:9" x14ac:dyDescent="0.25">
      <c r="A748" s="19">
        <v>25</v>
      </c>
      <c r="B748" s="71">
        <v>43202</v>
      </c>
      <c r="C748">
        <v>-3</v>
      </c>
      <c r="E748" t="s">
        <v>447</v>
      </c>
      <c r="F748">
        <v>-29.68</v>
      </c>
      <c r="G748" t="s">
        <v>100</v>
      </c>
      <c r="H748" t="s">
        <v>123</v>
      </c>
      <c r="I748" s="70" t="s">
        <v>1662</v>
      </c>
    </row>
    <row r="749" spans="1:9" x14ac:dyDescent="0.25">
      <c r="A749" s="19">
        <v>25</v>
      </c>
      <c r="B749" s="71">
        <v>43202</v>
      </c>
      <c r="C749">
        <v>-1</v>
      </c>
      <c r="E749" t="s">
        <v>447</v>
      </c>
      <c r="F749">
        <v>-9.89</v>
      </c>
      <c r="G749" t="s">
        <v>100</v>
      </c>
      <c r="H749" t="s">
        <v>123</v>
      </c>
      <c r="I749" s="70" t="s">
        <v>1662</v>
      </c>
    </row>
    <row r="750" spans="1:9" x14ac:dyDescent="0.25">
      <c r="A750" s="19">
        <v>25</v>
      </c>
      <c r="B750" s="71">
        <v>43202</v>
      </c>
      <c r="C750">
        <v>-2</v>
      </c>
      <c r="E750" t="s">
        <v>2332</v>
      </c>
      <c r="F750">
        <v>-34.36</v>
      </c>
      <c r="G750" t="s">
        <v>100</v>
      </c>
      <c r="H750" t="s">
        <v>134</v>
      </c>
      <c r="I750" s="70" t="s">
        <v>1662</v>
      </c>
    </row>
    <row r="751" spans="1:9" x14ac:dyDescent="0.25">
      <c r="A751" s="19">
        <v>25</v>
      </c>
      <c r="B751" s="71">
        <v>43202</v>
      </c>
      <c r="C751">
        <v>-41</v>
      </c>
      <c r="E751" t="s">
        <v>2333</v>
      </c>
      <c r="F751">
        <v>-790.76</v>
      </c>
      <c r="G751" t="s">
        <v>100</v>
      </c>
      <c r="H751" t="s">
        <v>154</v>
      </c>
      <c r="I751" s="70" t="s">
        <v>1662</v>
      </c>
    </row>
    <row r="752" spans="1:9" x14ac:dyDescent="0.25">
      <c r="A752" s="19">
        <v>25</v>
      </c>
      <c r="B752" s="71">
        <v>43202</v>
      </c>
      <c r="C752">
        <v>-60</v>
      </c>
      <c r="E752" t="s">
        <v>2333</v>
      </c>
      <c r="F752">
        <v>-1157.22</v>
      </c>
      <c r="G752" t="s">
        <v>100</v>
      </c>
      <c r="H752" t="s">
        <v>154</v>
      </c>
      <c r="I752" s="70" t="s">
        <v>1662</v>
      </c>
    </row>
    <row r="753" spans="1:9" x14ac:dyDescent="0.25">
      <c r="A753" s="19">
        <v>25</v>
      </c>
      <c r="B753" s="71">
        <v>43202</v>
      </c>
      <c r="C753">
        <v>-60</v>
      </c>
      <c r="E753" t="s">
        <v>2333</v>
      </c>
      <c r="F753">
        <v>-1157.22</v>
      </c>
      <c r="G753" t="s">
        <v>100</v>
      </c>
      <c r="H753" t="s">
        <v>154</v>
      </c>
      <c r="I753" s="70" t="s">
        <v>1662</v>
      </c>
    </row>
    <row r="754" spans="1:9" x14ac:dyDescent="0.25">
      <c r="A754" s="19">
        <v>25</v>
      </c>
      <c r="B754" s="71">
        <v>43202</v>
      </c>
      <c r="C754">
        <v>-60</v>
      </c>
      <c r="E754" t="s">
        <v>2333</v>
      </c>
      <c r="F754">
        <v>-1157.22</v>
      </c>
      <c r="G754" t="s">
        <v>100</v>
      </c>
      <c r="H754" t="s">
        <v>154</v>
      </c>
      <c r="I754" s="70" t="s">
        <v>1662</v>
      </c>
    </row>
    <row r="755" spans="1:9" x14ac:dyDescent="0.25">
      <c r="A755" s="19">
        <v>25</v>
      </c>
      <c r="B755" s="71">
        <v>43202</v>
      </c>
      <c r="C755">
        <v>-60</v>
      </c>
      <c r="E755" t="s">
        <v>2333</v>
      </c>
      <c r="F755">
        <v>-1157.22</v>
      </c>
      <c r="G755" t="s">
        <v>100</v>
      </c>
      <c r="H755" t="s">
        <v>154</v>
      </c>
      <c r="I755" s="70" t="s">
        <v>1662</v>
      </c>
    </row>
    <row r="756" spans="1:9" x14ac:dyDescent="0.25">
      <c r="A756" s="19">
        <v>25</v>
      </c>
      <c r="B756" s="71">
        <v>43202</v>
      </c>
      <c r="C756">
        <v>-60</v>
      </c>
      <c r="E756" t="s">
        <v>2333</v>
      </c>
      <c r="F756">
        <v>-1157.22</v>
      </c>
      <c r="G756" t="s">
        <v>100</v>
      </c>
      <c r="H756" t="s">
        <v>154</v>
      </c>
      <c r="I756" s="70" t="s">
        <v>1662</v>
      </c>
    </row>
    <row r="757" spans="1:9" x14ac:dyDescent="0.25">
      <c r="A757" s="19">
        <v>25</v>
      </c>
      <c r="B757" s="71">
        <v>43202</v>
      </c>
      <c r="C757">
        <v>-60</v>
      </c>
      <c r="E757" t="s">
        <v>2333</v>
      </c>
      <c r="F757">
        <v>-1157.22</v>
      </c>
      <c r="G757" t="s">
        <v>100</v>
      </c>
      <c r="H757" t="s">
        <v>154</v>
      </c>
      <c r="I757" s="70" t="s">
        <v>1662</v>
      </c>
    </row>
    <row r="758" spans="1:9" x14ac:dyDescent="0.25">
      <c r="A758" s="19">
        <v>25</v>
      </c>
      <c r="B758" s="71">
        <v>43202</v>
      </c>
      <c r="C758">
        <v>-58</v>
      </c>
      <c r="E758" t="s">
        <v>2334</v>
      </c>
      <c r="F758">
        <v>-1413.38</v>
      </c>
      <c r="G758" t="s">
        <v>100</v>
      </c>
      <c r="H758" t="s">
        <v>154</v>
      </c>
      <c r="I758" s="70" t="s">
        <v>1662</v>
      </c>
    </row>
    <row r="759" spans="1:9" x14ac:dyDescent="0.25">
      <c r="A759" s="19">
        <v>25</v>
      </c>
      <c r="B759" s="71">
        <v>43202</v>
      </c>
      <c r="C759">
        <v>-60</v>
      </c>
      <c r="E759" t="s">
        <v>2334</v>
      </c>
      <c r="F759">
        <v>-1462.11</v>
      </c>
      <c r="G759" t="s">
        <v>100</v>
      </c>
      <c r="H759" t="s">
        <v>154</v>
      </c>
      <c r="I759" s="70" t="s">
        <v>1662</v>
      </c>
    </row>
    <row r="760" spans="1:9" x14ac:dyDescent="0.25">
      <c r="A760" s="19">
        <v>25</v>
      </c>
      <c r="B760" s="71">
        <v>43202</v>
      </c>
      <c r="C760">
        <v>-60</v>
      </c>
      <c r="E760" t="s">
        <v>2334</v>
      </c>
      <c r="F760">
        <v>-1462.11</v>
      </c>
      <c r="G760" t="s">
        <v>100</v>
      </c>
      <c r="H760" t="s">
        <v>154</v>
      </c>
      <c r="I760" s="70" t="s">
        <v>1662</v>
      </c>
    </row>
    <row r="761" spans="1:9" x14ac:dyDescent="0.25">
      <c r="A761" s="19">
        <v>25</v>
      </c>
      <c r="B761" s="71">
        <v>43202</v>
      </c>
      <c r="C761">
        <v>-19</v>
      </c>
      <c r="E761" t="s">
        <v>2335</v>
      </c>
      <c r="F761">
        <v>-286.45</v>
      </c>
      <c r="G761" t="s">
        <v>100</v>
      </c>
      <c r="H761" t="s">
        <v>154</v>
      </c>
      <c r="I761" s="70" t="s">
        <v>1662</v>
      </c>
    </row>
    <row r="762" spans="1:9" x14ac:dyDescent="0.25">
      <c r="A762" s="19">
        <v>25</v>
      </c>
      <c r="B762" s="71">
        <v>43202</v>
      </c>
      <c r="C762">
        <v>-23</v>
      </c>
      <c r="E762" t="s">
        <v>2335</v>
      </c>
      <c r="F762">
        <v>-346.75</v>
      </c>
      <c r="G762" t="s">
        <v>136</v>
      </c>
      <c r="H762" t="s">
        <v>135</v>
      </c>
      <c r="I762" s="70" t="s">
        <v>1662</v>
      </c>
    </row>
    <row r="763" spans="1:9" x14ac:dyDescent="0.25">
      <c r="A763" s="19">
        <v>25</v>
      </c>
      <c r="B763" s="71">
        <v>43202</v>
      </c>
      <c r="C763">
        <v>-47</v>
      </c>
      <c r="E763" t="s">
        <v>2335</v>
      </c>
      <c r="F763">
        <v>-708.58</v>
      </c>
      <c r="G763" t="s">
        <v>100</v>
      </c>
      <c r="H763" t="s">
        <v>154</v>
      </c>
      <c r="I763" s="70" t="s">
        <v>1662</v>
      </c>
    </row>
    <row r="764" spans="1:9" x14ac:dyDescent="0.25">
      <c r="A764" s="19">
        <v>25</v>
      </c>
      <c r="B764" s="71">
        <v>43202</v>
      </c>
      <c r="C764">
        <v>-48</v>
      </c>
      <c r="E764" t="s">
        <v>2335</v>
      </c>
      <c r="F764">
        <v>-723.66</v>
      </c>
      <c r="G764" t="s">
        <v>100</v>
      </c>
      <c r="H764" t="s">
        <v>154</v>
      </c>
      <c r="I764" s="70" t="s">
        <v>1662</v>
      </c>
    </row>
    <row r="765" spans="1:9" x14ac:dyDescent="0.25">
      <c r="A765" s="19">
        <v>25</v>
      </c>
      <c r="B765" s="71">
        <v>43202</v>
      </c>
      <c r="C765">
        <v>-48</v>
      </c>
      <c r="E765" t="s">
        <v>2335</v>
      </c>
      <c r="F765">
        <v>-723.66</v>
      </c>
      <c r="G765" t="s">
        <v>100</v>
      </c>
      <c r="H765" t="s">
        <v>154</v>
      </c>
      <c r="I765" s="70" t="s">
        <v>1662</v>
      </c>
    </row>
    <row r="766" spans="1:9" x14ac:dyDescent="0.25">
      <c r="A766" s="19">
        <v>25</v>
      </c>
      <c r="B766" s="71">
        <v>43202</v>
      </c>
      <c r="C766">
        <v>-48</v>
      </c>
      <c r="E766" t="s">
        <v>2335</v>
      </c>
      <c r="F766">
        <v>-723.66</v>
      </c>
      <c r="G766" t="s">
        <v>100</v>
      </c>
      <c r="H766" t="s">
        <v>154</v>
      </c>
      <c r="I766" s="70" t="s">
        <v>1662</v>
      </c>
    </row>
    <row r="767" spans="1:9" x14ac:dyDescent="0.25">
      <c r="A767" s="19">
        <v>25</v>
      </c>
      <c r="B767" s="71">
        <v>43202</v>
      </c>
      <c r="C767">
        <v>-48</v>
      </c>
      <c r="E767" t="s">
        <v>2335</v>
      </c>
      <c r="F767">
        <v>-723.66</v>
      </c>
      <c r="G767" t="s">
        <v>100</v>
      </c>
      <c r="H767" t="s">
        <v>154</v>
      </c>
      <c r="I767" s="70" t="s">
        <v>1662</v>
      </c>
    </row>
    <row r="768" spans="1:9" x14ac:dyDescent="0.25">
      <c r="A768" s="19">
        <v>25</v>
      </c>
      <c r="B768" s="71">
        <v>43202</v>
      </c>
      <c r="C768">
        <v>-48</v>
      </c>
      <c r="E768" t="s">
        <v>2335</v>
      </c>
      <c r="F768">
        <v>-723.66</v>
      </c>
      <c r="G768" t="s">
        <v>100</v>
      </c>
      <c r="H768" t="s">
        <v>154</v>
      </c>
      <c r="I768" s="70" t="s">
        <v>1662</v>
      </c>
    </row>
    <row r="769" spans="1:9" x14ac:dyDescent="0.25">
      <c r="A769" s="19">
        <v>25</v>
      </c>
      <c r="B769" s="71">
        <v>43202</v>
      </c>
      <c r="C769">
        <v>-48</v>
      </c>
      <c r="E769" t="s">
        <v>2335</v>
      </c>
      <c r="F769">
        <v>-723.66</v>
      </c>
      <c r="G769" t="s">
        <v>100</v>
      </c>
      <c r="H769" t="s">
        <v>154</v>
      </c>
      <c r="I769" s="70" t="s">
        <v>1662</v>
      </c>
    </row>
    <row r="770" spans="1:9" x14ac:dyDescent="0.25">
      <c r="A770" s="19">
        <v>25</v>
      </c>
      <c r="B770" s="71">
        <v>43202</v>
      </c>
      <c r="C770">
        <v>-48</v>
      </c>
      <c r="E770" t="s">
        <v>2335</v>
      </c>
      <c r="F770">
        <v>-723.66</v>
      </c>
      <c r="G770" t="s">
        <v>100</v>
      </c>
      <c r="H770" t="s">
        <v>154</v>
      </c>
      <c r="I770" s="70" t="s">
        <v>1662</v>
      </c>
    </row>
    <row r="771" spans="1:9" x14ac:dyDescent="0.25">
      <c r="A771" s="19">
        <v>25</v>
      </c>
      <c r="B771" s="71">
        <v>43202</v>
      </c>
      <c r="C771">
        <v>-48</v>
      </c>
      <c r="E771" t="s">
        <v>2335</v>
      </c>
      <c r="F771">
        <v>-723.66</v>
      </c>
      <c r="G771" t="s">
        <v>100</v>
      </c>
      <c r="H771" t="s">
        <v>154</v>
      </c>
      <c r="I771" s="70" t="s">
        <v>1662</v>
      </c>
    </row>
    <row r="772" spans="1:9" x14ac:dyDescent="0.25">
      <c r="A772" s="19">
        <v>25</v>
      </c>
      <c r="B772" s="71">
        <v>43202</v>
      </c>
      <c r="C772">
        <v>-48</v>
      </c>
      <c r="E772" t="s">
        <v>2335</v>
      </c>
      <c r="F772">
        <v>-723.66</v>
      </c>
      <c r="G772" t="s">
        <v>100</v>
      </c>
      <c r="H772" t="s">
        <v>154</v>
      </c>
      <c r="I772" s="70" t="s">
        <v>1662</v>
      </c>
    </row>
    <row r="773" spans="1:9" x14ac:dyDescent="0.25">
      <c r="A773" s="19">
        <v>25</v>
      </c>
      <c r="B773" s="71">
        <v>43202</v>
      </c>
      <c r="C773">
        <v>-6</v>
      </c>
      <c r="E773" t="s">
        <v>2336</v>
      </c>
      <c r="F773">
        <v>-60.29</v>
      </c>
      <c r="G773" t="s">
        <v>100</v>
      </c>
      <c r="H773" t="s">
        <v>134</v>
      </c>
      <c r="I773" s="70" t="s">
        <v>1662</v>
      </c>
    </row>
    <row r="774" spans="1:9" x14ac:dyDescent="0.25">
      <c r="A774" s="19">
        <v>25</v>
      </c>
      <c r="B774" s="71">
        <v>43203</v>
      </c>
      <c r="C774">
        <v>-892.4</v>
      </c>
      <c r="E774" s="33">
        <v>5375</v>
      </c>
      <c r="F774">
        <v>-847.95</v>
      </c>
      <c r="G774" t="s">
        <v>100</v>
      </c>
      <c r="H774" t="s">
        <v>154</v>
      </c>
      <c r="I774" s="70" t="s">
        <v>1666</v>
      </c>
    </row>
    <row r="775" spans="1:9" x14ac:dyDescent="0.25">
      <c r="A775" s="19">
        <v>25</v>
      </c>
      <c r="B775" s="71">
        <v>43203</v>
      </c>
      <c r="C775">
        <v>-920</v>
      </c>
      <c r="E775" s="33">
        <v>5375</v>
      </c>
      <c r="F775">
        <v>-874.18</v>
      </c>
      <c r="G775" t="s">
        <v>100</v>
      </c>
      <c r="H775" t="s">
        <v>154</v>
      </c>
      <c r="I775" s="70" t="s">
        <v>1666</v>
      </c>
    </row>
    <row r="776" spans="1:9" x14ac:dyDescent="0.25">
      <c r="A776" s="19">
        <v>25</v>
      </c>
      <c r="B776" s="71">
        <v>43203</v>
      </c>
      <c r="C776">
        <v>-1440</v>
      </c>
      <c r="E776" s="33">
        <v>5375</v>
      </c>
      <c r="F776">
        <v>-1368.28</v>
      </c>
      <c r="G776" t="s">
        <v>100</v>
      </c>
      <c r="H776" t="s">
        <v>154</v>
      </c>
      <c r="I776" s="70" t="s">
        <v>1666</v>
      </c>
    </row>
    <row r="777" spans="1:9" x14ac:dyDescent="0.25">
      <c r="A777" s="19">
        <v>25</v>
      </c>
      <c r="B777" s="71">
        <v>43203</v>
      </c>
      <c r="C777">
        <v>-1440</v>
      </c>
      <c r="E777" s="33">
        <v>5375</v>
      </c>
      <c r="F777">
        <v>-1368.28</v>
      </c>
      <c r="G777" t="s">
        <v>100</v>
      </c>
      <c r="H777" t="s">
        <v>154</v>
      </c>
      <c r="I777" s="70" t="s">
        <v>1666</v>
      </c>
    </row>
    <row r="778" spans="1:9" x14ac:dyDescent="0.25">
      <c r="A778" s="19">
        <v>25</v>
      </c>
      <c r="B778" s="71">
        <v>43203</v>
      </c>
      <c r="C778">
        <v>-1440</v>
      </c>
      <c r="E778" s="33">
        <v>5375</v>
      </c>
      <c r="F778">
        <v>-1368.28</v>
      </c>
      <c r="G778" t="s">
        <v>100</v>
      </c>
      <c r="H778" t="s">
        <v>154</v>
      </c>
      <c r="I778" s="70" t="s">
        <v>1666</v>
      </c>
    </row>
    <row r="779" spans="1:9" x14ac:dyDescent="0.25">
      <c r="A779" s="19">
        <v>25</v>
      </c>
      <c r="B779" s="71">
        <v>43203</v>
      </c>
      <c r="C779">
        <v>-1300</v>
      </c>
      <c r="E779" s="33">
        <v>5419</v>
      </c>
      <c r="F779">
        <v>-2348.4499999999998</v>
      </c>
      <c r="G779" t="s">
        <v>100</v>
      </c>
      <c r="H779" t="s">
        <v>154</v>
      </c>
      <c r="I779" s="70" t="s">
        <v>1666</v>
      </c>
    </row>
    <row r="780" spans="1:9" x14ac:dyDescent="0.25">
      <c r="A780" s="19">
        <v>25</v>
      </c>
      <c r="B780" s="71">
        <v>43203</v>
      </c>
      <c r="C780">
        <v>-150</v>
      </c>
      <c r="E780" s="33">
        <v>5419</v>
      </c>
      <c r="F780">
        <v>-270.97000000000003</v>
      </c>
      <c r="G780" t="s">
        <v>100</v>
      </c>
      <c r="H780" t="s">
        <v>154</v>
      </c>
      <c r="I780" s="70" t="s">
        <v>1666</v>
      </c>
    </row>
    <row r="781" spans="1:9" x14ac:dyDescent="0.25">
      <c r="A781" s="19">
        <v>25</v>
      </c>
      <c r="B781" s="71">
        <v>43203</v>
      </c>
      <c r="C781">
        <v>-50</v>
      </c>
      <c r="E781" s="33">
        <v>5419</v>
      </c>
      <c r="F781">
        <v>-90.32</v>
      </c>
      <c r="G781" t="s">
        <v>100</v>
      </c>
      <c r="H781" t="s">
        <v>154</v>
      </c>
      <c r="I781" s="70" t="s">
        <v>1666</v>
      </c>
    </row>
    <row r="782" spans="1:9" x14ac:dyDescent="0.25">
      <c r="A782" s="19">
        <v>25</v>
      </c>
      <c r="B782" s="71">
        <v>43203</v>
      </c>
      <c r="C782">
        <v>-75.900000000000006</v>
      </c>
      <c r="E782" s="33">
        <v>5419</v>
      </c>
      <c r="F782">
        <v>-137.11000000000001</v>
      </c>
      <c r="G782" t="s">
        <v>100</v>
      </c>
      <c r="H782" t="s">
        <v>154</v>
      </c>
      <c r="I782" s="70" t="s">
        <v>1666</v>
      </c>
    </row>
    <row r="783" spans="1:9" x14ac:dyDescent="0.25">
      <c r="A783" s="19">
        <v>25</v>
      </c>
      <c r="B783" s="71">
        <v>43203</v>
      </c>
      <c r="C783">
        <v>-1500</v>
      </c>
      <c r="E783" s="33">
        <v>5419</v>
      </c>
      <c r="F783">
        <v>-2709.75</v>
      </c>
      <c r="G783" t="s">
        <v>100</v>
      </c>
      <c r="H783" t="s">
        <v>154</v>
      </c>
      <c r="I783" s="70" t="s">
        <v>1666</v>
      </c>
    </row>
    <row r="784" spans="1:9" x14ac:dyDescent="0.25">
      <c r="A784" s="19">
        <v>25</v>
      </c>
      <c r="B784" s="71">
        <v>43203</v>
      </c>
      <c r="C784">
        <v>-1411.9</v>
      </c>
      <c r="E784" s="33">
        <v>5611</v>
      </c>
      <c r="F784">
        <v>-641.70000000000005</v>
      </c>
      <c r="G784" t="s">
        <v>100</v>
      </c>
      <c r="H784" t="s">
        <v>141</v>
      </c>
      <c r="I784" s="70" t="s">
        <v>1666</v>
      </c>
    </row>
    <row r="785" spans="1:9" x14ac:dyDescent="0.25">
      <c r="A785" s="19">
        <v>25</v>
      </c>
      <c r="B785" s="71">
        <v>43203</v>
      </c>
      <c r="C785">
        <v>-18</v>
      </c>
      <c r="E785" s="33">
        <v>6384</v>
      </c>
      <c r="F785">
        <v>-35.78</v>
      </c>
      <c r="G785" t="s">
        <v>100</v>
      </c>
      <c r="H785" t="s">
        <v>131</v>
      </c>
      <c r="I785" s="70" t="s">
        <v>1666</v>
      </c>
    </row>
    <row r="786" spans="1:9" x14ac:dyDescent="0.25">
      <c r="A786" s="19">
        <v>25</v>
      </c>
      <c r="B786" s="71">
        <v>43203</v>
      </c>
      <c r="C786">
        <v>-0.1</v>
      </c>
      <c r="E786" s="33">
        <v>7597</v>
      </c>
      <c r="F786">
        <v>-20.57</v>
      </c>
      <c r="G786" t="s">
        <v>100</v>
      </c>
      <c r="H786" t="s">
        <v>131</v>
      </c>
      <c r="I786" s="70" t="s">
        <v>1666</v>
      </c>
    </row>
    <row r="787" spans="1:9" x14ac:dyDescent="0.25">
      <c r="A787" s="19">
        <v>25</v>
      </c>
      <c r="B787" s="71">
        <v>43203</v>
      </c>
      <c r="C787">
        <v>-2</v>
      </c>
      <c r="E787" t="s">
        <v>2209</v>
      </c>
      <c r="F787">
        <v>-15.29</v>
      </c>
      <c r="G787" t="s">
        <v>100</v>
      </c>
      <c r="H787" t="s">
        <v>134</v>
      </c>
      <c r="I787" s="70" t="s">
        <v>1662</v>
      </c>
    </row>
    <row r="788" spans="1:9" x14ac:dyDescent="0.25">
      <c r="A788" s="19">
        <v>25</v>
      </c>
      <c r="B788" s="71">
        <v>43203</v>
      </c>
      <c r="C788">
        <v>-1200</v>
      </c>
      <c r="E788" s="33">
        <v>17517</v>
      </c>
      <c r="F788">
        <v>-2384.4</v>
      </c>
      <c r="G788" t="s">
        <v>100</v>
      </c>
      <c r="H788" t="s">
        <v>154</v>
      </c>
      <c r="I788" s="70" t="s">
        <v>1666</v>
      </c>
    </row>
    <row r="789" spans="1:9" x14ac:dyDescent="0.25">
      <c r="A789" s="19">
        <v>25</v>
      </c>
      <c r="B789" s="71">
        <v>43203</v>
      </c>
      <c r="C789">
        <v>-1200</v>
      </c>
      <c r="E789" s="33">
        <v>17517</v>
      </c>
      <c r="F789">
        <v>-2384.4</v>
      </c>
      <c r="G789" t="s">
        <v>100</v>
      </c>
      <c r="H789" t="s">
        <v>154</v>
      </c>
      <c r="I789" s="70" t="s">
        <v>1666</v>
      </c>
    </row>
    <row r="790" spans="1:9" x14ac:dyDescent="0.25">
      <c r="A790" s="19">
        <v>25</v>
      </c>
      <c r="B790" s="71">
        <v>43203</v>
      </c>
      <c r="C790">
        <v>-1200</v>
      </c>
      <c r="E790" s="33">
        <v>17517</v>
      </c>
      <c r="F790">
        <v>-2384.4</v>
      </c>
      <c r="G790" t="s">
        <v>100</v>
      </c>
      <c r="H790" t="s">
        <v>154</v>
      </c>
      <c r="I790" s="70" t="s">
        <v>1666</v>
      </c>
    </row>
    <row r="791" spans="1:9" x14ac:dyDescent="0.25">
      <c r="A791" s="19">
        <v>25</v>
      </c>
      <c r="B791" s="71">
        <v>43203</v>
      </c>
      <c r="C791">
        <v>-500</v>
      </c>
      <c r="E791" s="33">
        <v>17517</v>
      </c>
      <c r="F791">
        <v>-993.5</v>
      </c>
      <c r="G791" t="s">
        <v>100</v>
      </c>
      <c r="H791" t="s">
        <v>154</v>
      </c>
      <c r="I791" s="70" t="s">
        <v>1666</v>
      </c>
    </row>
    <row r="792" spans="1:9" x14ac:dyDescent="0.25">
      <c r="A792" s="19">
        <v>25</v>
      </c>
      <c r="B792" s="71">
        <v>43203</v>
      </c>
      <c r="C792">
        <v>-500</v>
      </c>
      <c r="E792" s="33">
        <v>17517</v>
      </c>
      <c r="F792">
        <v>-993.5</v>
      </c>
      <c r="G792" t="s">
        <v>100</v>
      </c>
      <c r="H792" t="s">
        <v>154</v>
      </c>
      <c r="I792" s="70" t="s">
        <v>1666</v>
      </c>
    </row>
    <row r="793" spans="1:9" x14ac:dyDescent="0.25">
      <c r="A793" s="19">
        <v>25</v>
      </c>
      <c r="B793" s="71">
        <v>43203</v>
      </c>
      <c r="C793">
        <v>-1170.4000000000001</v>
      </c>
      <c r="E793" s="33">
        <v>17517</v>
      </c>
      <c r="F793">
        <v>-2325.58</v>
      </c>
      <c r="G793" t="s">
        <v>100</v>
      </c>
      <c r="H793" t="s">
        <v>154</v>
      </c>
      <c r="I793" s="70" t="s">
        <v>1666</v>
      </c>
    </row>
    <row r="794" spans="1:9" x14ac:dyDescent="0.25">
      <c r="A794" s="19">
        <v>25</v>
      </c>
      <c r="B794" s="71">
        <v>43203</v>
      </c>
      <c r="C794">
        <v>-1350</v>
      </c>
      <c r="E794" s="33">
        <v>17517</v>
      </c>
      <c r="F794">
        <v>-2682.45</v>
      </c>
      <c r="G794" t="s">
        <v>100</v>
      </c>
      <c r="H794" t="s">
        <v>154</v>
      </c>
      <c r="I794" s="70" t="s">
        <v>1666</v>
      </c>
    </row>
    <row r="795" spans="1:9" x14ac:dyDescent="0.25">
      <c r="A795" s="19">
        <v>25</v>
      </c>
      <c r="B795" s="71">
        <v>43203</v>
      </c>
      <c r="C795">
        <v>-153</v>
      </c>
      <c r="E795" t="s">
        <v>2343</v>
      </c>
      <c r="F795">
        <v>-1050.75</v>
      </c>
      <c r="G795" t="s">
        <v>100</v>
      </c>
      <c r="H795" t="s">
        <v>154</v>
      </c>
      <c r="I795" s="70" t="s">
        <v>1662</v>
      </c>
    </row>
    <row r="796" spans="1:9" x14ac:dyDescent="0.25">
      <c r="A796" s="19">
        <v>25</v>
      </c>
      <c r="B796" s="71">
        <v>43203</v>
      </c>
      <c r="C796">
        <v>-143</v>
      </c>
      <c r="E796" t="s">
        <v>2343</v>
      </c>
      <c r="F796">
        <v>-982.07</v>
      </c>
      <c r="G796" t="s">
        <v>100</v>
      </c>
      <c r="H796" t="s">
        <v>154</v>
      </c>
      <c r="I796" s="70" t="s">
        <v>1662</v>
      </c>
    </row>
    <row r="797" spans="1:9" x14ac:dyDescent="0.25">
      <c r="A797" s="19">
        <v>25</v>
      </c>
      <c r="B797" s="71">
        <v>43203</v>
      </c>
      <c r="C797">
        <v>-153</v>
      </c>
      <c r="E797" t="s">
        <v>2343</v>
      </c>
      <c r="F797">
        <v>-1050.75</v>
      </c>
      <c r="G797" t="s">
        <v>100</v>
      </c>
      <c r="H797" t="s">
        <v>154</v>
      </c>
      <c r="I797" s="70" t="s">
        <v>1662</v>
      </c>
    </row>
    <row r="798" spans="1:9" x14ac:dyDescent="0.25">
      <c r="A798" s="19">
        <v>25</v>
      </c>
      <c r="B798" s="71">
        <v>43203</v>
      </c>
      <c r="C798">
        <v>-116</v>
      </c>
      <c r="E798" t="s">
        <v>2344</v>
      </c>
      <c r="F798">
        <v>-906</v>
      </c>
      <c r="G798" t="s">
        <v>100</v>
      </c>
      <c r="H798" t="s">
        <v>154</v>
      </c>
      <c r="I798" s="70" t="s">
        <v>1662</v>
      </c>
    </row>
    <row r="799" spans="1:9" x14ac:dyDescent="0.25">
      <c r="A799" s="19">
        <v>25</v>
      </c>
      <c r="B799" s="71">
        <v>43203</v>
      </c>
      <c r="C799">
        <v>-95</v>
      </c>
      <c r="E799" t="s">
        <v>2345</v>
      </c>
      <c r="F799">
        <v>-1091.99</v>
      </c>
      <c r="G799" t="s">
        <v>100</v>
      </c>
      <c r="H799" t="s">
        <v>154</v>
      </c>
      <c r="I799" s="70" t="s">
        <v>1662</v>
      </c>
    </row>
    <row r="800" spans="1:9" x14ac:dyDescent="0.25">
      <c r="A800" s="19">
        <v>25</v>
      </c>
      <c r="B800" s="71">
        <v>43203</v>
      </c>
      <c r="C800">
        <v>-95</v>
      </c>
      <c r="E800" t="s">
        <v>2345</v>
      </c>
      <c r="F800">
        <v>-1091.99</v>
      </c>
      <c r="G800" t="s">
        <v>100</v>
      </c>
      <c r="H800" t="s">
        <v>154</v>
      </c>
      <c r="I800" s="70" t="s">
        <v>1662</v>
      </c>
    </row>
    <row r="801" spans="1:9" x14ac:dyDescent="0.25">
      <c r="A801" s="19">
        <v>25</v>
      </c>
      <c r="B801" s="71">
        <v>43203</v>
      </c>
      <c r="C801">
        <v>-95</v>
      </c>
      <c r="E801" t="s">
        <v>2345</v>
      </c>
      <c r="F801">
        <v>-1091.99</v>
      </c>
      <c r="G801" t="s">
        <v>100</v>
      </c>
      <c r="H801" t="s">
        <v>154</v>
      </c>
      <c r="I801" s="70" t="s">
        <v>1662</v>
      </c>
    </row>
    <row r="802" spans="1:9" x14ac:dyDescent="0.25">
      <c r="A802" s="19">
        <v>25</v>
      </c>
      <c r="B802" s="71">
        <v>43203</v>
      </c>
      <c r="C802">
        <v>-95</v>
      </c>
      <c r="E802" t="s">
        <v>2345</v>
      </c>
      <c r="F802">
        <v>-1091.99</v>
      </c>
      <c r="G802" t="s">
        <v>100</v>
      </c>
      <c r="H802" t="s">
        <v>154</v>
      </c>
      <c r="I802" s="70" t="s">
        <v>1662</v>
      </c>
    </row>
    <row r="803" spans="1:9" x14ac:dyDescent="0.25">
      <c r="A803" s="19">
        <v>25</v>
      </c>
      <c r="B803" s="71">
        <v>43203</v>
      </c>
      <c r="C803">
        <v>-95</v>
      </c>
      <c r="E803" t="s">
        <v>2345</v>
      </c>
      <c r="F803">
        <v>-1091.99</v>
      </c>
      <c r="G803" t="s">
        <v>100</v>
      </c>
      <c r="H803" t="s">
        <v>154</v>
      </c>
      <c r="I803" s="70" t="s">
        <v>1662</v>
      </c>
    </row>
    <row r="804" spans="1:9" x14ac:dyDescent="0.25">
      <c r="A804" s="19">
        <v>25</v>
      </c>
      <c r="B804" s="71">
        <v>43203</v>
      </c>
      <c r="C804">
        <v>-95</v>
      </c>
      <c r="E804" t="s">
        <v>2345</v>
      </c>
      <c r="F804">
        <v>-1091.99</v>
      </c>
      <c r="G804" t="s">
        <v>100</v>
      </c>
      <c r="H804" t="s">
        <v>154</v>
      </c>
      <c r="I804" s="70" t="s">
        <v>1662</v>
      </c>
    </row>
    <row r="805" spans="1:9" x14ac:dyDescent="0.25">
      <c r="A805" s="19">
        <v>25</v>
      </c>
      <c r="B805" s="71">
        <v>43203</v>
      </c>
      <c r="C805">
        <v>-95</v>
      </c>
      <c r="E805" t="s">
        <v>2345</v>
      </c>
      <c r="F805">
        <v>-1091.99</v>
      </c>
      <c r="G805" t="s">
        <v>100</v>
      </c>
      <c r="H805" t="s">
        <v>154</v>
      </c>
      <c r="I805" s="70" t="s">
        <v>1662</v>
      </c>
    </row>
    <row r="806" spans="1:9" x14ac:dyDescent="0.25">
      <c r="A806" s="19">
        <v>25</v>
      </c>
      <c r="B806" s="71">
        <v>43203</v>
      </c>
      <c r="C806">
        <v>-2</v>
      </c>
      <c r="E806" t="s">
        <v>2346</v>
      </c>
      <c r="F806">
        <v>-31.28</v>
      </c>
      <c r="G806" t="s">
        <v>100</v>
      </c>
      <c r="H806" t="s">
        <v>123</v>
      </c>
      <c r="I806" s="70" t="s">
        <v>1662</v>
      </c>
    </row>
    <row r="807" spans="1:9" x14ac:dyDescent="0.25">
      <c r="A807" s="19">
        <v>25</v>
      </c>
      <c r="B807" s="71">
        <v>43203</v>
      </c>
      <c r="C807">
        <v>-4</v>
      </c>
      <c r="E807" t="s">
        <v>2347</v>
      </c>
      <c r="F807">
        <v>-99.89</v>
      </c>
      <c r="G807" t="s">
        <v>100</v>
      </c>
      <c r="H807" t="s">
        <v>123</v>
      </c>
      <c r="I807" s="70" t="s">
        <v>1662</v>
      </c>
    </row>
    <row r="808" spans="1:9" x14ac:dyDescent="0.25">
      <c r="A808" s="19">
        <v>25</v>
      </c>
      <c r="B808" s="71">
        <v>43203</v>
      </c>
      <c r="C808">
        <v>-1</v>
      </c>
      <c r="E808" t="s">
        <v>2313</v>
      </c>
      <c r="F808">
        <v>-17.68</v>
      </c>
      <c r="G808" t="s">
        <v>100</v>
      </c>
      <c r="H808" t="s">
        <v>123</v>
      </c>
      <c r="I808" s="70" t="s">
        <v>1662</v>
      </c>
    </row>
    <row r="809" spans="1:9" x14ac:dyDescent="0.25">
      <c r="A809" s="19">
        <v>25</v>
      </c>
      <c r="B809" s="71">
        <v>43203</v>
      </c>
      <c r="C809">
        <v>-1</v>
      </c>
      <c r="E809" t="s">
        <v>2348</v>
      </c>
      <c r="F809">
        <v>-16.04</v>
      </c>
      <c r="G809" t="s">
        <v>100</v>
      </c>
      <c r="H809" t="s">
        <v>134</v>
      </c>
      <c r="I809" s="70" t="s">
        <v>1662</v>
      </c>
    </row>
    <row r="810" spans="1:9" x14ac:dyDescent="0.25">
      <c r="A810" s="19">
        <v>25</v>
      </c>
      <c r="B810" s="71">
        <v>43203</v>
      </c>
      <c r="C810">
        <v>-25</v>
      </c>
      <c r="E810" s="33">
        <v>23133</v>
      </c>
      <c r="F810">
        <v>-512.5</v>
      </c>
      <c r="G810" t="s">
        <v>100</v>
      </c>
      <c r="H810" t="s">
        <v>168</v>
      </c>
      <c r="I810" s="70" t="s">
        <v>1669</v>
      </c>
    </row>
    <row r="811" spans="1:9" x14ac:dyDescent="0.25">
      <c r="A811" s="19">
        <v>25</v>
      </c>
      <c r="B811" s="71">
        <v>43203</v>
      </c>
      <c r="C811">
        <v>-9980.7999999999993</v>
      </c>
      <c r="E811" s="33">
        <v>25835</v>
      </c>
      <c r="F811">
        <v>-1064.95</v>
      </c>
      <c r="G811" t="s">
        <v>100</v>
      </c>
      <c r="H811" t="s">
        <v>119</v>
      </c>
      <c r="I811" s="70" t="s">
        <v>1666</v>
      </c>
    </row>
    <row r="812" spans="1:9" x14ac:dyDescent="0.25">
      <c r="A812" s="19">
        <v>25</v>
      </c>
      <c r="B812" s="71">
        <v>43203</v>
      </c>
      <c r="C812">
        <v>-232</v>
      </c>
      <c r="E812" s="33">
        <v>35042</v>
      </c>
      <c r="F812">
        <v>-577.65</v>
      </c>
      <c r="G812" t="s">
        <v>100</v>
      </c>
      <c r="H812" t="s">
        <v>141</v>
      </c>
      <c r="I812" s="70" t="s">
        <v>1666</v>
      </c>
    </row>
    <row r="813" spans="1:9" x14ac:dyDescent="0.25">
      <c r="A813" s="19">
        <v>25</v>
      </c>
      <c r="B813" s="71">
        <v>43203</v>
      </c>
      <c r="C813">
        <v>-2330</v>
      </c>
      <c r="E813" s="33">
        <v>38111</v>
      </c>
      <c r="F813">
        <v>-273.3</v>
      </c>
      <c r="G813" t="s">
        <v>100</v>
      </c>
      <c r="H813" t="s">
        <v>141</v>
      </c>
      <c r="I813" s="70" t="s">
        <v>1666</v>
      </c>
    </row>
    <row r="814" spans="1:9" x14ac:dyDescent="0.25">
      <c r="A814" s="19">
        <v>25</v>
      </c>
      <c r="B814" s="71">
        <v>43203</v>
      </c>
      <c r="C814">
        <v>-4920</v>
      </c>
      <c r="E814" s="33">
        <v>39917</v>
      </c>
      <c r="F814">
        <v>-2832.93</v>
      </c>
      <c r="G814" t="s">
        <v>151</v>
      </c>
      <c r="H814" t="s">
        <v>152</v>
      </c>
      <c r="I814" s="70" t="s">
        <v>1666</v>
      </c>
    </row>
    <row r="815" spans="1:9" x14ac:dyDescent="0.25">
      <c r="A815" s="19">
        <v>25</v>
      </c>
      <c r="B815" s="71">
        <v>43203</v>
      </c>
      <c r="C815">
        <v>-5160.7</v>
      </c>
      <c r="E815" s="33">
        <v>39925</v>
      </c>
      <c r="F815">
        <v>-1045.55</v>
      </c>
      <c r="G815" t="s">
        <v>151</v>
      </c>
      <c r="H815" t="s">
        <v>152</v>
      </c>
      <c r="I815" s="70" t="s">
        <v>1666</v>
      </c>
    </row>
    <row r="816" spans="1:9" x14ac:dyDescent="0.25">
      <c r="A816" s="19">
        <v>25</v>
      </c>
      <c r="B816" s="71">
        <v>43203</v>
      </c>
      <c r="C816">
        <v>-5</v>
      </c>
      <c r="E816" t="s">
        <v>2261</v>
      </c>
      <c r="F816">
        <v>-32.700000000000003</v>
      </c>
      <c r="G816" t="s">
        <v>100</v>
      </c>
      <c r="H816" t="s">
        <v>134</v>
      </c>
      <c r="I816" s="70" t="s">
        <v>1662</v>
      </c>
    </row>
    <row r="817" spans="1:9" x14ac:dyDescent="0.25">
      <c r="A817" s="19">
        <v>25</v>
      </c>
      <c r="B817" s="71">
        <v>43203</v>
      </c>
      <c r="C817">
        <v>-1</v>
      </c>
      <c r="E817" t="s">
        <v>2261</v>
      </c>
      <c r="F817">
        <v>-6.54</v>
      </c>
      <c r="G817" t="s">
        <v>100</v>
      </c>
      <c r="H817" t="s">
        <v>134</v>
      </c>
      <c r="I817" s="70" t="s">
        <v>1662</v>
      </c>
    </row>
    <row r="818" spans="1:9" x14ac:dyDescent="0.25">
      <c r="A818" s="19">
        <v>25</v>
      </c>
      <c r="B818" s="71">
        <v>43203</v>
      </c>
      <c r="C818">
        <v>-3</v>
      </c>
      <c r="E818" t="s">
        <v>447</v>
      </c>
      <c r="F818">
        <v>-29.65</v>
      </c>
      <c r="G818" t="s">
        <v>100</v>
      </c>
      <c r="H818" t="s">
        <v>123</v>
      </c>
      <c r="I818" s="70" t="s">
        <v>1662</v>
      </c>
    </row>
    <row r="819" spans="1:9" x14ac:dyDescent="0.25">
      <c r="A819" s="19">
        <v>25</v>
      </c>
      <c r="B819" s="71">
        <v>43203</v>
      </c>
      <c r="C819">
        <v>-4</v>
      </c>
      <c r="E819" t="s">
        <v>2354</v>
      </c>
      <c r="F819">
        <v>-63.07</v>
      </c>
      <c r="G819" t="s">
        <v>100</v>
      </c>
      <c r="H819" t="s">
        <v>123</v>
      </c>
      <c r="I819" s="70" t="s">
        <v>1662</v>
      </c>
    </row>
    <row r="820" spans="1:9" x14ac:dyDescent="0.25">
      <c r="A820" s="19">
        <v>25</v>
      </c>
      <c r="B820" s="71">
        <v>43203</v>
      </c>
      <c r="C820">
        <v>-12</v>
      </c>
      <c r="E820" t="s">
        <v>493</v>
      </c>
      <c r="F820">
        <v>-99.56</v>
      </c>
      <c r="G820" t="s">
        <v>100</v>
      </c>
      <c r="H820" t="s">
        <v>134</v>
      </c>
      <c r="I820" s="70" t="s">
        <v>1662</v>
      </c>
    </row>
    <row r="821" spans="1:9" x14ac:dyDescent="0.25">
      <c r="A821" s="19">
        <v>25</v>
      </c>
      <c r="B821" s="71">
        <v>43205</v>
      </c>
      <c r="C821">
        <v>-4</v>
      </c>
      <c r="E821" t="s">
        <v>679</v>
      </c>
      <c r="F821">
        <v>-114.08</v>
      </c>
      <c r="G821" t="s">
        <v>100</v>
      </c>
      <c r="H821" t="s">
        <v>123</v>
      </c>
      <c r="I821" s="70" t="s">
        <v>1662</v>
      </c>
    </row>
    <row r="822" spans="1:9" x14ac:dyDescent="0.25">
      <c r="A822" s="19">
        <v>25</v>
      </c>
      <c r="B822" s="71">
        <v>43206</v>
      </c>
      <c r="C822">
        <v>-50</v>
      </c>
      <c r="E822" s="33">
        <v>7753</v>
      </c>
      <c r="F822">
        <v>-79.599999999999994</v>
      </c>
      <c r="G822" t="s">
        <v>100</v>
      </c>
      <c r="H822" t="s">
        <v>134</v>
      </c>
      <c r="I822" s="70" t="s">
        <v>1666</v>
      </c>
    </row>
    <row r="823" spans="1:9" x14ac:dyDescent="0.25">
      <c r="A823" s="19">
        <v>25</v>
      </c>
      <c r="B823" s="71">
        <v>43206</v>
      </c>
      <c r="C823">
        <v>-480</v>
      </c>
      <c r="E823" s="33">
        <v>11662</v>
      </c>
      <c r="F823">
        <v>-325.58</v>
      </c>
      <c r="G823" t="s">
        <v>100</v>
      </c>
      <c r="H823" t="s">
        <v>154</v>
      </c>
      <c r="I823" s="70" t="s">
        <v>1669</v>
      </c>
    </row>
    <row r="824" spans="1:9" x14ac:dyDescent="0.25">
      <c r="A824" s="19">
        <v>25</v>
      </c>
      <c r="B824" s="71">
        <v>43206</v>
      </c>
      <c r="C824">
        <v>-900</v>
      </c>
      <c r="E824" s="33">
        <v>11662</v>
      </c>
      <c r="F824">
        <v>-610.47</v>
      </c>
      <c r="G824" t="s">
        <v>100</v>
      </c>
      <c r="H824" t="s">
        <v>154</v>
      </c>
      <c r="I824" s="70" t="s">
        <v>1669</v>
      </c>
    </row>
    <row r="825" spans="1:9" x14ac:dyDescent="0.25">
      <c r="A825" s="19">
        <v>25</v>
      </c>
      <c r="B825" s="71">
        <v>43206</v>
      </c>
      <c r="C825">
        <v>-600</v>
      </c>
      <c r="E825" s="33">
        <v>11662</v>
      </c>
      <c r="F825">
        <v>-406.98</v>
      </c>
      <c r="G825" t="s">
        <v>100</v>
      </c>
      <c r="H825" t="s">
        <v>154</v>
      </c>
      <c r="I825" s="70" t="s">
        <v>1669</v>
      </c>
    </row>
    <row r="826" spans="1:9" x14ac:dyDescent="0.25">
      <c r="A826" s="19">
        <v>25</v>
      </c>
      <c r="B826" s="71">
        <v>43206</v>
      </c>
      <c r="C826">
        <v>-810</v>
      </c>
      <c r="E826" s="33">
        <v>11662</v>
      </c>
      <c r="F826">
        <v>-549.41999999999996</v>
      </c>
      <c r="G826" t="s">
        <v>100</v>
      </c>
      <c r="H826" t="s">
        <v>154</v>
      </c>
      <c r="I826" s="70" t="s">
        <v>1669</v>
      </c>
    </row>
    <row r="827" spans="1:9" x14ac:dyDescent="0.25">
      <c r="A827" s="19">
        <v>25</v>
      </c>
      <c r="B827" s="71">
        <v>43206</v>
      </c>
      <c r="C827">
        <v>-810</v>
      </c>
      <c r="E827" s="33">
        <v>11662</v>
      </c>
      <c r="F827">
        <v>-549.41999999999996</v>
      </c>
      <c r="G827" t="s">
        <v>100</v>
      </c>
      <c r="H827" t="s">
        <v>154</v>
      </c>
      <c r="I827" s="70" t="s">
        <v>1669</v>
      </c>
    </row>
    <row r="828" spans="1:9" x14ac:dyDescent="0.25">
      <c r="A828" s="19">
        <v>25</v>
      </c>
      <c r="B828" s="71">
        <v>43206</v>
      </c>
      <c r="C828">
        <v>-900</v>
      </c>
      <c r="E828" s="33">
        <v>11662</v>
      </c>
      <c r="F828">
        <v>-610.47</v>
      </c>
      <c r="G828" t="s">
        <v>100</v>
      </c>
      <c r="H828" t="s">
        <v>154</v>
      </c>
      <c r="I828" s="70" t="s">
        <v>1669</v>
      </c>
    </row>
    <row r="829" spans="1:9" x14ac:dyDescent="0.25">
      <c r="A829" s="19">
        <v>25</v>
      </c>
      <c r="B829" s="71">
        <v>43206</v>
      </c>
      <c r="C829">
        <v>-900</v>
      </c>
      <c r="E829" s="33">
        <v>11662</v>
      </c>
      <c r="F829">
        <v>-610.47</v>
      </c>
      <c r="G829" t="s">
        <v>100</v>
      </c>
      <c r="H829" t="s">
        <v>154</v>
      </c>
      <c r="I829" s="70" t="s">
        <v>1669</v>
      </c>
    </row>
    <row r="830" spans="1:9" x14ac:dyDescent="0.25">
      <c r="A830" s="19">
        <v>25</v>
      </c>
      <c r="B830" s="71">
        <v>43206</v>
      </c>
      <c r="C830">
        <v>-900</v>
      </c>
      <c r="E830" s="33">
        <v>11662</v>
      </c>
      <c r="F830">
        <v>-610.47</v>
      </c>
      <c r="G830" t="s">
        <v>100</v>
      </c>
      <c r="H830" t="s">
        <v>154</v>
      </c>
      <c r="I830" s="70" t="s">
        <v>1669</v>
      </c>
    </row>
    <row r="831" spans="1:9" x14ac:dyDescent="0.25">
      <c r="A831" s="19">
        <v>25</v>
      </c>
      <c r="B831" s="71">
        <v>43206</v>
      </c>
      <c r="C831">
        <v>-1260</v>
      </c>
      <c r="E831" s="33">
        <v>11662</v>
      </c>
      <c r="F831">
        <v>-854.65</v>
      </c>
      <c r="G831" t="s">
        <v>100</v>
      </c>
      <c r="H831" t="s">
        <v>154</v>
      </c>
      <c r="I831" s="70" t="s">
        <v>1669</v>
      </c>
    </row>
    <row r="832" spans="1:9" x14ac:dyDescent="0.25">
      <c r="A832" s="19">
        <v>25</v>
      </c>
      <c r="B832" s="71">
        <v>43206</v>
      </c>
      <c r="C832">
        <v>-119</v>
      </c>
      <c r="E832" s="33">
        <v>11662</v>
      </c>
      <c r="F832">
        <v>-80.709999999999994</v>
      </c>
      <c r="G832" t="s">
        <v>100</v>
      </c>
      <c r="H832" t="s">
        <v>154</v>
      </c>
      <c r="I832" s="70" t="s">
        <v>1669</v>
      </c>
    </row>
    <row r="833" spans="1:9" x14ac:dyDescent="0.25">
      <c r="A833" s="19">
        <v>25</v>
      </c>
      <c r="B833" s="71">
        <v>43206</v>
      </c>
      <c r="C833">
        <v>-733</v>
      </c>
      <c r="E833" s="33">
        <v>11662</v>
      </c>
      <c r="F833">
        <v>-497.19</v>
      </c>
      <c r="G833" t="s">
        <v>100</v>
      </c>
      <c r="H833" t="s">
        <v>154</v>
      </c>
      <c r="I833" s="70" t="s">
        <v>1669</v>
      </c>
    </row>
    <row r="834" spans="1:9" x14ac:dyDescent="0.25">
      <c r="A834" s="19">
        <v>25</v>
      </c>
      <c r="B834" s="71">
        <v>43206</v>
      </c>
      <c r="C834">
        <v>-900</v>
      </c>
      <c r="E834" s="33">
        <v>11662</v>
      </c>
      <c r="F834">
        <v>-610.47</v>
      </c>
      <c r="G834" t="s">
        <v>100</v>
      </c>
      <c r="H834" t="s">
        <v>154</v>
      </c>
      <c r="I834" s="70" t="s">
        <v>1669</v>
      </c>
    </row>
    <row r="835" spans="1:9" x14ac:dyDescent="0.25">
      <c r="A835" s="19">
        <v>25</v>
      </c>
      <c r="B835" s="71">
        <v>43206</v>
      </c>
      <c r="C835">
        <v>-900</v>
      </c>
      <c r="E835" s="33">
        <v>11662</v>
      </c>
      <c r="F835">
        <v>-610.47</v>
      </c>
      <c r="G835" t="s">
        <v>100</v>
      </c>
      <c r="H835" t="s">
        <v>154</v>
      </c>
      <c r="I835" s="70" t="s">
        <v>1669</v>
      </c>
    </row>
    <row r="836" spans="1:9" x14ac:dyDescent="0.25">
      <c r="A836" s="19">
        <v>25</v>
      </c>
      <c r="B836" s="71">
        <v>43206</v>
      </c>
      <c r="C836">
        <v>-106</v>
      </c>
      <c r="E836" t="s">
        <v>2357</v>
      </c>
      <c r="F836">
        <v>-1133</v>
      </c>
      <c r="G836" t="s">
        <v>100</v>
      </c>
      <c r="H836" t="s">
        <v>123</v>
      </c>
      <c r="I836" s="70" t="s">
        <v>1662</v>
      </c>
    </row>
    <row r="837" spans="1:9" x14ac:dyDescent="0.25">
      <c r="A837" s="19">
        <v>25</v>
      </c>
      <c r="B837" s="71">
        <v>43206</v>
      </c>
      <c r="C837">
        <v>-70</v>
      </c>
      <c r="E837" t="s">
        <v>2358</v>
      </c>
      <c r="F837">
        <v>-480.75</v>
      </c>
      <c r="G837" t="s">
        <v>100</v>
      </c>
      <c r="H837" t="s">
        <v>154</v>
      </c>
      <c r="I837" s="70" t="s">
        <v>1662</v>
      </c>
    </row>
    <row r="838" spans="1:9" x14ac:dyDescent="0.25">
      <c r="A838" s="19">
        <v>25</v>
      </c>
      <c r="B838" s="71">
        <v>43206</v>
      </c>
      <c r="C838">
        <v>-5</v>
      </c>
      <c r="E838" t="s">
        <v>2343</v>
      </c>
      <c r="F838">
        <v>-34.33</v>
      </c>
      <c r="G838" t="s">
        <v>100</v>
      </c>
      <c r="H838" t="s">
        <v>154</v>
      </c>
      <c r="I838" s="70" t="s">
        <v>1662</v>
      </c>
    </row>
    <row r="839" spans="1:9" x14ac:dyDescent="0.25">
      <c r="A839" s="19">
        <v>25</v>
      </c>
      <c r="B839" s="71">
        <v>43206</v>
      </c>
      <c r="C839">
        <v>-68</v>
      </c>
      <c r="E839" t="s">
        <v>2343</v>
      </c>
      <c r="F839">
        <v>-466.98</v>
      </c>
      <c r="G839" t="s">
        <v>100</v>
      </c>
      <c r="H839" t="s">
        <v>154</v>
      </c>
      <c r="I839" s="70" t="s">
        <v>1662</v>
      </c>
    </row>
    <row r="840" spans="1:9" x14ac:dyDescent="0.25">
      <c r="A840" s="19">
        <v>25</v>
      </c>
      <c r="B840" s="71">
        <v>43206</v>
      </c>
      <c r="C840">
        <v>-19</v>
      </c>
      <c r="E840" t="s">
        <v>2359</v>
      </c>
      <c r="F840">
        <v>-301.48</v>
      </c>
      <c r="G840" t="s">
        <v>100</v>
      </c>
      <c r="H840" t="s">
        <v>154</v>
      </c>
      <c r="I840" s="70" t="s">
        <v>1662</v>
      </c>
    </row>
    <row r="841" spans="1:9" x14ac:dyDescent="0.25">
      <c r="A841" s="19">
        <v>25</v>
      </c>
      <c r="B841" s="71">
        <v>43206</v>
      </c>
      <c r="C841">
        <v>-5</v>
      </c>
      <c r="E841" t="s">
        <v>2359</v>
      </c>
      <c r="F841">
        <v>-79.33</v>
      </c>
      <c r="G841" t="s">
        <v>100</v>
      </c>
      <c r="H841" t="s">
        <v>154</v>
      </c>
      <c r="I841" s="70" t="s">
        <v>1662</v>
      </c>
    </row>
    <row r="842" spans="1:9" x14ac:dyDescent="0.25">
      <c r="A842" s="19">
        <v>25</v>
      </c>
      <c r="B842" s="71">
        <v>43206</v>
      </c>
      <c r="C842">
        <v>-89</v>
      </c>
      <c r="E842" t="s">
        <v>2359</v>
      </c>
      <c r="F842">
        <v>-1412.21</v>
      </c>
      <c r="G842" t="s">
        <v>100</v>
      </c>
      <c r="H842" t="s">
        <v>154</v>
      </c>
      <c r="I842" s="70" t="s">
        <v>1662</v>
      </c>
    </row>
    <row r="843" spans="1:9" x14ac:dyDescent="0.25">
      <c r="A843" s="19">
        <v>25</v>
      </c>
      <c r="B843" s="71">
        <v>43206</v>
      </c>
      <c r="C843">
        <v>-1</v>
      </c>
      <c r="E843" t="s">
        <v>2360</v>
      </c>
      <c r="F843">
        <v>-13.35</v>
      </c>
      <c r="G843" t="s">
        <v>100</v>
      </c>
      <c r="H843" t="s">
        <v>134</v>
      </c>
      <c r="I843" s="70" t="s">
        <v>1662</v>
      </c>
    </row>
    <row r="844" spans="1:9" x14ac:dyDescent="0.25">
      <c r="A844" s="19">
        <v>25</v>
      </c>
      <c r="B844" s="71">
        <v>43206</v>
      </c>
      <c r="C844">
        <v>-2</v>
      </c>
      <c r="E844" t="s">
        <v>826</v>
      </c>
      <c r="F844">
        <v>-19.239999999999998</v>
      </c>
      <c r="G844" t="s">
        <v>100</v>
      </c>
      <c r="H844" t="s">
        <v>134</v>
      </c>
      <c r="I844" s="70" t="s">
        <v>1662</v>
      </c>
    </row>
    <row r="845" spans="1:9" x14ac:dyDescent="0.25">
      <c r="A845" s="19">
        <v>25</v>
      </c>
      <c r="B845" s="71">
        <v>43206</v>
      </c>
      <c r="C845">
        <v>-2</v>
      </c>
      <c r="E845" t="s">
        <v>826</v>
      </c>
      <c r="F845">
        <v>-19.239999999999998</v>
      </c>
      <c r="G845" t="s">
        <v>100</v>
      </c>
      <c r="H845" t="s">
        <v>134</v>
      </c>
      <c r="I845" s="70" t="s">
        <v>1662</v>
      </c>
    </row>
    <row r="846" spans="1:9" x14ac:dyDescent="0.25">
      <c r="A846" s="19">
        <v>25</v>
      </c>
      <c r="B846" s="71">
        <v>43206</v>
      </c>
      <c r="C846">
        <v>-4</v>
      </c>
      <c r="E846" t="s">
        <v>2361</v>
      </c>
      <c r="F846">
        <v>-107.34</v>
      </c>
      <c r="G846" t="s">
        <v>100</v>
      </c>
      <c r="H846" t="s">
        <v>123</v>
      </c>
      <c r="I846" s="70" t="s">
        <v>1662</v>
      </c>
    </row>
    <row r="847" spans="1:9" x14ac:dyDescent="0.25">
      <c r="A847" s="19">
        <v>25</v>
      </c>
      <c r="B847" s="71">
        <v>43206</v>
      </c>
      <c r="C847">
        <v>-2</v>
      </c>
      <c r="E847" t="s">
        <v>2313</v>
      </c>
      <c r="F847">
        <v>-35.22</v>
      </c>
      <c r="G847" t="s">
        <v>100</v>
      </c>
      <c r="H847" t="s">
        <v>123</v>
      </c>
      <c r="I847" s="70" t="s">
        <v>1662</v>
      </c>
    </row>
    <row r="848" spans="1:9" x14ac:dyDescent="0.25">
      <c r="A848" s="19">
        <v>25</v>
      </c>
      <c r="B848" s="71">
        <v>43206</v>
      </c>
      <c r="C848">
        <v>-2</v>
      </c>
      <c r="E848" t="s">
        <v>2362</v>
      </c>
      <c r="F848">
        <v>-69.56</v>
      </c>
      <c r="G848" t="s">
        <v>100</v>
      </c>
      <c r="H848" t="s">
        <v>123</v>
      </c>
      <c r="I848" s="70" t="s">
        <v>1662</v>
      </c>
    </row>
    <row r="849" spans="1:9" x14ac:dyDescent="0.25">
      <c r="A849" s="19">
        <v>25</v>
      </c>
      <c r="B849" s="71">
        <v>43206</v>
      </c>
      <c r="C849">
        <v>-17</v>
      </c>
      <c r="E849" t="s">
        <v>2363</v>
      </c>
      <c r="F849">
        <v>-592.53</v>
      </c>
      <c r="G849" t="s">
        <v>100</v>
      </c>
      <c r="H849" t="s">
        <v>154</v>
      </c>
      <c r="I849" s="70" t="s">
        <v>1662</v>
      </c>
    </row>
    <row r="850" spans="1:9" x14ac:dyDescent="0.25">
      <c r="A850" s="19">
        <v>25</v>
      </c>
      <c r="B850" s="71">
        <v>43206</v>
      </c>
      <c r="C850">
        <v>-36</v>
      </c>
      <c r="E850" t="s">
        <v>2363</v>
      </c>
      <c r="F850">
        <v>-1254.78</v>
      </c>
      <c r="G850" t="s">
        <v>100</v>
      </c>
      <c r="H850" t="s">
        <v>154</v>
      </c>
      <c r="I850" s="70" t="s">
        <v>1662</v>
      </c>
    </row>
    <row r="851" spans="1:9" x14ac:dyDescent="0.25">
      <c r="A851" s="19">
        <v>25</v>
      </c>
      <c r="B851" s="71">
        <v>43206</v>
      </c>
      <c r="C851">
        <v>-4</v>
      </c>
      <c r="E851" t="s">
        <v>2363</v>
      </c>
      <c r="F851">
        <v>-139.41999999999999</v>
      </c>
      <c r="G851" t="s">
        <v>100</v>
      </c>
      <c r="H851" t="s">
        <v>154</v>
      </c>
      <c r="I851" s="70" t="s">
        <v>1662</v>
      </c>
    </row>
    <row r="852" spans="1:9" x14ac:dyDescent="0.25">
      <c r="A852" s="19">
        <v>25</v>
      </c>
      <c r="B852" s="71">
        <v>43206</v>
      </c>
      <c r="C852">
        <v>-900</v>
      </c>
      <c r="E852" s="33">
        <v>22746</v>
      </c>
      <c r="F852">
        <v>-799.2</v>
      </c>
      <c r="G852" t="s">
        <v>100</v>
      </c>
      <c r="H852" t="s">
        <v>134</v>
      </c>
      <c r="I852" s="70" t="s">
        <v>1666</v>
      </c>
    </row>
    <row r="853" spans="1:9" x14ac:dyDescent="0.25">
      <c r="A853" s="19">
        <v>25</v>
      </c>
      <c r="B853" s="71">
        <v>43206</v>
      </c>
      <c r="C853">
        <v>-1155</v>
      </c>
      <c r="E853" s="33">
        <v>35457</v>
      </c>
      <c r="F853">
        <v>-6019.39</v>
      </c>
      <c r="G853" t="s">
        <v>100</v>
      </c>
      <c r="H853" t="s">
        <v>154</v>
      </c>
      <c r="I853" s="70" t="s">
        <v>1666</v>
      </c>
    </row>
    <row r="854" spans="1:9" x14ac:dyDescent="0.25">
      <c r="A854" s="19">
        <v>25</v>
      </c>
      <c r="B854" s="71">
        <v>43206</v>
      </c>
      <c r="C854">
        <v>-1350</v>
      </c>
      <c r="E854" s="33">
        <v>35457</v>
      </c>
      <c r="F854">
        <v>-7035.66</v>
      </c>
      <c r="G854" t="s">
        <v>100</v>
      </c>
      <c r="H854" t="s">
        <v>154</v>
      </c>
      <c r="I854" s="70" t="s">
        <v>1666</v>
      </c>
    </row>
    <row r="855" spans="1:9" x14ac:dyDescent="0.25">
      <c r="A855" s="19">
        <v>25</v>
      </c>
      <c r="B855" s="71">
        <v>43206</v>
      </c>
      <c r="C855">
        <v>-1150</v>
      </c>
      <c r="E855" s="33">
        <v>35457</v>
      </c>
      <c r="F855">
        <v>-5993.34</v>
      </c>
      <c r="G855" t="s">
        <v>100</v>
      </c>
      <c r="H855" t="s">
        <v>154</v>
      </c>
      <c r="I855" s="70" t="s">
        <v>1666</v>
      </c>
    </row>
    <row r="856" spans="1:9" x14ac:dyDescent="0.25">
      <c r="A856" s="19">
        <v>25</v>
      </c>
      <c r="B856" s="71">
        <v>43206</v>
      </c>
      <c r="C856">
        <v>-1800</v>
      </c>
      <c r="E856" s="33">
        <v>35457</v>
      </c>
      <c r="F856">
        <v>-9380.8799999999992</v>
      </c>
      <c r="G856" t="s">
        <v>100</v>
      </c>
      <c r="H856" t="s">
        <v>154</v>
      </c>
      <c r="I856" s="70" t="s">
        <v>1666</v>
      </c>
    </row>
    <row r="857" spans="1:9" x14ac:dyDescent="0.25">
      <c r="A857" s="19">
        <v>25</v>
      </c>
      <c r="B857" s="71">
        <v>43206</v>
      </c>
      <c r="C857">
        <v>-1800</v>
      </c>
      <c r="E857" s="33">
        <v>35457</v>
      </c>
      <c r="F857">
        <v>-9380.8799999999992</v>
      </c>
      <c r="G857" t="s">
        <v>100</v>
      </c>
      <c r="H857" t="s">
        <v>154</v>
      </c>
      <c r="I857" s="70" t="s">
        <v>1666</v>
      </c>
    </row>
    <row r="858" spans="1:9" x14ac:dyDescent="0.25">
      <c r="A858" s="19">
        <v>25</v>
      </c>
      <c r="B858" s="71">
        <v>43206</v>
      </c>
      <c r="C858">
        <v>-1350</v>
      </c>
      <c r="E858" s="33">
        <v>35457</v>
      </c>
      <c r="F858">
        <v>-7035.66</v>
      </c>
      <c r="G858" t="s">
        <v>100</v>
      </c>
      <c r="H858" t="s">
        <v>154</v>
      </c>
      <c r="I858" s="70" t="s">
        <v>1666</v>
      </c>
    </row>
    <row r="859" spans="1:9" x14ac:dyDescent="0.25">
      <c r="A859" s="19">
        <v>25</v>
      </c>
      <c r="B859" s="71">
        <v>43206</v>
      </c>
      <c r="C859">
        <v>-4500</v>
      </c>
      <c r="E859" s="33">
        <v>36701</v>
      </c>
      <c r="F859">
        <v>-927</v>
      </c>
      <c r="G859" t="s">
        <v>100</v>
      </c>
      <c r="H859" t="s">
        <v>134</v>
      </c>
      <c r="I859" s="70" t="s">
        <v>1666</v>
      </c>
    </row>
    <row r="860" spans="1:9" x14ac:dyDescent="0.25">
      <c r="A860" s="19">
        <v>25</v>
      </c>
      <c r="B860" s="71">
        <v>43206</v>
      </c>
      <c r="C860">
        <v>-1</v>
      </c>
      <c r="E860" t="s">
        <v>2260</v>
      </c>
      <c r="F860">
        <v>-16.850000000000001</v>
      </c>
      <c r="G860" t="s">
        <v>100</v>
      </c>
      <c r="H860" t="s">
        <v>134</v>
      </c>
      <c r="I860" s="70" t="s">
        <v>1662</v>
      </c>
    </row>
    <row r="861" spans="1:9" x14ac:dyDescent="0.25">
      <c r="A861" s="19">
        <v>25</v>
      </c>
      <c r="B861" s="71">
        <v>43206</v>
      </c>
      <c r="C861">
        <v>-8</v>
      </c>
      <c r="E861" t="s">
        <v>2367</v>
      </c>
      <c r="F861">
        <v>-167.46</v>
      </c>
      <c r="G861" t="s">
        <v>100</v>
      </c>
      <c r="H861" t="s">
        <v>154</v>
      </c>
      <c r="I861" s="70" t="s">
        <v>1662</v>
      </c>
    </row>
    <row r="862" spans="1:9" x14ac:dyDescent="0.25">
      <c r="A862" s="19">
        <v>25</v>
      </c>
      <c r="B862" s="71">
        <v>43206</v>
      </c>
      <c r="C862">
        <v>-36</v>
      </c>
      <c r="E862" t="s">
        <v>2367</v>
      </c>
      <c r="F862">
        <v>-753.58</v>
      </c>
      <c r="G862" t="s">
        <v>100</v>
      </c>
      <c r="H862" t="s">
        <v>154</v>
      </c>
      <c r="I862" s="70" t="s">
        <v>1662</v>
      </c>
    </row>
    <row r="863" spans="1:9" x14ac:dyDescent="0.25">
      <c r="A863" s="19">
        <v>25</v>
      </c>
      <c r="B863" s="71">
        <v>43207</v>
      </c>
      <c r="C863">
        <v>-800</v>
      </c>
      <c r="E863" s="33">
        <v>6984</v>
      </c>
      <c r="F863">
        <v>-256.48</v>
      </c>
      <c r="G863" t="s">
        <v>100</v>
      </c>
      <c r="H863" t="s">
        <v>105</v>
      </c>
      <c r="I863" s="70" t="s">
        <v>1666</v>
      </c>
    </row>
    <row r="864" spans="1:9" x14ac:dyDescent="0.25">
      <c r="A864" s="19">
        <v>25</v>
      </c>
      <c r="B864" s="71">
        <v>43207</v>
      </c>
      <c r="C864">
        <v>-43</v>
      </c>
      <c r="E864" t="s">
        <v>2369</v>
      </c>
      <c r="F864">
        <v>-883.47</v>
      </c>
      <c r="G864" t="s">
        <v>100</v>
      </c>
      <c r="H864" t="s">
        <v>141</v>
      </c>
      <c r="I864" s="70" t="s">
        <v>1662</v>
      </c>
    </row>
    <row r="865" spans="1:9" x14ac:dyDescent="0.25">
      <c r="A865" s="19">
        <v>25</v>
      </c>
      <c r="B865" s="71">
        <v>43207</v>
      </c>
      <c r="C865">
        <v>-66</v>
      </c>
      <c r="E865" t="s">
        <v>2370</v>
      </c>
      <c r="F865">
        <v>-1132.01</v>
      </c>
      <c r="G865" t="s">
        <v>100</v>
      </c>
      <c r="H865" t="s">
        <v>154</v>
      </c>
      <c r="I865" s="70" t="s">
        <v>1662</v>
      </c>
    </row>
    <row r="866" spans="1:9" x14ac:dyDescent="0.25">
      <c r="A866" s="19">
        <v>25</v>
      </c>
      <c r="B866" s="71">
        <v>43207</v>
      </c>
      <c r="C866">
        <v>-66</v>
      </c>
      <c r="E866" t="s">
        <v>2370</v>
      </c>
      <c r="F866">
        <v>-1132.01</v>
      </c>
      <c r="G866" t="s">
        <v>100</v>
      </c>
      <c r="H866" t="s">
        <v>154</v>
      </c>
      <c r="I866" s="70" t="s">
        <v>1662</v>
      </c>
    </row>
    <row r="867" spans="1:9" x14ac:dyDescent="0.25">
      <c r="A867" s="19">
        <v>25</v>
      </c>
      <c r="B867" s="71">
        <v>43207</v>
      </c>
      <c r="C867">
        <v>-66</v>
      </c>
      <c r="E867" t="s">
        <v>2370</v>
      </c>
      <c r="F867">
        <v>-1132.01</v>
      </c>
      <c r="G867" t="s">
        <v>100</v>
      </c>
      <c r="H867" t="s">
        <v>154</v>
      </c>
      <c r="I867" s="70" t="s">
        <v>1662</v>
      </c>
    </row>
    <row r="868" spans="1:9" x14ac:dyDescent="0.25">
      <c r="A868" s="19">
        <v>25</v>
      </c>
      <c r="B868" s="71">
        <v>43207</v>
      </c>
      <c r="C868">
        <v>-15</v>
      </c>
      <c r="E868" t="s">
        <v>2209</v>
      </c>
      <c r="F868">
        <v>-114.6</v>
      </c>
      <c r="G868" t="s">
        <v>100</v>
      </c>
      <c r="H868" t="s">
        <v>123</v>
      </c>
      <c r="I868" s="70" t="s">
        <v>1662</v>
      </c>
    </row>
    <row r="869" spans="1:9" x14ac:dyDescent="0.25">
      <c r="A869" s="19">
        <v>25</v>
      </c>
      <c r="B869" s="71">
        <v>43207</v>
      </c>
      <c r="C869">
        <v>-9.8000000000000007</v>
      </c>
      <c r="E869" s="33">
        <v>17171</v>
      </c>
      <c r="F869">
        <v>-405.69</v>
      </c>
      <c r="G869" t="s">
        <v>100</v>
      </c>
      <c r="H869" t="s">
        <v>154</v>
      </c>
      <c r="I869" s="70" t="s">
        <v>1666</v>
      </c>
    </row>
    <row r="870" spans="1:9" x14ac:dyDescent="0.25">
      <c r="A870" s="19">
        <v>25</v>
      </c>
      <c r="B870" s="71">
        <v>43207</v>
      </c>
      <c r="C870">
        <v>-99</v>
      </c>
      <c r="E870" s="33">
        <v>17171</v>
      </c>
      <c r="F870">
        <v>-4098.34</v>
      </c>
      <c r="G870" t="s">
        <v>100</v>
      </c>
      <c r="H870" t="s">
        <v>154</v>
      </c>
      <c r="I870" s="70" t="s">
        <v>1666</v>
      </c>
    </row>
    <row r="871" spans="1:9" x14ac:dyDescent="0.25">
      <c r="A871" s="19">
        <v>25</v>
      </c>
      <c r="B871" s="71">
        <v>43207</v>
      </c>
      <c r="C871">
        <v>-108.9</v>
      </c>
      <c r="E871" s="33">
        <v>19986</v>
      </c>
      <c r="F871">
        <v>-292.98</v>
      </c>
      <c r="G871" t="s">
        <v>100</v>
      </c>
      <c r="H871" t="s">
        <v>154</v>
      </c>
      <c r="I871" s="70" t="s">
        <v>1666</v>
      </c>
    </row>
    <row r="872" spans="1:9" x14ac:dyDescent="0.25">
      <c r="A872" s="19">
        <v>25</v>
      </c>
      <c r="B872" s="71">
        <v>43207</v>
      </c>
      <c r="C872">
        <v>-192.4</v>
      </c>
      <c r="E872" s="33">
        <v>19986</v>
      </c>
      <c r="F872">
        <v>-517.63</v>
      </c>
      <c r="G872" t="s">
        <v>100</v>
      </c>
      <c r="H872" t="s">
        <v>154</v>
      </c>
      <c r="I872" s="70" t="s">
        <v>1666</v>
      </c>
    </row>
    <row r="873" spans="1:9" x14ac:dyDescent="0.25">
      <c r="A873" s="19">
        <v>25</v>
      </c>
      <c r="B873" s="71">
        <v>43207</v>
      </c>
      <c r="C873">
        <v>-6</v>
      </c>
      <c r="E873" t="s">
        <v>2213</v>
      </c>
      <c r="F873">
        <v>-38.270000000000003</v>
      </c>
      <c r="G873" t="s">
        <v>100</v>
      </c>
      <c r="H873" t="s">
        <v>123</v>
      </c>
      <c r="I873" s="70" t="s">
        <v>1662</v>
      </c>
    </row>
    <row r="874" spans="1:9" x14ac:dyDescent="0.25">
      <c r="A874" s="19">
        <v>25</v>
      </c>
      <c r="B874" s="71">
        <v>43207</v>
      </c>
      <c r="C874">
        <v>-9</v>
      </c>
      <c r="E874" t="s">
        <v>2213</v>
      </c>
      <c r="F874">
        <v>-57.41</v>
      </c>
      <c r="G874" t="s">
        <v>100</v>
      </c>
      <c r="H874" t="s">
        <v>123</v>
      </c>
      <c r="I874" s="70" t="s">
        <v>1662</v>
      </c>
    </row>
    <row r="875" spans="1:9" x14ac:dyDescent="0.25">
      <c r="A875" s="19">
        <v>25</v>
      </c>
      <c r="B875" s="71">
        <v>43207</v>
      </c>
      <c r="C875">
        <v>-77</v>
      </c>
      <c r="E875" t="s">
        <v>2373</v>
      </c>
      <c r="F875">
        <v>-392.83</v>
      </c>
      <c r="G875" t="s">
        <v>100</v>
      </c>
      <c r="H875" t="s">
        <v>141</v>
      </c>
      <c r="I875" s="70" t="s">
        <v>1662</v>
      </c>
    </row>
    <row r="876" spans="1:9" x14ac:dyDescent="0.25">
      <c r="A876" s="19">
        <v>25</v>
      </c>
      <c r="B876" s="71">
        <v>43207</v>
      </c>
      <c r="C876">
        <v>-82</v>
      </c>
      <c r="E876" t="s">
        <v>2374</v>
      </c>
      <c r="F876">
        <v>-568.80999999999995</v>
      </c>
      <c r="G876" t="s">
        <v>100</v>
      </c>
      <c r="H876" t="s">
        <v>141</v>
      </c>
      <c r="I876" s="70" t="s">
        <v>1662</v>
      </c>
    </row>
    <row r="877" spans="1:9" x14ac:dyDescent="0.25">
      <c r="A877" s="19">
        <v>25</v>
      </c>
      <c r="B877" s="71">
        <v>43207</v>
      </c>
      <c r="C877">
        <v>-20</v>
      </c>
      <c r="E877" t="s">
        <v>1132</v>
      </c>
      <c r="F877">
        <v>-968.24</v>
      </c>
      <c r="G877" t="s">
        <v>100</v>
      </c>
      <c r="H877" t="s">
        <v>154</v>
      </c>
      <c r="I877" s="70" t="s">
        <v>1662</v>
      </c>
    </row>
    <row r="878" spans="1:9" x14ac:dyDescent="0.25">
      <c r="A878" s="19">
        <v>25</v>
      </c>
      <c r="B878" s="71">
        <v>43207</v>
      </c>
      <c r="C878">
        <v>-48</v>
      </c>
      <c r="E878" t="s">
        <v>1188</v>
      </c>
      <c r="F878">
        <v>-1336.1</v>
      </c>
      <c r="G878" t="s">
        <v>100</v>
      </c>
      <c r="H878" t="s">
        <v>154</v>
      </c>
      <c r="I878" s="70" t="s">
        <v>1662</v>
      </c>
    </row>
    <row r="879" spans="1:9" x14ac:dyDescent="0.25">
      <c r="A879" s="19">
        <v>25</v>
      </c>
      <c r="B879" s="71">
        <v>43207</v>
      </c>
      <c r="C879">
        <v>-48</v>
      </c>
      <c r="E879" t="s">
        <v>1188</v>
      </c>
      <c r="F879">
        <v>-1336.1</v>
      </c>
      <c r="G879" t="s">
        <v>100</v>
      </c>
      <c r="H879" t="s">
        <v>154</v>
      </c>
      <c r="I879" s="70" t="s">
        <v>1662</v>
      </c>
    </row>
    <row r="880" spans="1:9" x14ac:dyDescent="0.25">
      <c r="A880" s="19">
        <v>25</v>
      </c>
      <c r="B880" s="71">
        <v>43207</v>
      </c>
      <c r="C880">
        <v>-48</v>
      </c>
      <c r="E880" t="s">
        <v>1188</v>
      </c>
      <c r="F880">
        <v>-1336.1</v>
      </c>
      <c r="G880" t="s">
        <v>100</v>
      </c>
      <c r="H880" t="s">
        <v>154</v>
      </c>
      <c r="I880" s="70" t="s">
        <v>1662</v>
      </c>
    </row>
    <row r="881" spans="1:9" x14ac:dyDescent="0.25">
      <c r="A881" s="19">
        <v>25</v>
      </c>
      <c r="B881" s="71">
        <v>43207</v>
      </c>
      <c r="C881">
        <v>-9</v>
      </c>
      <c r="E881" s="33">
        <v>21384</v>
      </c>
      <c r="F881">
        <v>-120.37</v>
      </c>
      <c r="G881" t="s">
        <v>100</v>
      </c>
      <c r="H881" t="s">
        <v>154</v>
      </c>
      <c r="I881" s="70" t="s">
        <v>1666</v>
      </c>
    </row>
    <row r="882" spans="1:9" x14ac:dyDescent="0.25">
      <c r="A882" s="19">
        <v>25</v>
      </c>
      <c r="B882" s="71">
        <v>43207</v>
      </c>
      <c r="C882">
        <v>-3</v>
      </c>
      <c r="E882" t="s">
        <v>2376</v>
      </c>
      <c r="F882">
        <v>-87.26</v>
      </c>
      <c r="G882" t="s">
        <v>100</v>
      </c>
      <c r="H882" t="s">
        <v>154</v>
      </c>
      <c r="I882" s="70" t="s">
        <v>1662</v>
      </c>
    </row>
    <row r="883" spans="1:9" x14ac:dyDescent="0.25">
      <c r="A883" s="19">
        <v>25</v>
      </c>
      <c r="B883" s="71">
        <v>43207</v>
      </c>
      <c r="C883">
        <v>-38</v>
      </c>
      <c r="E883" t="s">
        <v>2376</v>
      </c>
      <c r="F883">
        <v>-1105.3399999999999</v>
      </c>
      <c r="G883" t="s">
        <v>100</v>
      </c>
      <c r="H883" t="s">
        <v>154</v>
      </c>
      <c r="I883" s="70" t="s">
        <v>1662</v>
      </c>
    </row>
    <row r="884" spans="1:9" x14ac:dyDescent="0.25">
      <c r="A884" s="19">
        <v>25</v>
      </c>
      <c r="B884" s="71">
        <v>43207</v>
      </c>
      <c r="C884">
        <v>-10</v>
      </c>
      <c r="E884" t="s">
        <v>2377</v>
      </c>
      <c r="F884">
        <v>-238.41</v>
      </c>
      <c r="G884" t="s">
        <v>100</v>
      </c>
      <c r="H884" t="s">
        <v>154</v>
      </c>
      <c r="I884" s="70" t="s">
        <v>1662</v>
      </c>
    </row>
    <row r="885" spans="1:9" x14ac:dyDescent="0.25">
      <c r="A885" s="19">
        <v>25</v>
      </c>
      <c r="B885" s="71">
        <v>43207</v>
      </c>
      <c r="C885">
        <v>-24</v>
      </c>
      <c r="E885" t="s">
        <v>2378</v>
      </c>
      <c r="F885">
        <v>-640.46</v>
      </c>
      <c r="G885" t="s">
        <v>100</v>
      </c>
      <c r="H885" t="s">
        <v>154</v>
      </c>
      <c r="I885" s="70" t="s">
        <v>1662</v>
      </c>
    </row>
    <row r="886" spans="1:9" x14ac:dyDescent="0.25">
      <c r="A886" s="19">
        <v>25</v>
      </c>
      <c r="B886" s="71">
        <v>43207</v>
      </c>
      <c r="C886">
        <v>-91</v>
      </c>
      <c r="E886" t="s">
        <v>2378</v>
      </c>
      <c r="F886">
        <v>-2428.5</v>
      </c>
      <c r="G886" t="s">
        <v>100</v>
      </c>
      <c r="H886" t="s">
        <v>154</v>
      </c>
      <c r="I886" s="70" t="s">
        <v>1662</v>
      </c>
    </row>
    <row r="887" spans="1:9" x14ac:dyDescent="0.25">
      <c r="A887" s="19">
        <v>25</v>
      </c>
      <c r="B887" s="71">
        <v>43207</v>
      </c>
      <c r="C887">
        <v>-91</v>
      </c>
      <c r="E887" t="s">
        <v>2378</v>
      </c>
      <c r="F887">
        <v>-2428.5</v>
      </c>
      <c r="G887" t="s">
        <v>100</v>
      </c>
      <c r="H887" t="s">
        <v>154</v>
      </c>
      <c r="I887" s="70" t="s">
        <v>1662</v>
      </c>
    </row>
    <row r="888" spans="1:9" x14ac:dyDescent="0.25">
      <c r="A888" s="19">
        <v>25</v>
      </c>
      <c r="B888" s="71">
        <v>43207</v>
      </c>
      <c r="C888">
        <v>-81</v>
      </c>
      <c r="E888" t="s">
        <v>2379</v>
      </c>
      <c r="F888">
        <v>-2024.9</v>
      </c>
      <c r="G888" t="s">
        <v>100</v>
      </c>
      <c r="H888" t="s">
        <v>154</v>
      </c>
      <c r="I888" s="70" t="s">
        <v>1662</v>
      </c>
    </row>
    <row r="889" spans="1:9" x14ac:dyDescent="0.25">
      <c r="A889" s="19">
        <v>25</v>
      </c>
      <c r="B889" s="71">
        <v>43207</v>
      </c>
      <c r="C889">
        <v>-95</v>
      </c>
      <c r="E889" t="s">
        <v>2379</v>
      </c>
      <c r="F889">
        <v>-2374.88</v>
      </c>
      <c r="G889" t="s">
        <v>100</v>
      </c>
      <c r="H889" t="s">
        <v>154</v>
      </c>
      <c r="I889" s="70" t="s">
        <v>1662</v>
      </c>
    </row>
    <row r="890" spans="1:9" x14ac:dyDescent="0.25">
      <c r="A890" s="19">
        <v>25</v>
      </c>
      <c r="B890" s="71">
        <v>43207</v>
      </c>
      <c r="C890">
        <v>-3</v>
      </c>
      <c r="E890" t="s">
        <v>2380</v>
      </c>
      <c r="F890">
        <v>-55.06</v>
      </c>
      <c r="G890" t="s">
        <v>100</v>
      </c>
      <c r="H890" t="s">
        <v>134</v>
      </c>
      <c r="I890" s="70" t="s">
        <v>1662</v>
      </c>
    </row>
    <row r="891" spans="1:9" x14ac:dyDescent="0.25">
      <c r="A891" s="19">
        <v>25</v>
      </c>
      <c r="B891" s="71">
        <v>43207</v>
      </c>
      <c r="C891">
        <v>-24</v>
      </c>
      <c r="E891" t="s">
        <v>2381</v>
      </c>
      <c r="F891">
        <v>-401.12</v>
      </c>
      <c r="G891" t="s">
        <v>100</v>
      </c>
      <c r="H891" t="s">
        <v>154</v>
      </c>
      <c r="I891" s="70" t="s">
        <v>1662</v>
      </c>
    </row>
    <row r="892" spans="1:9" x14ac:dyDescent="0.25">
      <c r="A892" s="19">
        <v>25</v>
      </c>
      <c r="B892" s="71">
        <v>43207</v>
      </c>
      <c r="C892">
        <v>-68</v>
      </c>
      <c r="E892" t="s">
        <v>2381</v>
      </c>
      <c r="F892">
        <v>-1136.52</v>
      </c>
      <c r="G892" t="s">
        <v>100</v>
      </c>
      <c r="H892" t="s">
        <v>154</v>
      </c>
      <c r="I892" s="70" t="s">
        <v>1662</v>
      </c>
    </row>
    <row r="893" spans="1:9" x14ac:dyDescent="0.25">
      <c r="A893" s="19">
        <v>25</v>
      </c>
      <c r="B893" s="71">
        <v>43207</v>
      </c>
      <c r="C893">
        <v>-1260</v>
      </c>
      <c r="E893" s="33">
        <v>32266</v>
      </c>
      <c r="F893">
        <v>-2284.38</v>
      </c>
      <c r="G893" t="s">
        <v>100</v>
      </c>
      <c r="H893" t="s">
        <v>154</v>
      </c>
      <c r="I893" s="70" t="s">
        <v>1666</v>
      </c>
    </row>
    <row r="894" spans="1:9" x14ac:dyDescent="0.25">
      <c r="A894" s="19">
        <v>25</v>
      </c>
      <c r="B894" s="71">
        <v>43207</v>
      </c>
      <c r="C894">
        <v>-1680</v>
      </c>
      <c r="E894" s="33">
        <v>32266</v>
      </c>
      <c r="F894">
        <v>-3045.84</v>
      </c>
      <c r="G894" t="s">
        <v>100</v>
      </c>
      <c r="H894" t="s">
        <v>154</v>
      </c>
      <c r="I894" s="70" t="s">
        <v>1666</v>
      </c>
    </row>
    <row r="895" spans="1:9" x14ac:dyDescent="0.25">
      <c r="A895" s="19">
        <v>25</v>
      </c>
      <c r="B895" s="71">
        <v>43207</v>
      </c>
      <c r="C895">
        <v>-420</v>
      </c>
      <c r="E895" s="33">
        <v>32266</v>
      </c>
      <c r="F895">
        <v>-761.46</v>
      </c>
      <c r="G895" t="s">
        <v>100</v>
      </c>
      <c r="H895" t="s">
        <v>154</v>
      </c>
      <c r="I895" s="70" t="s">
        <v>1666</v>
      </c>
    </row>
    <row r="896" spans="1:9" x14ac:dyDescent="0.25">
      <c r="A896" s="19">
        <v>25</v>
      </c>
      <c r="B896" s="71">
        <v>43207</v>
      </c>
      <c r="C896">
        <v>-1680</v>
      </c>
      <c r="E896" s="33">
        <v>32266</v>
      </c>
      <c r="F896">
        <v>-3045.84</v>
      </c>
      <c r="G896" t="s">
        <v>100</v>
      </c>
      <c r="H896" t="s">
        <v>154</v>
      </c>
      <c r="I896" s="70" t="s">
        <v>1666</v>
      </c>
    </row>
    <row r="897" spans="1:9" x14ac:dyDescent="0.25">
      <c r="A897" s="19">
        <v>25</v>
      </c>
      <c r="B897" s="71">
        <v>43207</v>
      </c>
      <c r="C897">
        <v>-1680</v>
      </c>
      <c r="E897" s="33">
        <v>32266</v>
      </c>
      <c r="F897">
        <v>-3045.84</v>
      </c>
      <c r="G897" t="s">
        <v>100</v>
      </c>
      <c r="H897" t="s">
        <v>154</v>
      </c>
      <c r="I897" s="70" t="s">
        <v>1666</v>
      </c>
    </row>
    <row r="898" spans="1:9" x14ac:dyDescent="0.25">
      <c r="A898" s="19">
        <v>25</v>
      </c>
      <c r="B898" s="71">
        <v>43207</v>
      </c>
      <c r="C898">
        <v>-1680</v>
      </c>
      <c r="E898" s="33">
        <v>32266</v>
      </c>
      <c r="F898">
        <v>-3045.84</v>
      </c>
      <c r="G898" t="s">
        <v>100</v>
      </c>
      <c r="H898" t="s">
        <v>154</v>
      </c>
      <c r="I898" s="70" t="s">
        <v>1666</v>
      </c>
    </row>
    <row r="899" spans="1:9" x14ac:dyDescent="0.25">
      <c r="A899" s="19">
        <v>25</v>
      </c>
      <c r="B899" s="71">
        <v>43207</v>
      </c>
      <c r="C899">
        <v>-50508</v>
      </c>
      <c r="E899" s="33">
        <v>32301</v>
      </c>
      <c r="F899">
        <v>-1772.83</v>
      </c>
      <c r="G899" t="s">
        <v>100</v>
      </c>
      <c r="H899" t="s">
        <v>154</v>
      </c>
      <c r="I899" s="70" t="s">
        <v>1669</v>
      </c>
    </row>
    <row r="900" spans="1:9" x14ac:dyDescent="0.25">
      <c r="A900" s="19">
        <v>25</v>
      </c>
      <c r="B900" s="71">
        <v>43207</v>
      </c>
      <c r="C900">
        <v>-1516.6</v>
      </c>
      <c r="E900" s="33">
        <v>35580</v>
      </c>
      <c r="F900">
        <v>-1190.3699999999999</v>
      </c>
      <c r="G900" t="s">
        <v>100</v>
      </c>
      <c r="H900" t="s">
        <v>154</v>
      </c>
      <c r="I900" s="70" t="s">
        <v>1666</v>
      </c>
    </row>
    <row r="901" spans="1:9" x14ac:dyDescent="0.25">
      <c r="A901" s="19">
        <v>25</v>
      </c>
      <c r="B901" s="71">
        <v>43207</v>
      </c>
      <c r="C901">
        <v>-260</v>
      </c>
      <c r="E901" s="33">
        <v>35580</v>
      </c>
      <c r="F901">
        <v>-204.07</v>
      </c>
      <c r="G901" t="s">
        <v>100</v>
      </c>
      <c r="H901" t="s">
        <v>154</v>
      </c>
      <c r="I901" s="70" t="s">
        <v>1666</v>
      </c>
    </row>
    <row r="902" spans="1:9" x14ac:dyDescent="0.25">
      <c r="A902" s="19">
        <v>25</v>
      </c>
      <c r="B902" s="71">
        <v>43207</v>
      </c>
      <c r="C902">
        <v>-1820</v>
      </c>
      <c r="E902" s="33">
        <v>35580</v>
      </c>
      <c r="F902">
        <v>-1428.51</v>
      </c>
      <c r="G902" t="s">
        <v>100</v>
      </c>
      <c r="H902" t="s">
        <v>154</v>
      </c>
      <c r="I902" s="70" t="s">
        <v>1666</v>
      </c>
    </row>
    <row r="903" spans="1:9" x14ac:dyDescent="0.25">
      <c r="A903" s="19">
        <v>25</v>
      </c>
      <c r="B903" s="71">
        <v>43207</v>
      </c>
      <c r="C903">
        <v>-1820</v>
      </c>
      <c r="E903" s="33">
        <v>35580</v>
      </c>
      <c r="F903">
        <v>-1428.51</v>
      </c>
      <c r="G903" t="s">
        <v>100</v>
      </c>
      <c r="H903" t="s">
        <v>154</v>
      </c>
      <c r="I903" s="70" t="s">
        <v>1666</v>
      </c>
    </row>
    <row r="904" spans="1:9" x14ac:dyDescent="0.25">
      <c r="A904" s="19">
        <v>25</v>
      </c>
      <c r="B904" s="71">
        <v>43207</v>
      </c>
      <c r="C904">
        <v>-1820</v>
      </c>
      <c r="E904" s="33">
        <v>35580</v>
      </c>
      <c r="F904">
        <v>-1428.51</v>
      </c>
      <c r="G904" t="s">
        <v>100</v>
      </c>
      <c r="H904" t="s">
        <v>154</v>
      </c>
      <c r="I904" s="70" t="s">
        <v>1666</v>
      </c>
    </row>
    <row r="905" spans="1:9" x14ac:dyDescent="0.25">
      <c r="A905" s="19">
        <v>25</v>
      </c>
      <c r="B905" s="71">
        <v>43207</v>
      </c>
      <c r="C905">
        <v>-1820</v>
      </c>
      <c r="E905" s="33">
        <v>35580</v>
      </c>
      <c r="F905">
        <v>-1428.51</v>
      </c>
      <c r="G905" t="s">
        <v>100</v>
      </c>
      <c r="H905" t="s">
        <v>154</v>
      </c>
      <c r="I905" s="70" t="s">
        <v>1666</v>
      </c>
    </row>
    <row r="906" spans="1:9" x14ac:dyDescent="0.25">
      <c r="A906" s="19">
        <v>25</v>
      </c>
      <c r="B906" s="71">
        <v>43207</v>
      </c>
      <c r="C906">
        <v>-1820</v>
      </c>
      <c r="E906" s="33">
        <v>35580</v>
      </c>
      <c r="F906">
        <v>-1428.51</v>
      </c>
      <c r="G906" t="s">
        <v>100</v>
      </c>
      <c r="H906" t="s">
        <v>154</v>
      </c>
      <c r="I906" s="70" t="s">
        <v>1666</v>
      </c>
    </row>
    <row r="907" spans="1:9" x14ac:dyDescent="0.25">
      <c r="A907" s="19">
        <v>25</v>
      </c>
      <c r="B907" s="71">
        <v>43207</v>
      </c>
      <c r="C907">
        <v>-1820</v>
      </c>
      <c r="E907" s="33">
        <v>35580</v>
      </c>
      <c r="F907">
        <v>-1428.51</v>
      </c>
      <c r="G907" t="s">
        <v>100</v>
      </c>
      <c r="H907" t="s">
        <v>154</v>
      </c>
      <c r="I907" s="70" t="s">
        <v>1666</v>
      </c>
    </row>
    <row r="908" spans="1:9" x14ac:dyDescent="0.25">
      <c r="A908" s="19">
        <v>25</v>
      </c>
      <c r="B908" s="71">
        <v>43207</v>
      </c>
      <c r="C908">
        <v>-1820</v>
      </c>
      <c r="E908" s="33">
        <v>35580</v>
      </c>
      <c r="F908">
        <v>-1428.51</v>
      </c>
      <c r="G908" t="s">
        <v>100</v>
      </c>
      <c r="H908" t="s">
        <v>154</v>
      </c>
      <c r="I908" s="70" t="s">
        <v>1666</v>
      </c>
    </row>
    <row r="909" spans="1:9" x14ac:dyDescent="0.25">
      <c r="A909" s="19">
        <v>25</v>
      </c>
      <c r="B909" s="71">
        <v>43207</v>
      </c>
      <c r="C909">
        <v>-1944.5</v>
      </c>
      <c r="E909" s="33">
        <v>35616</v>
      </c>
      <c r="F909">
        <v>-6533.52</v>
      </c>
      <c r="G909" t="s">
        <v>100</v>
      </c>
      <c r="H909" t="s">
        <v>154</v>
      </c>
      <c r="I909" s="70" t="s">
        <v>1666</v>
      </c>
    </row>
    <row r="910" spans="1:9" x14ac:dyDescent="0.25">
      <c r="A910" s="19">
        <v>25</v>
      </c>
      <c r="B910" s="71">
        <v>43207</v>
      </c>
      <c r="C910">
        <v>-333</v>
      </c>
      <c r="E910" s="33">
        <v>35616</v>
      </c>
      <c r="F910">
        <v>-1118.8800000000001</v>
      </c>
      <c r="G910" t="s">
        <v>100</v>
      </c>
      <c r="H910" t="s">
        <v>154</v>
      </c>
      <c r="I910" s="70" t="s">
        <v>1666</v>
      </c>
    </row>
    <row r="911" spans="1:9" x14ac:dyDescent="0.25">
      <c r="A911" s="19">
        <v>25</v>
      </c>
      <c r="B911" s="71">
        <v>43207</v>
      </c>
      <c r="C911">
        <v>-1057</v>
      </c>
      <c r="E911" s="33">
        <v>35616</v>
      </c>
      <c r="F911">
        <v>-3551.52</v>
      </c>
      <c r="G911" t="s">
        <v>100</v>
      </c>
      <c r="H911" t="s">
        <v>154</v>
      </c>
      <c r="I911" s="70" t="s">
        <v>1666</v>
      </c>
    </row>
    <row r="912" spans="1:9" x14ac:dyDescent="0.25">
      <c r="A912" s="19">
        <v>25</v>
      </c>
      <c r="B912" s="71">
        <v>43207</v>
      </c>
      <c r="C912">
        <v>-1065</v>
      </c>
      <c r="E912" s="33">
        <v>35616</v>
      </c>
      <c r="F912">
        <v>-3578.4</v>
      </c>
      <c r="G912" t="s">
        <v>100</v>
      </c>
      <c r="H912" t="s">
        <v>154</v>
      </c>
      <c r="I912" s="70" t="s">
        <v>1666</v>
      </c>
    </row>
    <row r="913" spans="1:9" x14ac:dyDescent="0.25">
      <c r="A913" s="19">
        <v>25</v>
      </c>
      <c r="B913" s="71">
        <v>43207</v>
      </c>
      <c r="C913">
        <v>-277.7</v>
      </c>
      <c r="E913" s="33">
        <v>35616</v>
      </c>
      <c r="F913">
        <v>-933.07</v>
      </c>
      <c r="G913" t="s">
        <v>100</v>
      </c>
      <c r="H913" t="s">
        <v>154</v>
      </c>
      <c r="I913" s="70" t="s">
        <v>1666</v>
      </c>
    </row>
    <row r="914" spans="1:9" x14ac:dyDescent="0.25">
      <c r="A914" s="19">
        <v>25</v>
      </c>
      <c r="B914" s="71">
        <v>43207</v>
      </c>
      <c r="C914">
        <v>-850</v>
      </c>
      <c r="E914" s="33">
        <v>35616</v>
      </c>
      <c r="F914">
        <v>-2856</v>
      </c>
      <c r="G914" t="s">
        <v>100</v>
      </c>
      <c r="H914" t="s">
        <v>154</v>
      </c>
      <c r="I914" s="70" t="s">
        <v>1666</v>
      </c>
    </row>
    <row r="915" spans="1:9" x14ac:dyDescent="0.25">
      <c r="A915" s="19">
        <v>25</v>
      </c>
      <c r="B915" s="71">
        <v>43207</v>
      </c>
      <c r="C915">
        <v>-1111</v>
      </c>
      <c r="E915" s="33">
        <v>35616</v>
      </c>
      <c r="F915">
        <v>-3732.96</v>
      </c>
      <c r="G915" t="s">
        <v>100</v>
      </c>
      <c r="H915" t="s">
        <v>154</v>
      </c>
      <c r="I915" s="70" t="s">
        <v>1666</v>
      </c>
    </row>
    <row r="916" spans="1:9" x14ac:dyDescent="0.25">
      <c r="A916" s="19">
        <v>25</v>
      </c>
      <c r="B916" s="71">
        <v>43207</v>
      </c>
      <c r="C916">
        <v>-1944.2</v>
      </c>
      <c r="E916" s="33">
        <v>35616</v>
      </c>
      <c r="F916">
        <v>-6532.51</v>
      </c>
      <c r="G916" t="s">
        <v>100</v>
      </c>
      <c r="H916" t="s">
        <v>154</v>
      </c>
      <c r="I916" s="70" t="s">
        <v>1666</v>
      </c>
    </row>
    <row r="917" spans="1:9" x14ac:dyDescent="0.25">
      <c r="A917" s="19">
        <v>25</v>
      </c>
      <c r="B917" s="71">
        <v>43207</v>
      </c>
      <c r="C917">
        <v>-1944.5</v>
      </c>
      <c r="E917" s="33">
        <v>35616</v>
      </c>
      <c r="F917">
        <v>-6533.52</v>
      </c>
      <c r="G917" t="s">
        <v>100</v>
      </c>
      <c r="H917" t="s">
        <v>154</v>
      </c>
      <c r="I917" s="70" t="s">
        <v>1666</v>
      </c>
    </row>
    <row r="918" spans="1:9" x14ac:dyDescent="0.25">
      <c r="A918" s="19">
        <v>25</v>
      </c>
      <c r="B918" s="71">
        <v>43207</v>
      </c>
      <c r="C918">
        <v>-1944.6</v>
      </c>
      <c r="E918" s="33">
        <v>35616</v>
      </c>
      <c r="F918">
        <v>-6533.85</v>
      </c>
      <c r="G918" t="s">
        <v>100</v>
      </c>
      <c r="H918" t="s">
        <v>154</v>
      </c>
      <c r="I918" s="70" t="s">
        <v>1666</v>
      </c>
    </row>
    <row r="919" spans="1:9" x14ac:dyDescent="0.25">
      <c r="A919" s="19">
        <v>25</v>
      </c>
      <c r="B919" s="71">
        <v>43207</v>
      </c>
      <c r="C919">
        <v>-1666.4</v>
      </c>
      <c r="E919" s="33">
        <v>35616</v>
      </c>
      <c r="F919">
        <v>-5599.1</v>
      </c>
      <c r="G919" t="s">
        <v>100</v>
      </c>
      <c r="H919" t="s">
        <v>154</v>
      </c>
      <c r="I919" s="70" t="s">
        <v>1666</v>
      </c>
    </row>
    <row r="920" spans="1:9" x14ac:dyDescent="0.25">
      <c r="A920" s="19">
        <v>25</v>
      </c>
      <c r="B920" s="71">
        <v>43207</v>
      </c>
      <c r="C920">
        <v>-1012</v>
      </c>
      <c r="E920" s="33">
        <v>35616</v>
      </c>
      <c r="F920">
        <v>-3400.32</v>
      </c>
      <c r="G920" t="s">
        <v>100</v>
      </c>
      <c r="H920" t="s">
        <v>154</v>
      </c>
      <c r="I920" s="70" t="s">
        <v>1666</v>
      </c>
    </row>
    <row r="921" spans="1:9" x14ac:dyDescent="0.25">
      <c r="A921" s="19">
        <v>25</v>
      </c>
      <c r="B921" s="71">
        <v>43207</v>
      </c>
      <c r="C921">
        <v>-324</v>
      </c>
      <c r="E921" s="33">
        <v>35616</v>
      </c>
      <c r="F921">
        <v>-1088.6400000000001</v>
      </c>
      <c r="G921" t="s">
        <v>100</v>
      </c>
      <c r="H921" t="s">
        <v>154</v>
      </c>
      <c r="I921" s="70" t="s">
        <v>1666</v>
      </c>
    </row>
    <row r="922" spans="1:9" x14ac:dyDescent="0.25">
      <c r="A922" s="19">
        <v>25</v>
      </c>
      <c r="B922" s="71">
        <v>43207</v>
      </c>
      <c r="C922">
        <v>-89</v>
      </c>
      <c r="E922" s="33">
        <v>38789</v>
      </c>
      <c r="F922">
        <v>-404.68</v>
      </c>
      <c r="G922" t="s">
        <v>100</v>
      </c>
      <c r="H922" t="s">
        <v>154</v>
      </c>
      <c r="I922" s="70" t="s">
        <v>1666</v>
      </c>
    </row>
    <row r="923" spans="1:9" x14ac:dyDescent="0.25">
      <c r="A923" s="19">
        <v>25</v>
      </c>
      <c r="B923" s="71">
        <v>43207</v>
      </c>
      <c r="C923">
        <v>-250</v>
      </c>
      <c r="E923" s="33">
        <v>38789</v>
      </c>
      <c r="F923">
        <v>-1136.75</v>
      </c>
      <c r="G923" t="s">
        <v>100</v>
      </c>
      <c r="H923" t="s">
        <v>154</v>
      </c>
      <c r="I923" s="70" t="s">
        <v>1666</v>
      </c>
    </row>
    <row r="924" spans="1:9" x14ac:dyDescent="0.25">
      <c r="A924" s="19">
        <v>25</v>
      </c>
      <c r="B924" s="71">
        <v>43207</v>
      </c>
      <c r="C924">
        <v>-1</v>
      </c>
      <c r="E924" t="s">
        <v>1361</v>
      </c>
      <c r="F924">
        <v>-10.61</v>
      </c>
      <c r="G924" t="s">
        <v>100</v>
      </c>
      <c r="H924" t="s">
        <v>134</v>
      </c>
      <c r="I924" s="70" t="s">
        <v>1662</v>
      </c>
    </row>
    <row r="925" spans="1:9" x14ac:dyDescent="0.25">
      <c r="A925" s="19">
        <v>25</v>
      </c>
      <c r="B925" s="71">
        <v>43207</v>
      </c>
      <c r="C925">
        <v>-3</v>
      </c>
      <c r="E925" t="s">
        <v>2278</v>
      </c>
      <c r="F925">
        <v>-82.77</v>
      </c>
      <c r="G925" t="s">
        <v>100</v>
      </c>
      <c r="H925" t="s">
        <v>134</v>
      </c>
      <c r="I925" s="70" t="s">
        <v>1662</v>
      </c>
    </row>
    <row r="926" spans="1:9" x14ac:dyDescent="0.25">
      <c r="A926" s="19">
        <v>25</v>
      </c>
      <c r="B926" s="71">
        <v>43207</v>
      </c>
      <c r="C926">
        <v>-63</v>
      </c>
      <c r="E926" t="s">
        <v>2387</v>
      </c>
      <c r="F926">
        <v>-1497.63</v>
      </c>
      <c r="G926" t="s">
        <v>136</v>
      </c>
      <c r="H926" t="s">
        <v>135</v>
      </c>
      <c r="I926" s="70" t="s">
        <v>1662</v>
      </c>
    </row>
    <row r="927" spans="1:9" x14ac:dyDescent="0.25">
      <c r="A927" s="19">
        <v>25</v>
      </c>
      <c r="B927" s="71">
        <v>43207</v>
      </c>
      <c r="C927">
        <v>-2</v>
      </c>
      <c r="E927" t="s">
        <v>967</v>
      </c>
      <c r="F927">
        <v>-18.72</v>
      </c>
      <c r="G927" t="s">
        <v>100</v>
      </c>
      <c r="H927" t="s">
        <v>131</v>
      </c>
      <c r="I927" s="70" t="s">
        <v>1662</v>
      </c>
    </row>
    <row r="928" spans="1:9" x14ac:dyDescent="0.25">
      <c r="A928" s="19">
        <v>25</v>
      </c>
      <c r="B928" s="71">
        <v>43207</v>
      </c>
      <c r="C928">
        <v>-13</v>
      </c>
      <c r="E928" t="s">
        <v>967</v>
      </c>
      <c r="F928">
        <v>-121.36</v>
      </c>
      <c r="G928" t="s">
        <v>100</v>
      </c>
      <c r="H928" t="s">
        <v>131</v>
      </c>
      <c r="I928" s="70" t="s">
        <v>1662</v>
      </c>
    </row>
    <row r="929" spans="1:9" x14ac:dyDescent="0.25">
      <c r="A929" s="19">
        <v>25</v>
      </c>
      <c r="B929" s="71">
        <v>43208</v>
      </c>
      <c r="C929">
        <v>-400</v>
      </c>
      <c r="E929" s="33">
        <v>1008</v>
      </c>
      <c r="F929">
        <v>-209.08</v>
      </c>
      <c r="G929" t="s">
        <v>100</v>
      </c>
      <c r="H929" t="s">
        <v>168</v>
      </c>
      <c r="I929" s="70" t="s">
        <v>1669</v>
      </c>
    </row>
    <row r="930" spans="1:9" x14ac:dyDescent="0.25">
      <c r="A930" s="19">
        <v>25</v>
      </c>
      <c r="B930" s="71">
        <v>43208</v>
      </c>
      <c r="C930">
        <v>-789</v>
      </c>
      <c r="E930" s="33">
        <v>1008</v>
      </c>
      <c r="F930">
        <v>-412.41</v>
      </c>
      <c r="G930" t="s">
        <v>100</v>
      </c>
      <c r="H930" t="s">
        <v>168</v>
      </c>
      <c r="I930" s="70" t="s">
        <v>1669</v>
      </c>
    </row>
    <row r="931" spans="1:9" x14ac:dyDescent="0.25">
      <c r="A931" s="19">
        <v>25</v>
      </c>
      <c r="B931" s="71">
        <v>43208</v>
      </c>
      <c r="C931">
        <v>-1749</v>
      </c>
      <c r="E931" s="33">
        <v>4766</v>
      </c>
      <c r="F931">
        <v>-421.5</v>
      </c>
      <c r="G931" t="s">
        <v>100</v>
      </c>
      <c r="H931" t="s">
        <v>134</v>
      </c>
      <c r="I931" s="70" t="s">
        <v>1666</v>
      </c>
    </row>
    <row r="932" spans="1:9" x14ac:dyDescent="0.25">
      <c r="A932" s="19">
        <v>25</v>
      </c>
      <c r="B932" s="71">
        <v>43208</v>
      </c>
      <c r="C932">
        <v>-4000</v>
      </c>
      <c r="E932" s="33">
        <v>4780</v>
      </c>
      <c r="F932">
        <v>-580</v>
      </c>
      <c r="G932" t="s">
        <v>100</v>
      </c>
      <c r="H932" t="s">
        <v>135</v>
      </c>
      <c r="I932" s="70" t="s">
        <v>1666</v>
      </c>
    </row>
    <row r="933" spans="1:9" x14ac:dyDescent="0.25">
      <c r="A933" s="19">
        <v>25</v>
      </c>
      <c r="B933" s="71">
        <v>43208</v>
      </c>
      <c r="C933">
        <v>-879.9</v>
      </c>
      <c r="E933" s="33">
        <v>7515</v>
      </c>
      <c r="F933">
        <v>-1928.21</v>
      </c>
      <c r="G933" t="s">
        <v>136</v>
      </c>
      <c r="H933" t="s">
        <v>135</v>
      </c>
      <c r="I933" s="70" t="s">
        <v>1666</v>
      </c>
    </row>
    <row r="934" spans="1:9" x14ac:dyDescent="0.25">
      <c r="A934" s="19">
        <v>25</v>
      </c>
      <c r="B934" s="71">
        <v>43208</v>
      </c>
      <c r="C934">
        <v>-1</v>
      </c>
      <c r="E934" t="s">
        <v>2209</v>
      </c>
      <c r="F934">
        <v>-7.64</v>
      </c>
      <c r="G934" t="s">
        <v>100</v>
      </c>
      <c r="H934" t="s">
        <v>123</v>
      </c>
      <c r="I934" s="70" t="s">
        <v>1662</v>
      </c>
    </row>
    <row r="935" spans="1:9" x14ac:dyDescent="0.25">
      <c r="A935" s="19">
        <v>25</v>
      </c>
      <c r="B935" s="71">
        <v>43208</v>
      </c>
      <c r="C935">
        <v>-118</v>
      </c>
      <c r="E935" t="s">
        <v>2209</v>
      </c>
      <c r="F935">
        <v>-902.44</v>
      </c>
      <c r="G935" t="s">
        <v>100</v>
      </c>
      <c r="H935" t="s">
        <v>123</v>
      </c>
      <c r="I935" s="70" t="s">
        <v>1662</v>
      </c>
    </row>
    <row r="936" spans="1:9" x14ac:dyDescent="0.25">
      <c r="A936" s="19">
        <v>25</v>
      </c>
      <c r="B936" s="71">
        <v>43208</v>
      </c>
      <c r="C936">
        <v>-49</v>
      </c>
      <c r="E936" t="s">
        <v>2317</v>
      </c>
      <c r="F936">
        <v>-828.13</v>
      </c>
      <c r="G936" t="s">
        <v>100</v>
      </c>
      <c r="H936" t="s">
        <v>107</v>
      </c>
      <c r="I936" s="70" t="s">
        <v>1662</v>
      </c>
    </row>
    <row r="937" spans="1:9" x14ac:dyDescent="0.25">
      <c r="A937" s="19">
        <v>25</v>
      </c>
      <c r="B937" s="71">
        <v>43208</v>
      </c>
      <c r="C937">
        <v>-1</v>
      </c>
      <c r="E937" t="s">
        <v>1549</v>
      </c>
      <c r="F937">
        <v>-19.89</v>
      </c>
      <c r="G937" t="s">
        <v>100</v>
      </c>
      <c r="H937" t="s">
        <v>117</v>
      </c>
      <c r="I937" s="70" t="s">
        <v>1662</v>
      </c>
    </row>
    <row r="938" spans="1:9" x14ac:dyDescent="0.25">
      <c r="A938" s="19">
        <v>25</v>
      </c>
      <c r="B938" s="71">
        <v>43208</v>
      </c>
      <c r="C938">
        <v>-1</v>
      </c>
      <c r="E938" t="s">
        <v>2392</v>
      </c>
      <c r="F938">
        <v>-28.64</v>
      </c>
      <c r="G938" t="s">
        <v>100</v>
      </c>
      <c r="H938" t="s">
        <v>134</v>
      </c>
      <c r="I938" s="70" t="s">
        <v>1662</v>
      </c>
    </row>
    <row r="939" spans="1:9" x14ac:dyDescent="0.25">
      <c r="A939" s="19">
        <v>25</v>
      </c>
      <c r="B939" s="71">
        <v>43208</v>
      </c>
      <c r="C939">
        <v>-280</v>
      </c>
      <c r="E939" s="33">
        <v>20476</v>
      </c>
      <c r="F939">
        <v>-558.48</v>
      </c>
      <c r="G939" t="s">
        <v>100</v>
      </c>
      <c r="H939" t="s">
        <v>129</v>
      </c>
      <c r="I939" s="70" t="s">
        <v>1666</v>
      </c>
    </row>
    <row r="940" spans="1:9" x14ac:dyDescent="0.25">
      <c r="A940" s="19">
        <v>25</v>
      </c>
      <c r="B940" s="71">
        <v>43208</v>
      </c>
      <c r="C940">
        <v>-104.1</v>
      </c>
      <c r="E940" s="33">
        <v>20554</v>
      </c>
      <c r="F940">
        <v>-1636.04</v>
      </c>
      <c r="G940" t="s">
        <v>100</v>
      </c>
      <c r="H940" t="s">
        <v>154</v>
      </c>
      <c r="I940" s="70" t="s">
        <v>1666</v>
      </c>
    </row>
    <row r="941" spans="1:9" x14ac:dyDescent="0.25">
      <c r="A941" s="19">
        <v>25</v>
      </c>
      <c r="B941" s="71">
        <v>43208</v>
      </c>
      <c r="C941">
        <v>-150</v>
      </c>
      <c r="E941" s="33">
        <v>20554</v>
      </c>
      <c r="F941">
        <v>-2357.41</v>
      </c>
      <c r="G941" t="s">
        <v>100</v>
      </c>
      <c r="H941" t="s">
        <v>154</v>
      </c>
      <c r="I941" s="70" t="s">
        <v>1666</v>
      </c>
    </row>
    <row r="942" spans="1:9" x14ac:dyDescent="0.25">
      <c r="A942" s="19">
        <v>25</v>
      </c>
      <c r="B942" s="71">
        <v>43208</v>
      </c>
      <c r="C942">
        <v>-59</v>
      </c>
      <c r="E942" t="s">
        <v>2295</v>
      </c>
      <c r="F942">
        <v>-1815.21</v>
      </c>
      <c r="G942" t="s">
        <v>100</v>
      </c>
      <c r="H942" t="s">
        <v>154</v>
      </c>
      <c r="I942" s="70" t="s">
        <v>1662</v>
      </c>
    </row>
    <row r="943" spans="1:9" x14ac:dyDescent="0.25">
      <c r="A943" s="19">
        <v>25</v>
      </c>
      <c r="B943" s="71">
        <v>43208</v>
      </c>
      <c r="C943">
        <v>-60</v>
      </c>
      <c r="E943" t="s">
        <v>2295</v>
      </c>
      <c r="F943">
        <v>-1845.98</v>
      </c>
      <c r="G943" t="s">
        <v>100</v>
      </c>
      <c r="H943" t="s">
        <v>154</v>
      </c>
      <c r="I943" s="70" t="s">
        <v>1662</v>
      </c>
    </row>
    <row r="944" spans="1:9" x14ac:dyDescent="0.25">
      <c r="A944" s="19">
        <v>25</v>
      </c>
      <c r="B944" s="71">
        <v>43208</v>
      </c>
      <c r="C944">
        <v>-2</v>
      </c>
      <c r="E944" t="s">
        <v>2395</v>
      </c>
      <c r="F944">
        <v>-27.56</v>
      </c>
      <c r="G944" t="s">
        <v>100</v>
      </c>
      <c r="H944" t="s">
        <v>123</v>
      </c>
      <c r="I944" s="70" t="s">
        <v>1662</v>
      </c>
    </row>
    <row r="945" spans="1:9" x14ac:dyDescent="0.25">
      <c r="A945" s="19">
        <v>25</v>
      </c>
      <c r="B945" s="71">
        <v>43208</v>
      </c>
      <c r="C945">
        <v>-21</v>
      </c>
      <c r="E945" t="s">
        <v>2396</v>
      </c>
      <c r="F945">
        <v>-544.19000000000005</v>
      </c>
      <c r="G945" t="s">
        <v>100</v>
      </c>
      <c r="H945" t="s">
        <v>134</v>
      </c>
      <c r="I945" s="70" t="s">
        <v>1662</v>
      </c>
    </row>
    <row r="946" spans="1:9" x14ac:dyDescent="0.25">
      <c r="A946" s="19">
        <v>25</v>
      </c>
      <c r="B946" s="71">
        <v>43208</v>
      </c>
      <c r="C946">
        <v>-1</v>
      </c>
      <c r="E946" t="s">
        <v>714</v>
      </c>
      <c r="F946">
        <v>-18.690000000000001</v>
      </c>
      <c r="G946" t="s">
        <v>100</v>
      </c>
      <c r="H946" t="s">
        <v>134</v>
      </c>
      <c r="I946" s="70" t="s">
        <v>1662</v>
      </c>
    </row>
    <row r="947" spans="1:9" x14ac:dyDescent="0.25">
      <c r="A947" s="19">
        <v>25</v>
      </c>
      <c r="B947" s="71">
        <v>43208</v>
      </c>
      <c r="C947">
        <v>-1</v>
      </c>
      <c r="E947" t="s">
        <v>2397</v>
      </c>
      <c r="F947">
        <v>-17.43</v>
      </c>
      <c r="G947" t="s">
        <v>100</v>
      </c>
      <c r="H947" t="s">
        <v>123</v>
      </c>
      <c r="I947" s="70" t="s">
        <v>1662</v>
      </c>
    </row>
    <row r="948" spans="1:9" x14ac:dyDescent="0.25">
      <c r="A948" s="19">
        <v>25</v>
      </c>
      <c r="B948" s="71">
        <v>43208</v>
      </c>
      <c r="C948">
        <v>-3</v>
      </c>
      <c r="E948" t="s">
        <v>2398</v>
      </c>
      <c r="F948">
        <v>-58.7</v>
      </c>
      <c r="G948" t="s">
        <v>100</v>
      </c>
      <c r="H948" t="s">
        <v>123</v>
      </c>
      <c r="I948" s="70" t="s">
        <v>1662</v>
      </c>
    </row>
    <row r="949" spans="1:9" x14ac:dyDescent="0.25">
      <c r="A949" s="19">
        <v>25</v>
      </c>
      <c r="B949" s="71">
        <v>43208</v>
      </c>
      <c r="C949">
        <v>-1</v>
      </c>
      <c r="E949" t="s">
        <v>2399</v>
      </c>
      <c r="F949">
        <v>-13.04</v>
      </c>
      <c r="G949" t="s">
        <v>100</v>
      </c>
      <c r="H949" t="s">
        <v>134</v>
      </c>
      <c r="I949" s="70" t="s">
        <v>1662</v>
      </c>
    </row>
    <row r="950" spans="1:9" x14ac:dyDescent="0.25">
      <c r="A950" s="19">
        <v>25</v>
      </c>
      <c r="B950" s="71">
        <v>43208</v>
      </c>
      <c r="C950">
        <v>-2</v>
      </c>
      <c r="E950" t="s">
        <v>2400</v>
      </c>
      <c r="F950">
        <v>-34.35</v>
      </c>
      <c r="G950" t="s">
        <v>100</v>
      </c>
      <c r="H950" t="s">
        <v>134</v>
      </c>
      <c r="I950" s="70" t="s">
        <v>1662</v>
      </c>
    </row>
    <row r="951" spans="1:9" x14ac:dyDescent="0.25">
      <c r="A951" s="19">
        <v>25</v>
      </c>
      <c r="B951" s="71">
        <v>43208</v>
      </c>
      <c r="C951">
        <v>-121</v>
      </c>
      <c r="E951" t="s">
        <v>2401</v>
      </c>
      <c r="F951">
        <v>-535.73</v>
      </c>
      <c r="G951" t="s">
        <v>136</v>
      </c>
      <c r="H951" t="s">
        <v>135</v>
      </c>
      <c r="I951" s="70" t="s">
        <v>1662</v>
      </c>
    </row>
    <row r="952" spans="1:9" x14ac:dyDescent="0.25">
      <c r="A952" s="19">
        <v>25</v>
      </c>
      <c r="B952" s="71">
        <v>43208</v>
      </c>
      <c r="C952">
        <v>-174</v>
      </c>
      <c r="E952" t="s">
        <v>2401</v>
      </c>
      <c r="F952">
        <v>-770.36</v>
      </c>
      <c r="G952" t="s">
        <v>136</v>
      </c>
      <c r="H952" t="s">
        <v>135</v>
      </c>
      <c r="I952" s="70" t="s">
        <v>1662</v>
      </c>
    </row>
    <row r="953" spans="1:9" x14ac:dyDescent="0.25">
      <c r="A953" s="19">
        <v>25</v>
      </c>
      <c r="B953" s="71">
        <v>43208</v>
      </c>
      <c r="C953">
        <v>-34</v>
      </c>
      <c r="E953" t="s">
        <v>2402</v>
      </c>
      <c r="F953">
        <v>-206.45</v>
      </c>
      <c r="G953" t="s">
        <v>136</v>
      </c>
      <c r="H953" t="s">
        <v>135</v>
      </c>
      <c r="I953" s="70" t="s">
        <v>1662</v>
      </c>
    </row>
    <row r="954" spans="1:9" x14ac:dyDescent="0.25">
      <c r="A954" s="19">
        <v>25</v>
      </c>
      <c r="B954" s="71">
        <v>43208</v>
      </c>
      <c r="C954">
        <v>-180</v>
      </c>
      <c r="E954" t="s">
        <v>2402</v>
      </c>
      <c r="F954">
        <v>-1092.98</v>
      </c>
      <c r="G954" t="s">
        <v>136</v>
      </c>
      <c r="H954" t="s">
        <v>135</v>
      </c>
      <c r="I954" s="70" t="s">
        <v>1662</v>
      </c>
    </row>
    <row r="955" spans="1:9" x14ac:dyDescent="0.25">
      <c r="A955" s="19">
        <v>25</v>
      </c>
      <c r="B955" s="71">
        <v>43208</v>
      </c>
      <c r="C955">
        <v>-360</v>
      </c>
      <c r="E955" s="33">
        <v>22885</v>
      </c>
      <c r="F955">
        <v>-1360.04</v>
      </c>
      <c r="G955" t="s">
        <v>100</v>
      </c>
      <c r="H955" t="s">
        <v>154</v>
      </c>
      <c r="I955" s="70" t="s">
        <v>1666</v>
      </c>
    </row>
    <row r="956" spans="1:9" x14ac:dyDescent="0.25">
      <c r="A956" s="19">
        <v>25</v>
      </c>
      <c r="B956" s="71">
        <v>43208</v>
      </c>
      <c r="C956">
        <v>-240</v>
      </c>
      <c r="E956" s="33">
        <v>22885</v>
      </c>
      <c r="F956">
        <v>-906.69</v>
      </c>
      <c r="G956" t="s">
        <v>100</v>
      </c>
      <c r="H956" t="s">
        <v>154</v>
      </c>
      <c r="I956" s="70" t="s">
        <v>1666</v>
      </c>
    </row>
    <row r="957" spans="1:9" x14ac:dyDescent="0.25">
      <c r="A957" s="19">
        <v>25</v>
      </c>
      <c r="B957" s="71">
        <v>43208</v>
      </c>
      <c r="C957">
        <v>-600</v>
      </c>
      <c r="E957" s="33">
        <v>22885</v>
      </c>
      <c r="F957">
        <v>-2266.7399999999998</v>
      </c>
      <c r="G957" t="s">
        <v>100</v>
      </c>
      <c r="H957" t="s">
        <v>154</v>
      </c>
      <c r="I957" s="70" t="s">
        <v>1666</v>
      </c>
    </row>
    <row r="958" spans="1:9" x14ac:dyDescent="0.25">
      <c r="A958" s="19">
        <v>25</v>
      </c>
      <c r="B958" s="71">
        <v>43208</v>
      </c>
      <c r="C958">
        <v>-600</v>
      </c>
      <c r="E958" s="33">
        <v>22885</v>
      </c>
      <c r="F958">
        <v>-2266.7399999999998</v>
      </c>
      <c r="G958" t="s">
        <v>100</v>
      </c>
      <c r="H958" t="s">
        <v>154</v>
      </c>
      <c r="I958" s="70" t="s">
        <v>1666</v>
      </c>
    </row>
    <row r="959" spans="1:9" x14ac:dyDescent="0.25">
      <c r="A959" s="19">
        <v>25</v>
      </c>
      <c r="B959" s="71">
        <v>43208</v>
      </c>
      <c r="C959">
        <v>-600</v>
      </c>
      <c r="E959" s="33">
        <v>22885</v>
      </c>
      <c r="F959">
        <v>-2266.7399999999998</v>
      </c>
      <c r="G959" t="s">
        <v>100</v>
      </c>
      <c r="H959" t="s">
        <v>154</v>
      </c>
      <c r="I959" s="70" t="s">
        <v>1666</v>
      </c>
    </row>
    <row r="960" spans="1:9" x14ac:dyDescent="0.25">
      <c r="A960" s="19">
        <v>25</v>
      </c>
      <c r="B960" s="71">
        <v>43208</v>
      </c>
      <c r="C960">
        <v>-600</v>
      </c>
      <c r="E960" s="33">
        <v>22885</v>
      </c>
      <c r="F960">
        <v>-2266.7399999999998</v>
      </c>
      <c r="G960" t="s">
        <v>100</v>
      </c>
      <c r="H960" t="s">
        <v>154</v>
      </c>
      <c r="I960" s="70" t="s">
        <v>1666</v>
      </c>
    </row>
    <row r="961" spans="1:9" x14ac:dyDescent="0.25">
      <c r="A961" s="19">
        <v>25</v>
      </c>
      <c r="B961" s="71">
        <v>43208</v>
      </c>
      <c r="C961">
        <v>-600</v>
      </c>
      <c r="E961" s="33">
        <v>22885</v>
      </c>
      <c r="F961">
        <v>-2266.7399999999998</v>
      </c>
      <c r="G961" t="s">
        <v>100</v>
      </c>
      <c r="H961" t="s">
        <v>154</v>
      </c>
      <c r="I961" s="70" t="s">
        <v>1666</v>
      </c>
    </row>
    <row r="962" spans="1:9" x14ac:dyDescent="0.25">
      <c r="A962" s="19">
        <v>25</v>
      </c>
      <c r="B962" s="71">
        <v>43208</v>
      </c>
      <c r="C962">
        <v>-600</v>
      </c>
      <c r="E962" s="33">
        <v>22885</v>
      </c>
      <c r="F962">
        <v>-2266.7399999999998</v>
      </c>
      <c r="G962" t="s">
        <v>100</v>
      </c>
      <c r="H962" t="s">
        <v>154</v>
      </c>
      <c r="I962" s="70" t="s">
        <v>1666</v>
      </c>
    </row>
    <row r="963" spans="1:9" x14ac:dyDescent="0.25">
      <c r="A963" s="19">
        <v>25</v>
      </c>
      <c r="B963" s="71">
        <v>43208</v>
      </c>
      <c r="C963">
        <v>-600</v>
      </c>
      <c r="E963" s="33">
        <v>22885</v>
      </c>
      <c r="F963">
        <v>-2266.7399999999998</v>
      </c>
      <c r="G963" t="s">
        <v>100</v>
      </c>
      <c r="H963" t="s">
        <v>154</v>
      </c>
      <c r="I963" s="70" t="s">
        <v>1666</v>
      </c>
    </row>
    <row r="964" spans="1:9" x14ac:dyDescent="0.25">
      <c r="A964" s="19">
        <v>25</v>
      </c>
      <c r="B964" s="71">
        <v>43208</v>
      </c>
      <c r="C964">
        <v>-600</v>
      </c>
      <c r="E964" s="33">
        <v>22885</v>
      </c>
      <c r="F964">
        <v>-2266.7399999999998</v>
      </c>
      <c r="G964" t="s">
        <v>100</v>
      </c>
      <c r="H964" t="s">
        <v>154</v>
      </c>
      <c r="I964" s="70" t="s">
        <v>1666</v>
      </c>
    </row>
    <row r="965" spans="1:9" x14ac:dyDescent="0.25">
      <c r="A965" s="19">
        <v>25</v>
      </c>
      <c r="B965" s="71">
        <v>43208</v>
      </c>
      <c r="C965">
        <v>-600</v>
      </c>
      <c r="E965" s="33">
        <v>22885</v>
      </c>
      <c r="F965">
        <v>-2266.7399999999998</v>
      </c>
      <c r="G965" t="s">
        <v>100</v>
      </c>
      <c r="H965" t="s">
        <v>154</v>
      </c>
      <c r="I965" s="70" t="s">
        <v>1666</v>
      </c>
    </row>
    <row r="966" spans="1:9" x14ac:dyDescent="0.25">
      <c r="A966" s="19">
        <v>25</v>
      </c>
      <c r="B966" s="71">
        <v>43208</v>
      </c>
      <c r="C966">
        <v>-600</v>
      </c>
      <c r="E966" s="33">
        <v>22885</v>
      </c>
      <c r="F966">
        <v>-2266.7399999999998</v>
      </c>
      <c r="G966" t="s">
        <v>100</v>
      </c>
      <c r="H966" t="s">
        <v>154</v>
      </c>
      <c r="I966" s="70" t="s">
        <v>1666</v>
      </c>
    </row>
    <row r="967" spans="1:9" x14ac:dyDescent="0.25">
      <c r="A967" s="19">
        <v>25</v>
      </c>
      <c r="B967" s="71">
        <v>43208</v>
      </c>
      <c r="C967">
        <v>-600</v>
      </c>
      <c r="E967" s="33">
        <v>22885</v>
      </c>
      <c r="F967">
        <v>-2266.7399999999998</v>
      </c>
      <c r="G967" t="s">
        <v>100</v>
      </c>
      <c r="H967" t="s">
        <v>154</v>
      </c>
      <c r="I967" s="70" t="s">
        <v>1666</v>
      </c>
    </row>
    <row r="968" spans="1:9" x14ac:dyDescent="0.25">
      <c r="A968" s="19">
        <v>25</v>
      </c>
      <c r="B968" s="71">
        <v>43208</v>
      </c>
      <c r="C968">
        <v>-600</v>
      </c>
      <c r="E968" s="33">
        <v>22885</v>
      </c>
      <c r="F968">
        <v>-2266.7399999999998</v>
      </c>
      <c r="G968" t="s">
        <v>100</v>
      </c>
      <c r="H968" t="s">
        <v>154</v>
      </c>
      <c r="I968" s="70" t="s">
        <v>1666</v>
      </c>
    </row>
    <row r="969" spans="1:9" x14ac:dyDescent="0.25">
      <c r="A969" s="19">
        <v>25</v>
      </c>
      <c r="B969" s="71">
        <v>43208</v>
      </c>
      <c r="C969">
        <v>-305</v>
      </c>
      <c r="E969" s="33">
        <v>22885</v>
      </c>
      <c r="F969">
        <v>-1152.25</v>
      </c>
      <c r="G969" t="s">
        <v>100</v>
      </c>
      <c r="H969" t="s">
        <v>154</v>
      </c>
      <c r="I969" s="70" t="s">
        <v>1666</v>
      </c>
    </row>
    <row r="970" spans="1:9" x14ac:dyDescent="0.25">
      <c r="A970" s="19">
        <v>25</v>
      </c>
      <c r="B970" s="71">
        <v>43208</v>
      </c>
      <c r="C970">
        <v>-600</v>
      </c>
      <c r="E970" s="33">
        <v>22885</v>
      </c>
      <c r="F970">
        <v>-2266.7399999999998</v>
      </c>
      <c r="G970" t="s">
        <v>100</v>
      </c>
      <c r="H970" t="s">
        <v>154</v>
      </c>
      <c r="I970" s="70" t="s">
        <v>1666</v>
      </c>
    </row>
    <row r="971" spans="1:9" x14ac:dyDescent="0.25">
      <c r="A971" s="19">
        <v>25</v>
      </c>
      <c r="B971" s="71">
        <v>43208</v>
      </c>
      <c r="C971">
        <v>-600</v>
      </c>
      <c r="E971" s="33">
        <v>22885</v>
      </c>
      <c r="F971">
        <v>-2266.7399999999998</v>
      </c>
      <c r="G971" t="s">
        <v>100</v>
      </c>
      <c r="H971" t="s">
        <v>154</v>
      </c>
      <c r="I971" s="70" t="s">
        <v>1666</v>
      </c>
    </row>
    <row r="972" spans="1:9" x14ac:dyDescent="0.25">
      <c r="A972" s="19">
        <v>25</v>
      </c>
      <c r="B972" s="71">
        <v>43208</v>
      </c>
      <c r="C972">
        <v>-600</v>
      </c>
      <c r="E972" s="33">
        <v>22885</v>
      </c>
      <c r="F972">
        <v>-2266.7399999999998</v>
      </c>
      <c r="G972" t="s">
        <v>100</v>
      </c>
      <c r="H972" t="s">
        <v>154</v>
      </c>
      <c r="I972" s="70" t="s">
        <v>1666</v>
      </c>
    </row>
    <row r="973" spans="1:9" x14ac:dyDescent="0.25">
      <c r="A973" s="19">
        <v>25</v>
      </c>
      <c r="B973" s="71">
        <v>43208</v>
      </c>
      <c r="C973">
        <v>-19</v>
      </c>
      <c r="E973" t="s">
        <v>2260</v>
      </c>
      <c r="F973">
        <v>-322.05</v>
      </c>
      <c r="G973" t="s">
        <v>100</v>
      </c>
      <c r="H973" t="s">
        <v>134</v>
      </c>
      <c r="I973" s="70" t="s">
        <v>1662</v>
      </c>
    </row>
    <row r="974" spans="1:9" x14ac:dyDescent="0.25">
      <c r="A974" s="19">
        <v>25</v>
      </c>
      <c r="B974" s="71">
        <v>43208</v>
      </c>
      <c r="C974">
        <v>-15</v>
      </c>
      <c r="E974" t="s">
        <v>1372</v>
      </c>
      <c r="F974">
        <v>-149.13</v>
      </c>
      <c r="G974" t="s">
        <v>100</v>
      </c>
      <c r="H974" t="s">
        <v>123</v>
      </c>
      <c r="I974" s="70" t="s">
        <v>1662</v>
      </c>
    </row>
    <row r="975" spans="1:9" x14ac:dyDescent="0.25">
      <c r="A975" s="19">
        <v>25</v>
      </c>
      <c r="B975" s="71">
        <v>43208</v>
      </c>
      <c r="C975">
        <v>-17</v>
      </c>
      <c r="E975" t="s">
        <v>967</v>
      </c>
      <c r="F975">
        <v>-158.91999999999999</v>
      </c>
      <c r="G975" t="s">
        <v>100</v>
      </c>
      <c r="H975" t="s">
        <v>131</v>
      </c>
      <c r="I975" s="70" t="s">
        <v>1662</v>
      </c>
    </row>
    <row r="976" spans="1:9" x14ac:dyDescent="0.25">
      <c r="A976" s="19">
        <v>25</v>
      </c>
      <c r="B976" s="71">
        <v>43208</v>
      </c>
      <c r="C976">
        <v>-100</v>
      </c>
      <c r="E976" t="s">
        <v>2404</v>
      </c>
      <c r="F976">
        <v>-1688.7</v>
      </c>
      <c r="G976" t="s">
        <v>136</v>
      </c>
      <c r="H976" t="s">
        <v>135</v>
      </c>
      <c r="I976" s="70" t="s">
        <v>1662</v>
      </c>
    </row>
    <row r="977" spans="1:9" x14ac:dyDescent="0.25">
      <c r="A977" s="19">
        <v>25</v>
      </c>
      <c r="B977" s="71">
        <v>43208</v>
      </c>
      <c r="C977">
        <v>-91300</v>
      </c>
      <c r="E977" s="33">
        <v>94390</v>
      </c>
      <c r="F977">
        <v>-1926.43</v>
      </c>
      <c r="G977" t="s">
        <v>100</v>
      </c>
      <c r="H977" t="s">
        <v>154</v>
      </c>
      <c r="I977" s="70" t="s">
        <v>1670</v>
      </c>
    </row>
    <row r="978" spans="1:9" x14ac:dyDescent="0.25">
      <c r="A978" s="19">
        <v>25</v>
      </c>
      <c r="B978" s="71">
        <v>43209</v>
      </c>
      <c r="C978">
        <v>-240</v>
      </c>
      <c r="E978" s="33">
        <v>5185</v>
      </c>
      <c r="F978">
        <v>-99.98</v>
      </c>
      <c r="G978" t="s">
        <v>100</v>
      </c>
      <c r="H978" t="s">
        <v>134</v>
      </c>
      <c r="I978" s="70" t="s">
        <v>1666</v>
      </c>
    </row>
    <row r="979" spans="1:9" x14ac:dyDescent="0.25">
      <c r="A979" s="19">
        <v>25</v>
      </c>
      <c r="B979" s="71">
        <v>43209</v>
      </c>
      <c r="C979">
        <v>-50</v>
      </c>
      <c r="E979" s="33">
        <v>8050</v>
      </c>
      <c r="F979">
        <v>-5.0999999999999996</v>
      </c>
      <c r="G979" t="s">
        <v>100</v>
      </c>
      <c r="H979" t="s">
        <v>134</v>
      </c>
      <c r="I979" s="70" t="s">
        <v>1666</v>
      </c>
    </row>
    <row r="980" spans="1:9" x14ac:dyDescent="0.25">
      <c r="A980" s="19">
        <v>25</v>
      </c>
      <c r="B980" s="71">
        <v>43209</v>
      </c>
      <c r="C980">
        <v>-1</v>
      </c>
      <c r="E980" t="s">
        <v>2406</v>
      </c>
      <c r="F980">
        <v>-33.590000000000003</v>
      </c>
      <c r="G980" t="s">
        <v>100</v>
      </c>
      <c r="H980" t="s">
        <v>134</v>
      </c>
      <c r="I980" s="70" t="s">
        <v>1662</v>
      </c>
    </row>
    <row r="981" spans="1:9" x14ac:dyDescent="0.25">
      <c r="A981" s="19">
        <v>25</v>
      </c>
      <c r="B981" s="71">
        <v>43209</v>
      </c>
      <c r="C981">
        <v>-2</v>
      </c>
      <c r="E981" t="s">
        <v>2407</v>
      </c>
      <c r="F981">
        <v>-59.03</v>
      </c>
      <c r="G981" t="s">
        <v>100</v>
      </c>
      <c r="H981" t="s">
        <v>123</v>
      </c>
      <c r="I981" s="70" t="s">
        <v>1662</v>
      </c>
    </row>
    <row r="982" spans="1:9" x14ac:dyDescent="0.25">
      <c r="A982" s="19">
        <v>25</v>
      </c>
      <c r="B982" s="71">
        <v>43209</v>
      </c>
      <c r="C982">
        <v>-3</v>
      </c>
      <c r="E982" t="s">
        <v>2408</v>
      </c>
      <c r="F982">
        <v>-107.66</v>
      </c>
      <c r="G982" t="s">
        <v>100</v>
      </c>
      <c r="H982" t="s">
        <v>123</v>
      </c>
      <c r="I982" s="70" t="s">
        <v>1662</v>
      </c>
    </row>
    <row r="983" spans="1:9" x14ac:dyDescent="0.25">
      <c r="A983" s="19">
        <v>25</v>
      </c>
      <c r="B983" s="71">
        <v>43209</v>
      </c>
      <c r="C983">
        <v>-50</v>
      </c>
      <c r="E983" s="33">
        <v>17517</v>
      </c>
      <c r="F983">
        <v>-99.35</v>
      </c>
      <c r="G983" t="s">
        <v>100</v>
      </c>
      <c r="H983" t="s">
        <v>154</v>
      </c>
      <c r="I983" s="70" t="s">
        <v>1666</v>
      </c>
    </row>
    <row r="984" spans="1:9" x14ac:dyDescent="0.25">
      <c r="A984" s="19">
        <v>25</v>
      </c>
      <c r="B984" s="71">
        <v>43209</v>
      </c>
      <c r="C984">
        <v>-115</v>
      </c>
      <c r="E984" s="33">
        <v>17517</v>
      </c>
      <c r="F984">
        <v>-228.5</v>
      </c>
      <c r="G984" t="s">
        <v>100</v>
      </c>
      <c r="H984" t="s">
        <v>154</v>
      </c>
      <c r="I984" s="70" t="s">
        <v>1666</v>
      </c>
    </row>
    <row r="985" spans="1:9" x14ac:dyDescent="0.25">
      <c r="A985" s="19">
        <v>25</v>
      </c>
      <c r="B985" s="71">
        <v>43209</v>
      </c>
      <c r="C985">
        <v>-200</v>
      </c>
      <c r="E985" s="33">
        <v>17517</v>
      </c>
      <c r="F985">
        <v>-397.4</v>
      </c>
      <c r="G985" t="s">
        <v>100</v>
      </c>
      <c r="H985" t="s">
        <v>154</v>
      </c>
      <c r="I985" s="70" t="s">
        <v>1666</v>
      </c>
    </row>
    <row r="986" spans="1:9" x14ac:dyDescent="0.25">
      <c r="A986" s="19">
        <v>25</v>
      </c>
      <c r="B986" s="71">
        <v>43209</v>
      </c>
      <c r="C986">
        <v>-1</v>
      </c>
      <c r="E986" t="s">
        <v>2409</v>
      </c>
      <c r="F986">
        <v>-17.489999999999998</v>
      </c>
      <c r="G986" t="s">
        <v>100</v>
      </c>
      <c r="H986" t="s">
        <v>123</v>
      </c>
      <c r="I986" s="70" t="s">
        <v>1662</v>
      </c>
    </row>
    <row r="987" spans="1:9" x14ac:dyDescent="0.25">
      <c r="A987" s="19">
        <v>25</v>
      </c>
      <c r="B987" s="71">
        <v>43209</v>
      </c>
      <c r="C987">
        <v>-5</v>
      </c>
      <c r="E987" t="s">
        <v>464</v>
      </c>
      <c r="F987">
        <v>-90.28</v>
      </c>
      <c r="G987" t="s">
        <v>100</v>
      </c>
      <c r="H987" t="s">
        <v>123</v>
      </c>
      <c r="I987" s="70" t="s">
        <v>1662</v>
      </c>
    </row>
    <row r="988" spans="1:9" x14ac:dyDescent="0.25">
      <c r="A988" s="19">
        <v>25</v>
      </c>
      <c r="B988" s="71">
        <v>43209</v>
      </c>
      <c r="C988">
        <v>-42</v>
      </c>
      <c r="E988" t="s">
        <v>2297</v>
      </c>
      <c r="F988">
        <v>-1283.28</v>
      </c>
      <c r="G988" t="s">
        <v>100</v>
      </c>
      <c r="H988" t="s">
        <v>105</v>
      </c>
      <c r="I988" s="70" t="s">
        <v>1662</v>
      </c>
    </row>
    <row r="989" spans="1:9" x14ac:dyDescent="0.25">
      <c r="A989" s="19">
        <v>25</v>
      </c>
      <c r="B989" s="71">
        <v>43209</v>
      </c>
      <c r="C989">
        <v>-42</v>
      </c>
      <c r="E989" t="s">
        <v>2297</v>
      </c>
      <c r="F989">
        <v>-1283.28</v>
      </c>
      <c r="G989" t="s">
        <v>100</v>
      </c>
      <c r="H989" t="s">
        <v>105</v>
      </c>
      <c r="I989" s="70" t="s">
        <v>1662</v>
      </c>
    </row>
    <row r="990" spans="1:9" x14ac:dyDescent="0.25">
      <c r="A990" s="19">
        <v>25</v>
      </c>
      <c r="B990" s="71">
        <v>43209</v>
      </c>
      <c r="C990">
        <v>-14</v>
      </c>
      <c r="E990" t="s">
        <v>2297</v>
      </c>
      <c r="F990">
        <v>-427.71</v>
      </c>
      <c r="G990" t="s">
        <v>100</v>
      </c>
      <c r="H990" t="s">
        <v>105</v>
      </c>
      <c r="I990" s="70" t="s">
        <v>1662</v>
      </c>
    </row>
    <row r="991" spans="1:9" x14ac:dyDescent="0.25">
      <c r="A991" s="19">
        <v>25</v>
      </c>
      <c r="B991" s="71">
        <v>43209</v>
      </c>
      <c r="C991">
        <v>-300</v>
      </c>
      <c r="E991" s="33">
        <v>22839</v>
      </c>
      <c r="F991">
        <v>-1826.34</v>
      </c>
      <c r="G991" t="s">
        <v>100</v>
      </c>
      <c r="H991" t="s">
        <v>154</v>
      </c>
      <c r="I991" s="70" t="s">
        <v>1666</v>
      </c>
    </row>
    <row r="992" spans="1:9" x14ac:dyDescent="0.25">
      <c r="A992" s="19">
        <v>25</v>
      </c>
      <c r="B992" s="71">
        <v>43209</v>
      </c>
      <c r="C992">
        <v>-11</v>
      </c>
      <c r="E992" s="33">
        <v>23133</v>
      </c>
      <c r="F992">
        <v>-225.5</v>
      </c>
      <c r="G992" t="s">
        <v>100</v>
      </c>
      <c r="H992" t="s">
        <v>168</v>
      </c>
      <c r="I992" s="70" t="s">
        <v>1669</v>
      </c>
    </row>
    <row r="993" spans="1:9" x14ac:dyDescent="0.25">
      <c r="A993" s="19">
        <v>25</v>
      </c>
      <c r="B993" s="71">
        <v>43209</v>
      </c>
      <c r="C993">
        <v>-35.5</v>
      </c>
      <c r="E993" s="33">
        <v>28394</v>
      </c>
      <c r="F993">
        <v>-357.81</v>
      </c>
      <c r="G993" t="s">
        <v>100</v>
      </c>
      <c r="H993" t="s">
        <v>154</v>
      </c>
      <c r="I993" s="70" t="s">
        <v>1666</v>
      </c>
    </row>
    <row r="994" spans="1:9" x14ac:dyDescent="0.25">
      <c r="A994" s="19">
        <v>25</v>
      </c>
      <c r="B994" s="71">
        <v>43209</v>
      </c>
      <c r="C994">
        <v>-0.6</v>
      </c>
      <c r="E994" s="33">
        <v>28394</v>
      </c>
      <c r="F994">
        <v>-6.04</v>
      </c>
      <c r="G994" t="s">
        <v>100</v>
      </c>
      <c r="H994" t="s">
        <v>154</v>
      </c>
      <c r="I994" s="70" t="s">
        <v>1666</v>
      </c>
    </row>
    <row r="995" spans="1:9" x14ac:dyDescent="0.25">
      <c r="A995" s="19">
        <v>25</v>
      </c>
      <c r="B995" s="71">
        <v>43209</v>
      </c>
      <c r="C995">
        <v>-390</v>
      </c>
      <c r="E995" s="33">
        <v>28858</v>
      </c>
      <c r="F995">
        <v>-219.53</v>
      </c>
      <c r="G995" t="s">
        <v>100</v>
      </c>
      <c r="H995" t="s">
        <v>154</v>
      </c>
      <c r="I995" s="70" t="s">
        <v>1669</v>
      </c>
    </row>
    <row r="996" spans="1:9" x14ac:dyDescent="0.25">
      <c r="A996" s="19">
        <v>25</v>
      </c>
      <c r="B996" s="71">
        <v>43209</v>
      </c>
      <c r="C996">
        <v>-591</v>
      </c>
      <c r="E996" s="33">
        <v>28858</v>
      </c>
      <c r="F996">
        <v>-332.67</v>
      </c>
      <c r="G996" t="s">
        <v>100</v>
      </c>
      <c r="H996" t="s">
        <v>154</v>
      </c>
      <c r="I996" s="70" t="s">
        <v>1669</v>
      </c>
    </row>
    <row r="997" spans="1:9" x14ac:dyDescent="0.25">
      <c r="A997" s="19">
        <v>25</v>
      </c>
      <c r="B997" s="71">
        <v>43209</v>
      </c>
      <c r="C997">
        <v>-600</v>
      </c>
      <c r="E997" s="33">
        <v>28858</v>
      </c>
      <c r="F997">
        <v>-337.74</v>
      </c>
      <c r="G997" t="s">
        <v>100</v>
      </c>
      <c r="H997" t="s">
        <v>154</v>
      </c>
      <c r="I997" s="70" t="s">
        <v>1669</v>
      </c>
    </row>
    <row r="998" spans="1:9" x14ac:dyDescent="0.25">
      <c r="A998" s="19">
        <v>25</v>
      </c>
      <c r="B998" s="71">
        <v>43209</v>
      </c>
      <c r="C998">
        <v>-600</v>
      </c>
      <c r="E998" s="33">
        <v>28858</v>
      </c>
      <c r="F998">
        <v>-337.74</v>
      </c>
      <c r="G998" t="s">
        <v>100</v>
      </c>
      <c r="H998" t="s">
        <v>154</v>
      </c>
      <c r="I998" s="70" t="s">
        <v>1669</v>
      </c>
    </row>
    <row r="999" spans="1:9" x14ac:dyDescent="0.25">
      <c r="A999" s="19">
        <v>25</v>
      </c>
      <c r="B999" s="71">
        <v>43209</v>
      </c>
      <c r="C999">
        <v>-600</v>
      </c>
      <c r="E999" s="33">
        <v>28858</v>
      </c>
      <c r="F999">
        <v>-337.74</v>
      </c>
      <c r="G999" t="s">
        <v>100</v>
      </c>
      <c r="H999" t="s">
        <v>154</v>
      </c>
      <c r="I999" s="70" t="s">
        <v>1669</v>
      </c>
    </row>
    <row r="1000" spans="1:9" x14ac:dyDescent="0.25">
      <c r="A1000" s="19">
        <v>25</v>
      </c>
      <c r="B1000" s="71">
        <v>43209</v>
      </c>
      <c r="C1000">
        <v>-600</v>
      </c>
      <c r="E1000" s="33">
        <v>28858</v>
      </c>
      <c r="F1000">
        <v>-337.74</v>
      </c>
      <c r="G1000" t="s">
        <v>100</v>
      </c>
      <c r="H1000" t="s">
        <v>154</v>
      </c>
      <c r="I1000" s="70" t="s">
        <v>1669</v>
      </c>
    </row>
    <row r="1001" spans="1:9" x14ac:dyDescent="0.25">
      <c r="A1001" s="19">
        <v>25</v>
      </c>
      <c r="B1001" s="71">
        <v>43209</v>
      </c>
      <c r="C1001">
        <v>-600</v>
      </c>
      <c r="E1001" s="33">
        <v>28858</v>
      </c>
      <c r="F1001">
        <v>-337.74</v>
      </c>
      <c r="G1001" t="s">
        <v>100</v>
      </c>
      <c r="H1001" t="s">
        <v>154</v>
      </c>
      <c r="I1001" s="70" t="s">
        <v>1669</v>
      </c>
    </row>
    <row r="1002" spans="1:9" x14ac:dyDescent="0.25">
      <c r="A1002" s="19">
        <v>25</v>
      </c>
      <c r="B1002" s="71">
        <v>43209</v>
      </c>
      <c r="C1002">
        <v>-72</v>
      </c>
      <c r="E1002" s="33">
        <v>35571</v>
      </c>
      <c r="F1002">
        <v>-234.9</v>
      </c>
      <c r="G1002" t="s">
        <v>100</v>
      </c>
      <c r="H1002" t="s">
        <v>154</v>
      </c>
      <c r="I1002" s="70" t="s">
        <v>1666</v>
      </c>
    </row>
    <row r="1003" spans="1:9" x14ac:dyDescent="0.25">
      <c r="A1003" s="19">
        <v>25</v>
      </c>
      <c r="B1003" s="71">
        <v>43209</v>
      </c>
      <c r="C1003">
        <v>-360</v>
      </c>
      <c r="E1003" s="33">
        <v>35571</v>
      </c>
      <c r="F1003">
        <v>-1174.5</v>
      </c>
      <c r="G1003" t="s">
        <v>100</v>
      </c>
      <c r="H1003" t="s">
        <v>154</v>
      </c>
      <c r="I1003" s="70" t="s">
        <v>1666</v>
      </c>
    </row>
    <row r="1004" spans="1:9" x14ac:dyDescent="0.25">
      <c r="A1004" s="19">
        <v>25</v>
      </c>
      <c r="B1004" s="71">
        <v>43209</v>
      </c>
      <c r="C1004">
        <v>-756</v>
      </c>
      <c r="E1004" s="33">
        <v>35571</v>
      </c>
      <c r="F1004">
        <v>-2466.4499999999998</v>
      </c>
      <c r="G1004" t="s">
        <v>100</v>
      </c>
      <c r="H1004" t="s">
        <v>154</v>
      </c>
      <c r="I1004" s="70" t="s">
        <v>1666</v>
      </c>
    </row>
    <row r="1005" spans="1:9" x14ac:dyDescent="0.25">
      <c r="A1005" s="19">
        <v>25</v>
      </c>
      <c r="B1005" s="71">
        <v>43209</v>
      </c>
      <c r="C1005">
        <v>-836</v>
      </c>
      <c r="E1005" s="33">
        <v>35571</v>
      </c>
      <c r="F1005">
        <v>-2727.45</v>
      </c>
      <c r="G1005" t="s">
        <v>100</v>
      </c>
      <c r="H1005" t="s">
        <v>154</v>
      </c>
      <c r="I1005" s="70" t="s">
        <v>1666</v>
      </c>
    </row>
    <row r="1006" spans="1:9" x14ac:dyDescent="0.25">
      <c r="A1006" s="19">
        <v>25</v>
      </c>
      <c r="B1006" s="71">
        <v>43209</v>
      </c>
      <c r="C1006">
        <v>-1680</v>
      </c>
      <c r="E1006" s="33">
        <v>35571</v>
      </c>
      <c r="F1006">
        <v>-5481</v>
      </c>
      <c r="G1006" t="s">
        <v>100</v>
      </c>
      <c r="H1006" t="s">
        <v>154</v>
      </c>
      <c r="I1006" s="70" t="s">
        <v>1666</v>
      </c>
    </row>
    <row r="1007" spans="1:9" x14ac:dyDescent="0.25">
      <c r="A1007" s="19">
        <v>25</v>
      </c>
      <c r="B1007" s="71">
        <v>43209</v>
      </c>
      <c r="C1007">
        <v>-1050</v>
      </c>
      <c r="E1007" s="33">
        <v>35622</v>
      </c>
      <c r="F1007">
        <v>-212.2</v>
      </c>
      <c r="G1007" t="s">
        <v>100</v>
      </c>
      <c r="H1007" t="s">
        <v>119</v>
      </c>
      <c r="I1007" s="70" t="s">
        <v>1666</v>
      </c>
    </row>
    <row r="1008" spans="1:9" x14ac:dyDescent="0.25">
      <c r="A1008" s="19">
        <v>25</v>
      </c>
      <c r="B1008" s="71">
        <v>43209</v>
      </c>
      <c r="C1008">
        <v>-500</v>
      </c>
      <c r="E1008" s="33">
        <v>35622</v>
      </c>
      <c r="F1008">
        <v>-101.05</v>
      </c>
      <c r="G1008" t="s">
        <v>100</v>
      </c>
      <c r="H1008" t="s">
        <v>119</v>
      </c>
      <c r="I1008" s="70" t="s">
        <v>1666</v>
      </c>
    </row>
    <row r="1009" spans="1:9" x14ac:dyDescent="0.25">
      <c r="A1009" s="19">
        <v>25</v>
      </c>
      <c r="B1009" s="71">
        <v>43209</v>
      </c>
      <c r="C1009">
        <v>-200</v>
      </c>
      <c r="E1009" s="33">
        <v>35657</v>
      </c>
      <c r="F1009">
        <v>-2966</v>
      </c>
      <c r="G1009" t="s">
        <v>100</v>
      </c>
      <c r="H1009" t="s">
        <v>154</v>
      </c>
      <c r="I1009" s="70" t="s">
        <v>1666</v>
      </c>
    </row>
    <row r="1010" spans="1:9" x14ac:dyDescent="0.25">
      <c r="A1010" s="19">
        <v>25</v>
      </c>
      <c r="B1010" s="71">
        <v>43209</v>
      </c>
      <c r="C1010">
        <v>-200</v>
      </c>
      <c r="E1010" s="33">
        <v>35657</v>
      </c>
      <c r="F1010">
        <v>-2966</v>
      </c>
      <c r="G1010" t="s">
        <v>100</v>
      </c>
      <c r="H1010" t="s">
        <v>154</v>
      </c>
      <c r="I1010" s="70" t="s">
        <v>1666</v>
      </c>
    </row>
    <row r="1011" spans="1:9" x14ac:dyDescent="0.25">
      <c r="A1011" s="19">
        <v>25</v>
      </c>
      <c r="B1011" s="71">
        <v>43209</v>
      </c>
      <c r="C1011">
        <v>-400</v>
      </c>
      <c r="E1011" s="33">
        <v>35657</v>
      </c>
      <c r="F1011">
        <v>-5932</v>
      </c>
      <c r="G1011" t="s">
        <v>100</v>
      </c>
      <c r="H1011" t="s">
        <v>154</v>
      </c>
      <c r="I1011" s="70" t="s">
        <v>1666</v>
      </c>
    </row>
    <row r="1012" spans="1:9" x14ac:dyDescent="0.25">
      <c r="A1012" s="19">
        <v>25</v>
      </c>
      <c r="B1012" s="71">
        <v>43209</v>
      </c>
      <c r="C1012">
        <v>-400</v>
      </c>
      <c r="E1012" s="33">
        <v>35657</v>
      </c>
      <c r="F1012">
        <v>-5932</v>
      </c>
      <c r="G1012" t="s">
        <v>100</v>
      </c>
      <c r="H1012" t="s">
        <v>154</v>
      </c>
      <c r="I1012" s="70" t="s">
        <v>1666</v>
      </c>
    </row>
    <row r="1013" spans="1:9" x14ac:dyDescent="0.25">
      <c r="A1013" s="19">
        <v>25</v>
      </c>
      <c r="B1013" s="71">
        <v>43209</v>
      </c>
      <c r="C1013">
        <v>-275</v>
      </c>
      <c r="E1013" s="33">
        <v>35854</v>
      </c>
      <c r="F1013">
        <v>-1075.25</v>
      </c>
      <c r="G1013" t="s">
        <v>100</v>
      </c>
      <c r="H1013" t="s">
        <v>154</v>
      </c>
      <c r="I1013" s="70" t="s">
        <v>1666</v>
      </c>
    </row>
    <row r="1014" spans="1:9" x14ac:dyDescent="0.25">
      <c r="A1014" s="19">
        <v>25</v>
      </c>
      <c r="B1014" s="71">
        <v>43209</v>
      </c>
      <c r="C1014">
        <v>-2000</v>
      </c>
      <c r="E1014" s="33">
        <v>39777</v>
      </c>
      <c r="F1014">
        <v>-1026.8</v>
      </c>
      <c r="G1014" t="s">
        <v>100</v>
      </c>
      <c r="H1014" t="s">
        <v>134</v>
      </c>
      <c r="I1014" s="70" t="s">
        <v>1666</v>
      </c>
    </row>
    <row r="1015" spans="1:9" x14ac:dyDescent="0.25">
      <c r="A1015" s="19">
        <v>25</v>
      </c>
      <c r="B1015" s="71">
        <v>43209</v>
      </c>
      <c r="C1015">
        <v>-133</v>
      </c>
      <c r="E1015" t="s">
        <v>2215</v>
      </c>
      <c r="F1015">
        <v>-1304.95</v>
      </c>
      <c r="G1015" t="s">
        <v>100</v>
      </c>
      <c r="H1015" t="s">
        <v>123</v>
      </c>
      <c r="I1015" s="70" t="s">
        <v>1662</v>
      </c>
    </row>
    <row r="1016" spans="1:9" x14ac:dyDescent="0.25">
      <c r="A1016" s="19">
        <v>25</v>
      </c>
      <c r="B1016" s="71">
        <v>43209</v>
      </c>
      <c r="C1016">
        <v>-1</v>
      </c>
      <c r="E1016" t="s">
        <v>2418</v>
      </c>
      <c r="F1016">
        <v>-33.67</v>
      </c>
      <c r="G1016" t="s">
        <v>100</v>
      </c>
      <c r="H1016" t="s">
        <v>123</v>
      </c>
      <c r="I1016" s="70" t="s">
        <v>1662</v>
      </c>
    </row>
    <row r="1017" spans="1:9" x14ac:dyDescent="0.25">
      <c r="A1017" s="19">
        <v>25</v>
      </c>
      <c r="B1017" s="71">
        <v>43209</v>
      </c>
      <c r="C1017">
        <v>-7</v>
      </c>
      <c r="E1017" t="s">
        <v>2419</v>
      </c>
      <c r="F1017">
        <v>-117.95</v>
      </c>
      <c r="G1017" t="s">
        <v>100</v>
      </c>
      <c r="H1017" t="s">
        <v>123</v>
      </c>
      <c r="I1017" s="70" t="s">
        <v>1662</v>
      </c>
    </row>
    <row r="1018" spans="1:9" x14ac:dyDescent="0.25">
      <c r="A1018" s="19">
        <v>25</v>
      </c>
      <c r="B1018" s="71">
        <v>43209</v>
      </c>
      <c r="C1018">
        <v>-18</v>
      </c>
      <c r="E1018" t="s">
        <v>967</v>
      </c>
      <c r="F1018">
        <v>-168.16</v>
      </c>
      <c r="G1018" t="s">
        <v>100</v>
      </c>
      <c r="H1018" t="s">
        <v>131</v>
      </c>
      <c r="I1018" s="70" t="s">
        <v>1662</v>
      </c>
    </row>
    <row r="1019" spans="1:9" x14ac:dyDescent="0.25">
      <c r="A1019" s="19">
        <v>25</v>
      </c>
      <c r="B1019" s="71">
        <v>43209</v>
      </c>
      <c r="C1019">
        <v>-14</v>
      </c>
      <c r="E1019" t="s">
        <v>967</v>
      </c>
      <c r="F1019">
        <v>-130.80000000000001</v>
      </c>
      <c r="G1019" t="s">
        <v>100</v>
      </c>
      <c r="H1019" t="s">
        <v>131</v>
      </c>
      <c r="I1019" s="70" t="s">
        <v>1662</v>
      </c>
    </row>
    <row r="1020" spans="1:9" x14ac:dyDescent="0.25">
      <c r="A1020" s="19">
        <v>25</v>
      </c>
      <c r="B1020" s="71">
        <v>43210</v>
      </c>
      <c r="C1020">
        <v>-47</v>
      </c>
      <c r="E1020" s="33">
        <v>5844</v>
      </c>
      <c r="F1020">
        <v>-58.28</v>
      </c>
      <c r="G1020" t="s">
        <v>100</v>
      </c>
      <c r="H1020" t="s">
        <v>134</v>
      </c>
      <c r="I1020" s="70" t="s">
        <v>1666</v>
      </c>
    </row>
    <row r="1021" spans="1:9" x14ac:dyDescent="0.25">
      <c r="A1021" s="19">
        <v>25</v>
      </c>
      <c r="B1021" s="71">
        <v>43210</v>
      </c>
      <c r="C1021">
        <v>-8</v>
      </c>
      <c r="E1021" t="s">
        <v>2209</v>
      </c>
      <c r="F1021">
        <v>-61.15</v>
      </c>
      <c r="G1021" t="s">
        <v>100</v>
      </c>
      <c r="H1021" t="s">
        <v>123</v>
      </c>
      <c r="I1021" s="70" t="s">
        <v>1662</v>
      </c>
    </row>
    <row r="1022" spans="1:9" x14ac:dyDescent="0.25">
      <c r="A1022" s="19">
        <v>25</v>
      </c>
      <c r="B1022" s="71">
        <v>43210</v>
      </c>
      <c r="C1022">
        <v>-1</v>
      </c>
      <c r="E1022" t="s">
        <v>2421</v>
      </c>
      <c r="F1022">
        <v>-11.56</v>
      </c>
      <c r="G1022" t="s">
        <v>100</v>
      </c>
      <c r="H1022" t="s">
        <v>123</v>
      </c>
      <c r="I1022" s="70" t="s">
        <v>1662</v>
      </c>
    </row>
    <row r="1023" spans="1:9" x14ac:dyDescent="0.25">
      <c r="A1023" s="19">
        <v>25</v>
      </c>
      <c r="B1023" s="71">
        <v>43210</v>
      </c>
      <c r="C1023">
        <v>-3</v>
      </c>
      <c r="E1023" t="s">
        <v>2310</v>
      </c>
      <c r="F1023">
        <v>-54.36</v>
      </c>
      <c r="G1023" t="s">
        <v>100</v>
      </c>
      <c r="H1023" t="s">
        <v>123</v>
      </c>
      <c r="I1023" s="70" t="s">
        <v>1662</v>
      </c>
    </row>
    <row r="1024" spans="1:9" x14ac:dyDescent="0.25">
      <c r="A1024" s="19">
        <v>25</v>
      </c>
      <c r="B1024" s="71">
        <v>43210</v>
      </c>
      <c r="C1024">
        <v>-34</v>
      </c>
      <c r="E1024" s="33">
        <v>17542</v>
      </c>
      <c r="F1024">
        <v>-153.22</v>
      </c>
      <c r="G1024" t="s">
        <v>100</v>
      </c>
      <c r="H1024" t="s">
        <v>134</v>
      </c>
      <c r="I1024" s="70" t="s">
        <v>1666</v>
      </c>
    </row>
    <row r="1025" spans="1:9" x14ac:dyDescent="0.25">
      <c r="A1025" s="19">
        <v>25</v>
      </c>
      <c r="B1025" s="71">
        <v>43210</v>
      </c>
      <c r="C1025">
        <v>-1</v>
      </c>
      <c r="E1025" t="s">
        <v>2423</v>
      </c>
      <c r="F1025">
        <v>-16.84</v>
      </c>
      <c r="G1025" t="s">
        <v>100</v>
      </c>
      <c r="H1025" t="s">
        <v>134</v>
      </c>
      <c r="I1025" s="70" t="s">
        <v>1662</v>
      </c>
    </row>
    <row r="1026" spans="1:9" x14ac:dyDescent="0.25">
      <c r="A1026" s="19">
        <v>25</v>
      </c>
      <c r="B1026" s="71">
        <v>43210</v>
      </c>
      <c r="C1026">
        <v>-13</v>
      </c>
      <c r="E1026" t="s">
        <v>2233</v>
      </c>
      <c r="F1026">
        <v>-232.39</v>
      </c>
      <c r="G1026" t="s">
        <v>100</v>
      </c>
      <c r="H1026" t="s">
        <v>123</v>
      </c>
      <c r="I1026" s="70" t="s">
        <v>1662</v>
      </c>
    </row>
    <row r="1027" spans="1:9" x14ac:dyDescent="0.25">
      <c r="A1027" s="19">
        <v>25</v>
      </c>
      <c r="B1027" s="71">
        <v>43210</v>
      </c>
      <c r="C1027">
        <v>-12</v>
      </c>
      <c r="E1027" t="s">
        <v>2214</v>
      </c>
      <c r="F1027">
        <v>-139.43</v>
      </c>
      <c r="G1027" t="s">
        <v>100</v>
      </c>
      <c r="H1027" t="s">
        <v>129</v>
      </c>
      <c r="I1027" s="70" t="s">
        <v>1662</v>
      </c>
    </row>
    <row r="1028" spans="1:9" x14ac:dyDescent="0.25">
      <c r="A1028" s="19">
        <v>25</v>
      </c>
      <c r="B1028" s="71">
        <v>43210</v>
      </c>
      <c r="C1028">
        <v>-101</v>
      </c>
      <c r="E1028" s="33">
        <v>28666</v>
      </c>
      <c r="F1028">
        <v>-61.48</v>
      </c>
      <c r="G1028" t="s">
        <v>100</v>
      </c>
      <c r="H1028" t="s">
        <v>154</v>
      </c>
      <c r="I1028" s="70" t="s">
        <v>1669</v>
      </c>
    </row>
    <row r="1029" spans="1:9" x14ac:dyDescent="0.25">
      <c r="A1029" s="19">
        <v>25</v>
      </c>
      <c r="B1029" s="71">
        <v>43210</v>
      </c>
      <c r="C1029">
        <v>-400</v>
      </c>
      <c r="E1029" s="33">
        <v>28666</v>
      </c>
      <c r="F1029">
        <v>-243.52</v>
      </c>
      <c r="G1029" t="s">
        <v>100</v>
      </c>
      <c r="H1029" t="s">
        <v>154</v>
      </c>
      <c r="I1029" s="70" t="s">
        <v>1669</v>
      </c>
    </row>
    <row r="1030" spans="1:9" x14ac:dyDescent="0.25">
      <c r="A1030" s="19">
        <v>25</v>
      </c>
      <c r="B1030" s="71">
        <v>43210</v>
      </c>
      <c r="C1030">
        <v>-450</v>
      </c>
      <c r="E1030" s="33">
        <v>28666</v>
      </c>
      <c r="F1030">
        <v>-273.95999999999998</v>
      </c>
      <c r="G1030" t="s">
        <v>100</v>
      </c>
      <c r="H1030" t="s">
        <v>154</v>
      </c>
      <c r="I1030" s="70" t="s">
        <v>1669</v>
      </c>
    </row>
    <row r="1031" spans="1:9" x14ac:dyDescent="0.25">
      <c r="A1031" s="19">
        <v>25</v>
      </c>
      <c r="B1031" s="71">
        <v>43210</v>
      </c>
      <c r="C1031">
        <v>-450</v>
      </c>
      <c r="E1031" s="33">
        <v>28666</v>
      </c>
      <c r="F1031">
        <v>-273.95999999999998</v>
      </c>
      <c r="G1031" t="s">
        <v>100</v>
      </c>
      <c r="H1031" t="s">
        <v>154</v>
      </c>
      <c r="I1031" s="70" t="s">
        <v>1669</v>
      </c>
    </row>
    <row r="1032" spans="1:9" x14ac:dyDescent="0.25">
      <c r="A1032" s="19">
        <v>25</v>
      </c>
      <c r="B1032" s="71">
        <v>43210</v>
      </c>
      <c r="C1032">
        <v>-450</v>
      </c>
      <c r="E1032" s="33">
        <v>28666</v>
      </c>
      <c r="F1032">
        <v>-273.95999999999998</v>
      </c>
      <c r="G1032" t="s">
        <v>100</v>
      </c>
      <c r="H1032" t="s">
        <v>154</v>
      </c>
      <c r="I1032" s="70" t="s">
        <v>1669</v>
      </c>
    </row>
    <row r="1033" spans="1:9" x14ac:dyDescent="0.25">
      <c r="A1033" s="19">
        <v>25</v>
      </c>
      <c r="B1033" s="71">
        <v>43210</v>
      </c>
      <c r="C1033">
        <v>-450</v>
      </c>
      <c r="E1033" s="33">
        <v>28666</v>
      </c>
      <c r="F1033">
        <v>-273.95999999999998</v>
      </c>
      <c r="G1033" t="s">
        <v>100</v>
      </c>
      <c r="H1033" t="s">
        <v>154</v>
      </c>
      <c r="I1033" s="70" t="s">
        <v>1669</v>
      </c>
    </row>
    <row r="1034" spans="1:9" x14ac:dyDescent="0.25">
      <c r="A1034" s="19">
        <v>25</v>
      </c>
      <c r="B1034" s="71">
        <v>43210</v>
      </c>
      <c r="C1034">
        <v>-450</v>
      </c>
      <c r="E1034" s="33">
        <v>28666</v>
      </c>
      <c r="F1034">
        <v>-273.95999999999998</v>
      </c>
      <c r="G1034" t="s">
        <v>100</v>
      </c>
      <c r="H1034" t="s">
        <v>154</v>
      </c>
      <c r="I1034" s="70" t="s">
        <v>1669</v>
      </c>
    </row>
    <row r="1035" spans="1:9" x14ac:dyDescent="0.25">
      <c r="A1035" s="19">
        <v>25</v>
      </c>
      <c r="B1035" s="71">
        <v>43210</v>
      </c>
      <c r="C1035">
        <v>-450</v>
      </c>
      <c r="E1035" s="33">
        <v>28666</v>
      </c>
      <c r="F1035">
        <v>-273.95999999999998</v>
      </c>
      <c r="G1035" t="s">
        <v>100</v>
      </c>
      <c r="H1035" t="s">
        <v>154</v>
      </c>
      <c r="I1035" s="70" t="s">
        <v>1669</v>
      </c>
    </row>
    <row r="1036" spans="1:9" x14ac:dyDescent="0.25">
      <c r="A1036" s="19">
        <v>25</v>
      </c>
      <c r="B1036" s="71">
        <v>43210</v>
      </c>
      <c r="C1036">
        <v>-450</v>
      </c>
      <c r="E1036" s="33">
        <v>28666</v>
      </c>
      <c r="F1036">
        <v>-273.95999999999998</v>
      </c>
      <c r="G1036" t="s">
        <v>100</v>
      </c>
      <c r="H1036" t="s">
        <v>154</v>
      </c>
      <c r="I1036" s="70" t="s">
        <v>1669</v>
      </c>
    </row>
    <row r="1037" spans="1:9" x14ac:dyDescent="0.25">
      <c r="A1037" s="19">
        <v>25</v>
      </c>
      <c r="B1037" s="71">
        <v>43210</v>
      </c>
      <c r="C1037">
        <v>-450</v>
      </c>
      <c r="E1037" s="33">
        <v>28666</v>
      </c>
      <c r="F1037">
        <v>-273.95999999999998</v>
      </c>
      <c r="G1037" t="s">
        <v>100</v>
      </c>
      <c r="H1037" t="s">
        <v>154</v>
      </c>
      <c r="I1037" s="70" t="s">
        <v>1669</v>
      </c>
    </row>
    <row r="1038" spans="1:9" x14ac:dyDescent="0.25">
      <c r="A1038" s="19">
        <v>25</v>
      </c>
      <c r="B1038" s="71">
        <v>43210</v>
      </c>
      <c r="C1038">
        <v>-450</v>
      </c>
      <c r="E1038" s="33">
        <v>28666</v>
      </c>
      <c r="F1038">
        <v>-273.95999999999998</v>
      </c>
      <c r="G1038" t="s">
        <v>100</v>
      </c>
      <c r="H1038" t="s">
        <v>154</v>
      </c>
      <c r="I1038" s="70" t="s">
        <v>1669</v>
      </c>
    </row>
    <row r="1039" spans="1:9" x14ac:dyDescent="0.25">
      <c r="A1039" s="19">
        <v>25</v>
      </c>
      <c r="B1039" s="71">
        <v>43210</v>
      </c>
      <c r="C1039">
        <v>-450</v>
      </c>
      <c r="E1039" s="33">
        <v>28666</v>
      </c>
      <c r="F1039">
        <v>-273.95999999999998</v>
      </c>
      <c r="G1039" t="s">
        <v>100</v>
      </c>
      <c r="H1039" t="s">
        <v>154</v>
      </c>
      <c r="I1039" s="70" t="s">
        <v>1669</v>
      </c>
    </row>
    <row r="1040" spans="1:9" x14ac:dyDescent="0.25">
      <c r="A1040" s="19">
        <v>25</v>
      </c>
      <c r="B1040" s="71">
        <v>43210</v>
      </c>
      <c r="C1040">
        <v>-450</v>
      </c>
      <c r="E1040" s="33">
        <v>28666</v>
      </c>
      <c r="F1040">
        <v>-273.95999999999998</v>
      </c>
      <c r="G1040" t="s">
        <v>100</v>
      </c>
      <c r="H1040" t="s">
        <v>154</v>
      </c>
      <c r="I1040" s="70" t="s">
        <v>1669</v>
      </c>
    </row>
    <row r="1041" spans="1:9" x14ac:dyDescent="0.25">
      <c r="A1041" s="19">
        <v>25</v>
      </c>
      <c r="B1041" s="71">
        <v>43210</v>
      </c>
      <c r="C1041">
        <v>-450</v>
      </c>
      <c r="E1041" s="33">
        <v>28666</v>
      </c>
      <c r="F1041">
        <v>-273.95999999999998</v>
      </c>
      <c r="G1041" t="s">
        <v>100</v>
      </c>
      <c r="H1041" t="s">
        <v>154</v>
      </c>
      <c r="I1041" s="70" t="s">
        <v>1669</v>
      </c>
    </row>
    <row r="1042" spans="1:9" x14ac:dyDescent="0.25">
      <c r="A1042" s="19">
        <v>25</v>
      </c>
      <c r="B1042" s="71">
        <v>43210</v>
      </c>
      <c r="C1042">
        <v>-450</v>
      </c>
      <c r="E1042" s="33">
        <v>28666</v>
      </c>
      <c r="F1042">
        <v>-273.95999999999998</v>
      </c>
      <c r="G1042" t="s">
        <v>100</v>
      </c>
      <c r="H1042" t="s">
        <v>154</v>
      </c>
      <c r="I1042" s="70" t="s">
        <v>1669</v>
      </c>
    </row>
    <row r="1043" spans="1:9" x14ac:dyDescent="0.25">
      <c r="A1043" s="19">
        <v>25</v>
      </c>
      <c r="B1043" s="71">
        <v>43210</v>
      </c>
      <c r="C1043">
        <v>-450</v>
      </c>
      <c r="E1043" s="33">
        <v>28666</v>
      </c>
      <c r="F1043">
        <v>-273.95999999999998</v>
      </c>
      <c r="G1043" t="s">
        <v>100</v>
      </c>
      <c r="H1043" t="s">
        <v>154</v>
      </c>
      <c r="I1043" s="70" t="s">
        <v>1669</v>
      </c>
    </row>
    <row r="1044" spans="1:9" x14ac:dyDescent="0.25">
      <c r="A1044" s="19">
        <v>25</v>
      </c>
      <c r="B1044" s="71">
        <v>43210</v>
      </c>
      <c r="C1044">
        <v>-70</v>
      </c>
      <c r="E1044" s="33">
        <v>28976</v>
      </c>
      <c r="F1044">
        <v>-1640.24</v>
      </c>
      <c r="G1044" t="s">
        <v>136</v>
      </c>
      <c r="H1044" t="s">
        <v>135</v>
      </c>
      <c r="I1044" s="70" t="s">
        <v>1666</v>
      </c>
    </row>
    <row r="1045" spans="1:9" x14ac:dyDescent="0.25">
      <c r="A1045" s="19">
        <v>25</v>
      </c>
      <c r="B1045" s="71">
        <v>43210</v>
      </c>
      <c r="C1045">
        <v>-50</v>
      </c>
      <c r="E1045" s="33">
        <v>30557</v>
      </c>
      <c r="F1045">
        <v>-51.5</v>
      </c>
      <c r="G1045" t="s">
        <v>100</v>
      </c>
      <c r="H1045" t="s">
        <v>134</v>
      </c>
      <c r="I1045" s="70" t="s">
        <v>1666</v>
      </c>
    </row>
    <row r="1046" spans="1:9" x14ac:dyDescent="0.25">
      <c r="A1046" s="19">
        <v>25</v>
      </c>
      <c r="B1046" s="71">
        <v>43210</v>
      </c>
      <c r="C1046">
        <v>-600</v>
      </c>
      <c r="E1046" s="33">
        <v>36000</v>
      </c>
      <c r="F1046">
        <v>-942.42</v>
      </c>
      <c r="G1046" t="s">
        <v>136</v>
      </c>
      <c r="H1046" t="s">
        <v>135</v>
      </c>
      <c r="I1046" s="70" t="s">
        <v>1666</v>
      </c>
    </row>
    <row r="1047" spans="1:9" x14ac:dyDescent="0.25">
      <c r="A1047" s="19">
        <v>25</v>
      </c>
      <c r="B1047" s="71">
        <v>43210</v>
      </c>
      <c r="C1047">
        <v>-720</v>
      </c>
      <c r="E1047" s="33">
        <v>36000</v>
      </c>
      <c r="F1047">
        <v>-1130.9000000000001</v>
      </c>
      <c r="G1047" t="s">
        <v>136</v>
      </c>
      <c r="H1047" t="s">
        <v>135</v>
      </c>
      <c r="I1047" s="70" t="s">
        <v>1666</v>
      </c>
    </row>
    <row r="1048" spans="1:9" x14ac:dyDescent="0.25">
      <c r="A1048" s="19">
        <v>25</v>
      </c>
      <c r="B1048" s="71">
        <v>43210</v>
      </c>
      <c r="C1048">
        <v>-240</v>
      </c>
      <c r="E1048" s="33">
        <v>36000</v>
      </c>
      <c r="F1048">
        <v>-376.96</v>
      </c>
      <c r="G1048" t="s">
        <v>136</v>
      </c>
      <c r="H1048" t="s">
        <v>135</v>
      </c>
      <c r="I1048" s="70" t="s">
        <v>1666</v>
      </c>
    </row>
    <row r="1049" spans="1:9" x14ac:dyDescent="0.25">
      <c r="A1049" s="19">
        <v>25</v>
      </c>
      <c r="B1049" s="71">
        <v>43210</v>
      </c>
      <c r="C1049">
        <v>-1</v>
      </c>
      <c r="E1049" t="s">
        <v>2428</v>
      </c>
      <c r="F1049">
        <v>-17.09</v>
      </c>
      <c r="G1049" t="s">
        <v>100</v>
      </c>
      <c r="H1049" t="s">
        <v>131</v>
      </c>
      <c r="I1049" s="70" t="s">
        <v>1662</v>
      </c>
    </row>
    <row r="1050" spans="1:9" x14ac:dyDescent="0.25">
      <c r="A1050" s="19">
        <v>25</v>
      </c>
      <c r="B1050" s="71">
        <v>43210</v>
      </c>
      <c r="C1050">
        <v>-1</v>
      </c>
      <c r="E1050" t="s">
        <v>2428</v>
      </c>
      <c r="F1050">
        <v>-17.09</v>
      </c>
      <c r="G1050" t="s">
        <v>100</v>
      </c>
      <c r="H1050" t="s">
        <v>131</v>
      </c>
      <c r="I1050" s="70" t="s">
        <v>1662</v>
      </c>
    </row>
    <row r="1051" spans="1:9" x14ac:dyDescent="0.25">
      <c r="A1051" s="19">
        <v>25</v>
      </c>
      <c r="B1051" s="71">
        <v>43210</v>
      </c>
      <c r="C1051">
        <v>-7</v>
      </c>
      <c r="E1051" t="s">
        <v>2429</v>
      </c>
      <c r="F1051">
        <v>-64.09</v>
      </c>
      <c r="G1051" t="s">
        <v>100</v>
      </c>
      <c r="H1051" t="s">
        <v>123</v>
      </c>
      <c r="I1051" s="70" t="s">
        <v>1662</v>
      </c>
    </row>
    <row r="1052" spans="1:9" x14ac:dyDescent="0.25">
      <c r="A1052" s="19">
        <v>25</v>
      </c>
      <c r="B1052" s="71">
        <v>43211</v>
      </c>
      <c r="C1052">
        <v>-3</v>
      </c>
      <c r="E1052" t="s">
        <v>2430</v>
      </c>
      <c r="F1052">
        <v>-50.09</v>
      </c>
      <c r="G1052" t="s">
        <v>100</v>
      </c>
      <c r="H1052" t="s">
        <v>134</v>
      </c>
      <c r="I1052" s="70" t="s">
        <v>1662</v>
      </c>
    </row>
    <row r="1053" spans="1:9" x14ac:dyDescent="0.25">
      <c r="A1053" s="19">
        <v>25</v>
      </c>
      <c r="B1053" s="71">
        <v>43211</v>
      </c>
      <c r="C1053">
        <v>-60</v>
      </c>
      <c r="E1053" s="33">
        <v>25236</v>
      </c>
      <c r="F1053">
        <v>-157.49</v>
      </c>
      <c r="G1053" t="s">
        <v>100</v>
      </c>
      <c r="H1053" t="s">
        <v>134</v>
      </c>
      <c r="I1053" s="70" t="s">
        <v>1666</v>
      </c>
    </row>
    <row r="1054" spans="1:9" x14ac:dyDescent="0.25">
      <c r="A1054" s="19">
        <v>25</v>
      </c>
      <c r="B1054" s="71">
        <v>43211</v>
      </c>
      <c r="C1054">
        <v>-5</v>
      </c>
      <c r="E1054" t="s">
        <v>2216</v>
      </c>
      <c r="F1054">
        <v>-83.08</v>
      </c>
      <c r="G1054" t="s">
        <v>100</v>
      </c>
      <c r="H1054" t="s">
        <v>131</v>
      </c>
      <c r="I1054" s="70" t="s">
        <v>1662</v>
      </c>
    </row>
    <row r="1055" spans="1:9" x14ac:dyDescent="0.25">
      <c r="A1055" s="19">
        <v>25</v>
      </c>
      <c r="B1055" s="71">
        <v>43212</v>
      </c>
      <c r="C1055">
        <v>-2</v>
      </c>
      <c r="E1055" t="s">
        <v>2432</v>
      </c>
      <c r="F1055">
        <v>-19</v>
      </c>
      <c r="G1055" t="s">
        <v>100</v>
      </c>
      <c r="H1055" t="s">
        <v>134</v>
      </c>
      <c r="I1055" s="70" t="s">
        <v>1662</v>
      </c>
    </row>
    <row r="1056" spans="1:9" x14ac:dyDescent="0.25">
      <c r="A1056" s="19">
        <v>25</v>
      </c>
      <c r="B1056" s="71">
        <v>43212</v>
      </c>
      <c r="C1056">
        <v>-1</v>
      </c>
      <c r="E1056" t="s">
        <v>2433</v>
      </c>
      <c r="F1056">
        <v>-18.09</v>
      </c>
      <c r="G1056" t="s">
        <v>100</v>
      </c>
      <c r="H1056" t="s">
        <v>123</v>
      </c>
      <c r="I1056" s="70" t="s">
        <v>1662</v>
      </c>
    </row>
    <row r="1057" spans="1:9" x14ac:dyDescent="0.25">
      <c r="A1057" s="19">
        <v>25</v>
      </c>
      <c r="B1057" s="71">
        <v>43212</v>
      </c>
      <c r="C1057">
        <v>-5</v>
      </c>
      <c r="E1057" t="s">
        <v>447</v>
      </c>
      <c r="F1057">
        <v>-49.37</v>
      </c>
      <c r="G1057" t="s">
        <v>100</v>
      </c>
      <c r="H1057" t="s">
        <v>123</v>
      </c>
      <c r="I1057" s="70" t="s">
        <v>1662</v>
      </c>
    </row>
    <row r="1058" spans="1:9" x14ac:dyDescent="0.25">
      <c r="A1058" s="19">
        <v>25</v>
      </c>
      <c r="B1058" s="71">
        <v>43212</v>
      </c>
      <c r="C1058">
        <v>-13</v>
      </c>
      <c r="E1058" t="s">
        <v>447</v>
      </c>
      <c r="F1058">
        <v>-128.37</v>
      </c>
      <c r="G1058" t="s">
        <v>100</v>
      </c>
      <c r="H1058" t="s">
        <v>123</v>
      </c>
      <c r="I1058" s="70" t="s">
        <v>1662</v>
      </c>
    </row>
    <row r="1059" spans="1:9" x14ac:dyDescent="0.25">
      <c r="A1059" s="19">
        <v>43</v>
      </c>
      <c r="B1059" s="71">
        <v>43192</v>
      </c>
      <c r="C1059">
        <v>-1</v>
      </c>
      <c r="E1059" t="s">
        <v>1141</v>
      </c>
      <c r="F1059">
        <v>-32.549999999999997</v>
      </c>
      <c r="G1059" t="s">
        <v>100</v>
      </c>
      <c r="H1059" t="s">
        <v>134</v>
      </c>
      <c r="I1059" s="70" t="s">
        <v>1662</v>
      </c>
    </row>
    <row r="1060" spans="1:9" x14ac:dyDescent="0.25">
      <c r="A1060" s="19">
        <v>43</v>
      </c>
      <c r="B1060" s="71">
        <v>43192</v>
      </c>
      <c r="C1060">
        <v>-1</v>
      </c>
      <c r="E1060" t="s">
        <v>2434</v>
      </c>
      <c r="F1060">
        <v>-1352</v>
      </c>
      <c r="G1060" t="s">
        <v>100</v>
      </c>
      <c r="H1060" t="s">
        <v>134</v>
      </c>
      <c r="I1060" s="70" t="s">
        <v>1662</v>
      </c>
    </row>
    <row r="1061" spans="1:9" x14ac:dyDescent="0.25">
      <c r="A1061" s="19">
        <v>43</v>
      </c>
      <c r="B1061" s="71">
        <v>43192</v>
      </c>
      <c r="C1061">
        <v>-40</v>
      </c>
      <c r="E1061" t="s">
        <v>2435</v>
      </c>
      <c r="F1061">
        <v>-559.38</v>
      </c>
      <c r="G1061" t="s">
        <v>100</v>
      </c>
      <c r="H1061" t="s">
        <v>134</v>
      </c>
      <c r="I1061" s="70" t="s">
        <v>1662</v>
      </c>
    </row>
    <row r="1062" spans="1:9" x14ac:dyDescent="0.25">
      <c r="A1062" s="19">
        <v>43</v>
      </c>
      <c r="B1062" s="71">
        <v>43192</v>
      </c>
      <c r="C1062">
        <v>-150</v>
      </c>
      <c r="E1062" s="33">
        <v>32524</v>
      </c>
      <c r="F1062">
        <v>-101.7</v>
      </c>
      <c r="G1062" t="s">
        <v>100</v>
      </c>
      <c r="H1062" t="s">
        <v>111</v>
      </c>
      <c r="I1062" s="70" t="s">
        <v>1666</v>
      </c>
    </row>
    <row r="1063" spans="1:9" x14ac:dyDescent="0.25">
      <c r="A1063" s="19">
        <v>43</v>
      </c>
      <c r="B1063" s="71">
        <v>43193</v>
      </c>
      <c r="C1063">
        <v>-1</v>
      </c>
      <c r="E1063" t="s">
        <v>2293</v>
      </c>
      <c r="F1063">
        <v>-20.75</v>
      </c>
      <c r="G1063" t="s">
        <v>100</v>
      </c>
      <c r="H1063" t="s">
        <v>134</v>
      </c>
      <c r="I1063" s="70" t="s">
        <v>1662</v>
      </c>
    </row>
    <row r="1064" spans="1:9" x14ac:dyDescent="0.25">
      <c r="A1064" s="19">
        <v>43</v>
      </c>
      <c r="B1064" s="71">
        <v>43193</v>
      </c>
      <c r="C1064">
        <v>-1</v>
      </c>
      <c r="E1064" t="s">
        <v>464</v>
      </c>
      <c r="F1064">
        <v>-15.84</v>
      </c>
      <c r="G1064" t="s">
        <v>100</v>
      </c>
      <c r="H1064" t="s">
        <v>134</v>
      </c>
      <c r="I1064" s="70" t="s">
        <v>1662</v>
      </c>
    </row>
    <row r="1065" spans="1:9" x14ac:dyDescent="0.25">
      <c r="A1065" s="19">
        <v>43</v>
      </c>
      <c r="B1065" s="71">
        <v>43194</v>
      </c>
      <c r="C1065">
        <v>-1</v>
      </c>
      <c r="E1065" t="s">
        <v>2437</v>
      </c>
      <c r="F1065">
        <v>-31.23</v>
      </c>
      <c r="G1065" t="s">
        <v>100</v>
      </c>
      <c r="H1065" t="s">
        <v>134</v>
      </c>
      <c r="I1065" s="70" t="s">
        <v>1662</v>
      </c>
    </row>
    <row r="1066" spans="1:9" x14ac:dyDescent="0.25">
      <c r="A1066" s="19">
        <v>43</v>
      </c>
      <c r="B1066" s="71">
        <v>43194</v>
      </c>
      <c r="C1066">
        <v>-1</v>
      </c>
      <c r="E1066" t="s">
        <v>2211</v>
      </c>
      <c r="F1066">
        <v>-6.95</v>
      </c>
      <c r="G1066" t="s">
        <v>100</v>
      </c>
      <c r="H1066" t="s">
        <v>134</v>
      </c>
      <c r="I1066" s="70" t="s">
        <v>1662</v>
      </c>
    </row>
    <row r="1067" spans="1:9" x14ac:dyDescent="0.25">
      <c r="A1067" s="19">
        <v>43</v>
      </c>
      <c r="B1067" s="71">
        <v>43194</v>
      </c>
      <c r="C1067">
        <v>-2000</v>
      </c>
      <c r="E1067" s="33">
        <v>33693</v>
      </c>
      <c r="F1067">
        <v>-616</v>
      </c>
      <c r="G1067" t="s">
        <v>100</v>
      </c>
      <c r="H1067" t="s">
        <v>109</v>
      </c>
      <c r="I1067" s="70" t="s">
        <v>1666</v>
      </c>
    </row>
    <row r="1068" spans="1:9" x14ac:dyDescent="0.25">
      <c r="A1068" s="19">
        <v>43</v>
      </c>
      <c r="B1068" s="71">
        <v>43195</v>
      </c>
      <c r="C1068">
        <v>-1</v>
      </c>
      <c r="E1068" t="s">
        <v>2439</v>
      </c>
      <c r="F1068">
        <v>-19.07</v>
      </c>
      <c r="G1068" t="s">
        <v>100</v>
      </c>
      <c r="H1068" t="s">
        <v>134</v>
      </c>
      <c r="I1068" s="70" t="s">
        <v>1662</v>
      </c>
    </row>
    <row r="1069" spans="1:9" x14ac:dyDescent="0.25">
      <c r="A1069" s="19">
        <v>43</v>
      </c>
      <c r="B1069" s="71">
        <v>43195</v>
      </c>
      <c r="C1069">
        <v>-32</v>
      </c>
      <c r="E1069" t="s">
        <v>1264</v>
      </c>
      <c r="F1069">
        <v>-290.08</v>
      </c>
      <c r="G1069" t="s">
        <v>100</v>
      </c>
      <c r="H1069" t="s">
        <v>134</v>
      </c>
      <c r="I1069" s="70" t="s">
        <v>1662</v>
      </c>
    </row>
    <row r="1070" spans="1:9" x14ac:dyDescent="0.25">
      <c r="A1070" s="19">
        <v>43</v>
      </c>
      <c r="B1070" s="71">
        <v>43195</v>
      </c>
      <c r="C1070">
        <v>-1</v>
      </c>
      <c r="E1070" t="s">
        <v>2440</v>
      </c>
      <c r="F1070">
        <v>-19.440000000000001</v>
      </c>
      <c r="G1070" t="s">
        <v>100</v>
      </c>
      <c r="H1070" t="s">
        <v>134</v>
      </c>
      <c r="I1070" s="70" t="s">
        <v>1662</v>
      </c>
    </row>
    <row r="1071" spans="1:9" x14ac:dyDescent="0.25">
      <c r="A1071" s="19">
        <v>43</v>
      </c>
      <c r="B1071" s="71">
        <v>43196</v>
      </c>
      <c r="C1071">
        <v>-1</v>
      </c>
      <c r="E1071" t="s">
        <v>2441</v>
      </c>
      <c r="F1071">
        <v>-14.43</v>
      </c>
      <c r="G1071" t="s">
        <v>100</v>
      </c>
      <c r="H1071" t="s">
        <v>134</v>
      </c>
      <c r="I1071" s="70" t="s">
        <v>1662</v>
      </c>
    </row>
    <row r="1072" spans="1:9" x14ac:dyDescent="0.25">
      <c r="A1072" s="19">
        <v>43</v>
      </c>
      <c r="B1072" s="71">
        <v>43196</v>
      </c>
      <c r="C1072">
        <v>-1995</v>
      </c>
      <c r="E1072" s="33">
        <v>32528</v>
      </c>
      <c r="F1072">
        <v>-1450.16</v>
      </c>
      <c r="G1072" t="s">
        <v>100</v>
      </c>
      <c r="H1072" t="s">
        <v>129</v>
      </c>
      <c r="I1072" s="70" t="s">
        <v>1666</v>
      </c>
    </row>
    <row r="1073" spans="1:9" x14ac:dyDescent="0.25">
      <c r="A1073" s="19">
        <v>43</v>
      </c>
      <c r="B1073" s="71">
        <v>43199</v>
      </c>
      <c r="C1073">
        <v>-1</v>
      </c>
      <c r="E1073" t="s">
        <v>2443</v>
      </c>
      <c r="F1073">
        <v>-24.26</v>
      </c>
      <c r="G1073" t="s">
        <v>100</v>
      </c>
      <c r="H1073" t="s">
        <v>134</v>
      </c>
      <c r="I1073" s="70" t="s">
        <v>1662</v>
      </c>
    </row>
    <row r="1074" spans="1:9" x14ac:dyDescent="0.25">
      <c r="A1074" s="19">
        <v>43</v>
      </c>
      <c r="B1074" s="71">
        <v>43199</v>
      </c>
      <c r="C1074">
        <v>-1</v>
      </c>
      <c r="E1074" t="s">
        <v>800</v>
      </c>
      <c r="F1074">
        <v>-9.2200000000000006</v>
      </c>
      <c r="G1074" t="s">
        <v>100</v>
      </c>
      <c r="H1074" t="s">
        <v>134</v>
      </c>
      <c r="I1074" s="70" t="s">
        <v>1662</v>
      </c>
    </row>
    <row r="1075" spans="1:9" x14ac:dyDescent="0.25">
      <c r="A1075" s="19">
        <v>43</v>
      </c>
      <c r="B1075" s="71">
        <v>43199</v>
      </c>
      <c r="C1075">
        <v>-1</v>
      </c>
      <c r="E1075" t="s">
        <v>2440</v>
      </c>
      <c r="F1075">
        <v>-19.420000000000002</v>
      </c>
      <c r="G1075" t="s">
        <v>100</v>
      </c>
      <c r="H1075" t="s">
        <v>134</v>
      </c>
      <c r="I1075" s="70" t="s">
        <v>1662</v>
      </c>
    </row>
    <row r="1076" spans="1:9" x14ac:dyDescent="0.25">
      <c r="A1076" s="19">
        <v>43</v>
      </c>
      <c r="B1076" s="71">
        <v>43199</v>
      </c>
      <c r="C1076">
        <v>-1800</v>
      </c>
      <c r="E1076" s="33">
        <v>34091</v>
      </c>
      <c r="F1076">
        <v>-729</v>
      </c>
      <c r="G1076" t="s">
        <v>100</v>
      </c>
      <c r="H1076" t="s">
        <v>129</v>
      </c>
      <c r="I1076" s="70" t="s">
        <v>1666</v>
      </c>
    </row>
    <row r="1077" spans="1:9" x14ac:dyDescent="0.25">
      <c r="A1077" s="19">
        <v>43</v>
      </c>
      <c r="B1077" s="71">
        <v>43200</v>
      </c>
      <c r="C1077">
        <v>-5</v>
      </c>
      <c r="E1077" t="s">
        <v>2439</v>
      </c>
      <c r="F1077">
        <v>-95.26</v>
      </c>
      <c r="G1077" t="s">
        <v>100</v>
      </c>
      <c r="H1077" t="s">
        <v>134</v>
      </c>
      <c r="I1077" s="70" t="s">
        <v>1662</v>
      </c>
    </row>
    <row r="1078" spans="1:9" x14ac:dyDescent="0.25">
      <c r="A1078" s="19">
        <v>43</v>
      </c>
      <c r="B1078" s="71">
        <v>43200</v>
      </c>
      <c r="C1078">
        <v>-1</v>
      </c>
      <c r="E1078" t="s">
        <v>798</v>
      </c>
      <c r="F1078">
        <v>-15.66</v>
      </c>
      <c r="G1078" t="s">
        <v>100</v>
      </c>
      <c r="H1078" t="s">
        <v>134</v>
      </c>
      <c r="I1078" s="70" t="s">
        <v>1662</v>
      </c>
    </row>
    <row r="1079" spans="1:9" x14ac:dyDescent="0.25">
      <c r="A1079" s="19">
        <v>43</v>
      </c>
      <c r="B1079" s="71">
        <v>43201</v>
      </c>
      <c r="C1079">
        <v>48</v>
      </c>
      <c r="E1079" t="s">
        <v>661</v>
      </c>
      <c r="F1079">
        <v>563.70000000000005</v>
      </c>
      <c r="G1079" t="s">
        <v>100</v>
      </c>
      <c r="H1079" t="s">
        <v>131</v>
      </c>
      <c r="I1079" s="70" t="s">
        <v>1662</v>
      </c>
    </row>
    <row r="1080" spans="1:9" x14ac:dyDescent="0.25">
      <c r="A1080" s="19">
        <v>43</v>
      </c>
      <c r="B1080" s="71">
        <v>43201</v>
      </c>
      <c r="C1080">
        <v>-25</v>
      </c>
      <c r="E1080" t="s">
        <v>2445</v>
      </c>
      <c r="F1080">
        <v>-1390.09</v>
      </c>
      <c r="G1080" t="s">
        <v>136</v>
      </c>
      <c r="H1080" t="s">
        <v>135</v>
      </c>
      <c r="I1080" s="70" t="s">
        <v>1662</v>
      </c>
    </row>
    <row r="1081" spans="1:9" x14ac:dyDescent="0.25">
      <c r="A1081" s="19">
        <v>43</v>
      </c>
      <c r="B1081" s="71">
        <v>43201</v>
      </c>
      <c r="C1081">
        <v>-1100</v>
      </c>
      <c r="E1081" s="33">
        <v>33693</v>
      </c>
      <c r="F1081">
        <v>-337.7</v>
      </c>
      <c r="G1081" t="s">
        <v>100</v>
      </c>
      <c r="H1081" t="s">
        <v>129</v>
      </c>
      <c r="I1081" s="70" t="s">
        <v>1666</v>
      </c>
    </row>
    <row r="1082" spans="1:9" x14ac:dyDescent="0.25">
      <c r="A1082" s="19">
        <v>43</v>
      </c>
      <c r="B1082" s="71">
        <v>43201</v>
      </c>
      <c r="C1082">
        <v>-1100</v>
      </c>
      <c r="E1082" s="33">
        <v>33693</v>
      </c>
      <c r="F1082">
        <v>-337.7</v>
      </c>
      <c r="G1082" t="s">
        <v>100</v>
      </c>
      <c r="H1082" t="s">
        <v>129</v>
      </c>
      <c r="I1082" s="70" t="s">
        <v>1666</v>
      </c>
    </row>
    <row r="1083" spans="1:9" x14ac:dyDescent="0.25">
      <c r="A1083" s="19">
        <v>43</v>
      </c>
      <c r="B1083" s="71">
        <v>43201</v>
      </c>
      <c r="C1083">
        <v>-800</v>
      </c>
      <c r="E1083" s="33">
        <v>33693</v>
      </c>
      <c r="F1083">
        <v>-245.6</v>
      </c>
      <c r="G1083" t="s">
        <v>100</v>
      </c>
      <c r="H1083" t="s">
        <v>129</v>
      </c>
      <c r="I1083" s="70" t="s">
        <v>1666</v>
      </c>
    </row>
    <row r="1084" spans="1:9" x14ac:dyDescent="0.25">
      <c r="A1084" s="19">
        <v>43</v>
      </c>
      <c r="B1084" s="71">
        <v>43202</v>
      </c>
      <c r="C1084">
        <v>-6</v>
      </c>
      <c r="E1084" t="s">
        <v>1264</v>
      </c>
      <c r="F1084">
        <v>-54.33</v>
      </c>
      <c r="G1084" t="s">
        <v>100</v>
      </c>
      <c r="H1084" t="s">
        <v>134</v>
      </c>
      <c r="I1084" s="70" t="s">
        <v>1662</v>
      </c>
    </row>
    <row r="1085" spans="1:9" x14ac:dyDescent="0.25">
      <c r="A1085" s="19">
        <v>43</v>
      </c>
      <c r="B1085" s="71">
        <v>43202</v>
      </c>
      <c r="C1085">
        <v>-1</v>
      </c>
      <c r="E1085" t="s">
        <v>2446</v>
      </c>
      <c r="F1085">
        <v>-8.94</v>
      </c>
      <c r="G1085" t="s">
        <v>100</v>
      </c>
      <c r="H1085" t="s">
        <v>134</v>
      </c>
      <c r="I1085" s="70" t="s">
        <v>1662</v>
      </c>
    </row>
    <row r="1086" spans="1:9" x14ac:dyDescent="0.25">
      <c r="A1086" s="19">
        <v>43</v>
      </c>
      <c r="B1086" s="71">
        <v>43202</v>
      </c>
      <c r="C1086">
        <v>-1</v>
      </c>
      <c r="E1086" t="s">
        <v>2446</v>
      </c>
      <c r="F1086">
        <v>-8.94</v>
      </c>
      <c r="G1086" t="s">
        <v>100</v>
      </c>
      <c r="H1086" t="s">
        <v>134</v>
      </c>
      <c r="I1086" s="70" t="s">
        <v>1662</v>
      </c>
    </row>
    <row r="1087" spans="1:9" x14ac:dyDescent="0.25">
      <c r="A1087" s="19">
        <v>43</v>
      </c>
      <c r="B1087" s="71">
        <v>43202</v>
      </c>
      <c r="C1087">
        <v>-3</v>
      </c>
      <c r="E1087" t="s">
        <v>2447</v>
      </c>
      <c r="F1087">
        <v>-25.18</v>
      </c>
      <c r="G1087" t="s">
        <v>100</v>
      </c>
      <c r="H1087" t="s">
        <v>134</v>
      </c>
      <c r="I1087" s="70" t="s">
        <v>1662</v>
      </c>
    </row>
    <row r="1088" spans="1:9" x14ac:dyDescent="0.25">
      <c r="A1088" s="19">
        <v>43</v>
      </c>
      <c r="B1088" s="71">
        <v>43202</v>
      </c>
      <c r="C1088">
        <v>-15</v>
      </c>
      <c r="E1088" t="s">
        <v>2448</v>
      </c>
      <c r="F1088">
        <v>-162.74</v>
      </c>
      <c r="G1088" t="s">
        <v>100</v>
      </c>
      <c r="H1088" t="s">
        <v>134</v>
      </c>
      <c r="I1088" s="70" t="s">
        <v>1662</v>
      </c>
    </row>
    <row r="1089" spans="1:9" x14ac:dyDescent="0.25">
      <c r="A1089" s="19">
        <v>43</v>
      </c>
      <c r="B1089" s="71">
        <v>43202</v>
      </c>
      <c r="C1089">
        <v>-1</v>
      </c>
      <c r="E1089" t="s">
        <v>2449</v>
      </c>
      <c r="F1089">
        <v>-14.58</v>
      </c>
      <c r="G1089" t="s">
        <v>100</v>
      </c>
      <c r="H1089" t="s">
        <v>134</v>
      </c>
      <c r="I1089" s="70" t="s">
        <v>1662</v>
      </c>
    </row>
    <row r="1090" spans="1:9" x14ac:dyDescent="0.25">
      <c r="A1090" s="19">
        <v>43</v>
      </c>
      <c r="B1090" s="71">
        <v>43202</v>
      </c>
      <c r="C1090">
        <v>-6</v>
      </c>
      <c r="E1090" t="s">
        <v>2440</v>
      </c>
      <c r="F1090">
        <v>-116.49</v>
      </c>
      <c r="G1090" t="s">
        <v>100</v>
      </c>
      <c r="H1090" t="s">
        <v>134</v>
      </c>
      <c r="I1090" s="70" t="s">
        <v>1662</v>
      </c>
    </row>
    <row r="1091" spans="1:9" x14ac:dyDescent="0.25">
      <c r="A1091" s="19">
        <v>43</v>
      </c>
      <c r="B1091" s="71">
        <v>43203</v>
      </c>
      <c r="C1091">
        <v>-150</v>
      </c>
      <c r="E1091" s="33">
        <v>32533</v>
      </c>
      <c r="F1091">
        <v>-65.260000000000005</v>
      </c>
      <c r="G1091" t="s">
        <v>100</v>
      </c>
      <c r="H1091" t="s">
        <v>129</v>
      </c>
      <c r="I1091" s="70" t="s">
        <v>1666</v>
      </c>
    </row>
    <row r="1092" spans="1:9" x14ac:dyDescent="0.25">
      <c r="A1092" s="19">
        <v>43</v>
      </c>
      <c r="B1092" s="71">
        <v>43203</v>
      </c>
      <c r="C1092">
        <v>-300</v>
      </c>
      <c r="E1092" s="33">
        <v>32533</v>
      </c>
      <c r="F1092">
        <v>-130.53</v>
      </c>
      <c r="G1092" t="s">
        <v>100</v>
      </c>
      <c r="H1092" t="s">
        <v>129</v>
      </c>
      <c r="I1092" s="70" t="s">
        <v>1666</v>
      </c>
    </row>
    <row r="1093" spans="1:9" x14ac:dyDescent="0.25">
      <c r="A1093" s="19">
        <v>43</v>
      </c>
      <c r="B1093" s="71">
        <v>43203</v>
      </c>
      <c r="C1093">
        <v>-100</v>
      </c>
      <c r="E1093" s="33">
        <v>32533</v>
      </c>
      <c r="F1093">
        <v>-43.51</v>
      </c>
      <c r="G1093" t="s">
        <v>100</v>
      </c>
      <c r="H1093" t="s">
        <v>129</v>
      </c>
      <c r="I1093" s="70" t="s">
        <v>1666</v>
      </c>
    </row>
    <row r="1094" spans="1:9" x14ac:dyDescent="0.25">
      <c r="A1094" s="19">
        <v>43</v>
      </c>
      <c r="B1094" s="71">
        <v>43206</v>
      </c>
      <c r="C1094">
        <v>-2</v>
      </c>
      <c r="E1094" t="s">
        <v>2451</v>
      </c>
      <c r="F1094">
        <v>-30.78</v>
      </c>
      <c r="G1094" t="s">
        <v>100</v>
      </c>
      <c r="H1094" t="s">
        <v>134</v>
      </c>
      <c r="I1094" s="70" t="s">
        <v>1662</v>
      </c>
    </row>
    <row r="1095" spans="1:9" x14ac:dyDescent="0.25">
      <c r="A1095" s="19">
        <v>43</v>
      </c>
      <c r="B1095" s="71">
        <v>43206</v>
      </c>
      <c r="C1095">
        <v>-35</v>
      </c>
      <c r="E1095" t="s">
        <v>1264</v>
      </c>
      <c r="F1095">
        <v>-315.94</v>
      </c>
      <c r="G1095" t="s">
        <v>100</v>
      </c>
      <c r="H1095" t="s">
        <v>134</v>
      </c>
      <c r="I1095" s="70" t="s">
        <v>1662</v>
      </c>
    </row>
    <row r="1096" spans="1:9" x14ac:dyDescent="0.25">
      <c r="A1096" s="19">
        <v>43</v>
      </c>
      <c r="B1096" s="71">
        <v>43206</v>
      </c>
      <c r="C1096">
        <v>-49</v>
      </c>
      <c r="E1096" t="s">
        <v>1264</v>
      </c>
      <c r="F1096">
        <v>-442.32</v>
      </c>
      <c r="G1096" t="s">
        <v>100</v>
      </c>
      <c r="H1096" t="s">
        <v>135</v>
      </c>
      <c r="I1096" s="70" t="s">
        <v>1662</v>
      </c>
    </row>
    <row r="1097" spans="1:9" x14ac:dyDescent="0.25">
      <c r="A1097" s="19">
        <v>43</v>
      </c>
      <c r="B1097" s="71">
        <v>43208</v>
      </c>
      <c r="C1097">
        <v>-11</v>
      </c>
      <c r="E1097" t="s">
        <v>2443</v>
      </c>
      <c r="F1097">
        <v>-264.95999999999998</v>
      </c>
      <c r="G1097" t="s">
        <v>100</v>
      </c>
      <c r="H1097" t="s">
        <v>134</v>
      </c>
      <c r="I1097" s="70" t="s">
        <v>1662</v>
      </c>
    </row>
    <row r="1098" spans="1:9" x14ac:dyDescent="0.25">
      <c r="A1098" s="19">
        <v>43</v>
      </c>
      <c r="B1098" s="71">
        <v>43208</v>
      </c>
      <c r="C1098">
        <v>-4</v>
      </c>
      <c r="E1098" t="s">
        <v>2446</v>
      </c>
      <c r="F1098">
        <v>-35.72</v>
      </c>
      <c r="G1098" t="s">
        <v>100</v>
      </c>
      <c r="H1098" t="s">
        <v>134</v>
      </c>
      <c r="I1098" s="70" t="s">
        <v>1662</v>
      </c>
    </row>
    <row r="1099" spans="1:9" x14ac:dyDescent="0.25">
      <c r="A1099" s="19">
        <v>43</v>
      </c>
      <c r="B1099" s="71">
        <v>43208</v>
      </c>
      <c r="C1099">
        <v>-4</v>
      </c>
      <c r="E1099" t="s">
        <v>2452</v>
      </c>
      <c r="F1099">
        <v>-91</v>
      </c>
      <c r="G1099" t="s">
        <v>100</v>
      </c>
      <c r="H1099" t="s">
        <v>134</v>
      </c>
      <c r="I1099" s="70" t="s">
        <v>1662</v>
      </c>
    </row>
    <row r="1100" spans="1:9" x14ac:dyDescent="0.25">
      <c r="A1100" s="19">
        <v>43</v>
      </c>
      <c r="B1100" s="71">
        <v>43208</v>
      </c>
      <c r="C1100">
        <v>-2143</v>
      </c>
      <c r="E1100" s="33">
        <v>32460</v>
      </c>
      <c r="F1100">
        <v>-1709.25</v>
      </c>
      <c r="G1100" t="s">
        <v>100</v>
      </c>
      <c r="H1100" t="s">
        <v>129</v>
      </c>
      <c r="I1100" s="70" t="s">
        <v>1666</v>
      </c>
    </row>
    <row r="1101" spans="1:9" x14ac:dyDescent="0.25">
      <c r="A1101" s="19">
        <v>43</v>
      </c>
      <c r="B1101" s="71">
        <v>43208</v>
      </c>
      <c r="C1101">
        <v>-150</v>
      </c>
      <c r="E1101" s="33">
        <v>32500</v>
      </c>
      <c r="F1101">
        <v>-161.80000000000001</v>
      </c>
      <c r="G1101" t="s">
        <v>100</v>
      </c>
      <c r="H1101" t="s">
        <v>129</v>
      </c>
      <c r="I1101" s="70" t="s">
        <v>1666</v>
      </c>
    </row>
    <row r="1102" spans="1:9" x14ac:dyDescent="0.25">
      <c r="A1102" s="19">
        <v>43</v>
      </c>
      <c r="B1102" s="71">
        <v>43208</v>
      </c>
      <c r="C1102">
        <v>-100</v>
      </c>
      <c r="E1102" s="33">
        <v>32500</v>
      </c>
      <c r="F1102">
        <v>-107.87</v>
      </c>
      <c r="G1102" t="s">
        <v>100</v>
      </c>
      <c r="H1102" t="s">
        <v>129</v>
      </c>
      <c r="I1102" s="70" t="s">
        <v>1666</v>
      </c>
    </row>
    <row r="1103" spans="1:9" x14ac:dyDescent="0.25">
      <c r="A1103" s="19">
        <v>43</v>
      </c>
      <c r="B1103" s="71">
        <v>43208</v>
      </c>
      <c r="C1103">
        <v>-180</v>
      </c>
      <c r="E1103" s="33">
        <v>32533</v>
      </c>
      <c r="F1103">
        <v>-78.31</v>
      </c>
      <c r="G1103" t="s">
        <v>100</v>
      </c>
      <c r="H1103" t="s">
        <v>129</v>
      </c>
      <c r="I1103" s="70" t="s">
        <v>1666</v>
      </c>
    </row>
    <row r="1104" spans="1:9" x14ac:dyDescent="0.25">
      <c r="A1104" s="19">
        <v>43</v>
      </c>
      <c r="B1104" s="71">
        <v>43208</v>
      </c>
      <c r="C1104">
        <v>-2</v>
      </c>
      <c r="E1104" t="s">
        <v>2455</v>
      </c>
      <c r="F1104">
        <v>-38.08</v>
      </c>
      <c r="G1104" t="s">
        <v>100</v>
      </c>
      <c r="H1104" t="s">
        <v>134</v>
      </c>
      <c r="I1104" s="70" t="s">
        <v>1662</v>
      </c>
    </row>
    <row r="1105" spans="1:9" x14ac:dyDescent="0.25">
      <c r="A1105" s="19">
        <v>43</v>
      </c>
      <c r="B1105" s="71">
        <v>43209</v>
      </c>
      <c r="C1105">
        <v>-2</v>
      </c>
      <c r="E1105" t="s">
        <v>2456</v>
      </c>
      <c r="F1105">
        <v>-46.77</v>
      </c>
      <c r="G1105" t="s">
        <v>100</v>
      </c>
      <c r="H1105" t="s">
        <v>134</v>
      </c>
      <c r="I1105" s="70" t="s">
        <v>1662</v>
      </c>
    </row>
    <row r="1106" spans="1:9" x14ac:dyDescent="0.25">
      <c r="A1106" s="19">
        <v>43</v>
      </c>
      <c r="B1106" s="71">
        <v>43209</v>
      </c>
      <c r="C1106">
        <v>-1</v>
      </c>
      <c r="E1106" t="s">
        <v>2457</v>
      </c>
      <c r="F1106">
        <v>-25.44</v>
      </c>
      <c r="G1106" t="s">
        <v>100</v>
      </c>
      <c r="H1106" t="s">
        <v>134</v>
      </c>
      <c r="I1106" s="70" t="s">
        <v>1662</v>
      </c>
    </row>
    <row r="1107" spans="1:9" x14ac:dyDescent="0.25">
      <c r="A1107" s="19">
        <v>43</v>
      </c>
      <c r="B1107" s="71">
        <v>43210</v>
      </c>
      <c r="C1107">
        <v>-2143</v>
      </c>
      <c r="E1107" s="33">
        <v>32460</v>
      </c>
      <c r="F1107">
        <v>-1706.04</v>
      </c>
      <c r="G1107" t="s">
        <v>100</v>
      </c>
      <c r="H1107" t="s">
        <v>129</v>
      </c>
      <c r="I1107" s="70" t="s">
        <v>1666</v>
      </c>
    </row>
    <row r="1108" spans="1:9" x14ac:dyDescent="0.25">
      <c r="A1108" s="19">
        <v>55</v>
      </c>
      <c r="B1108" s="71">
        <v>43194</v>
      </c>
      <c r="C1108">
        <v>-1</v>
      </c>
      <c r="E1108" t="s">
        <v>2458</v>
      </c>
      <c r="F1108">
        <v>-22.29</v>
      </c>
      <c r="G1108" t="s">
        <v>136</v>
      </c>
      <c r="H1108" t="s">
        <v>138</v>
      </c>
      <c r="I1108" s="70" t="s">
        <v>1662</v>
      </c>
    </row>
    <row r="1109" spans="1:9" x14ac:dyDescent="0.25">
      <c r="A1109" s="19">
        <v>55</v>
      </c>
      <c r="B1109" s="71">
        <v>43194</v>
      </c>
      <c r="C1109">
        <v>-1</v>
      </c>
      <c r="E1109" t="s">
        <v>2459</v>
      </c>
      <c r="F1109">
        <v>-18.32</v>
      </c>
      <c r="G1109" t="s">
        <v>100</v>
      </c>
      <c r="H1109" t="s">
        <v>134</v>
      </c>
      <c r="I1109" s="70" t="s">
        <v>1662</v>
      </c>
    </row>
    <row r="1110" spans="1:9" x14ac:dyDescent="0.25">
      <c r="A1110" s="19">
        <v>55</v>
      </c>
      <c r="B1110" s="71">
        <v>43194</v>
      </c>
      <c r="C1110">
        <v>-60</v>
      </c>
      <c r="E1110" t="s">
        <v>2460</v>
      </c>
      <c r="F1110">
        <v>-564.09</v>
      </c>
      <c r="G1110" t="s">
        <v>136</v>
      </c>
      <c r="H1110" t="s">
        <v>135</v>
      </c>
      <c r="I1110" s="70" t="s">
        <v>1662</v>
      </c>
    </row>
    <row r="1111" spans="1:9" x14ac:dyDescent="0.25">
      <c r="A1111" s="19">
        <v>55</v>
      </c>
      <c r="B1111" s="71">
        <v>43194</v>
      </c>
      <c r="C1111">
        <v>-100</v>
      </c>
      <c r="E1111" t="s">
        <v>2460</v>
      </c>
      <c r="F1111">
        <v>-940.16</v>
      </c>
      <c r="G1111" t="s">
        <v>136</v>
      </c>
      <c r="H1111" t="s">
        <v>135</v>
      </c>
      <c r="I1111" s="70" t="s">
        <v>1662</v>
      </c>
    </row>
    <row r="1112" spans="1:9" x14ac:dyDescent="0.25">
      <c r="A1112" s="19">
        <v>55</v>
      </c>
      <c r="B1112" s="71">
        <v>43194</v>
      </c>
      <c r="C1112">
        <v>-15</v>
      </c>
      <c r="E1112" t="s">
        <v>2461</v>
      </c>
      <c r="F1112">
        <v>-155.52000000000001</v>
      </c>
      <c r="G1112" t="s">
        <v>136</v>
      </c>
      <c r="H1112" t="s">
        <v>135</v>
      </c>
      <c r="I1112" s="70" t="s">
        <v>1662</v>
      </c>
    </row>
    <row r="1113" spans="1:9" x14ac:dyDescent="0.25">
      <c r="A1113" s="19">
        <v>55</v>
      </c>
      <c r="B1113" s="71">
        <v>43194</v>
      </c>
      <c r="C1113">
        <v>-100</v>
      </c>
      <c r="E1113" t="s">
        <v>2461</v>
      </c>
      <c r="F1113">
        <v>-1036.8499999999999</v>
      </c>
      <c r="G1113" t="s">
        <v>136</v>
      </c>
      <c r="H1113" t="s">
        <v>135</v>
      </c>
      <c r="I1113" s="70" t="s">
        <v>1662</v>
      </c>
    </row>
    <row r="1114" spans="1:9" x14ac:dyDescent="0.25">
      <c r="A1114" s="19">
        <v>55</v>
      </c>
      <c r="B1114" s="71">
        <v>43194</v>
      </c>
      <c r="C1114">
        <v>-10</v>
      </c>
      <c r="E1114" t="s">
        <v>2461</v>
      </c>
      <c r="F1114">
        <v>-103.68</v>
      </c>
      <c r="G1114" t="s">
        <v>136</v>
      </c>
      <c r="H1114" t="s">
        <v>135</v>
      </c>
      <c r="I1114" s="70" t="s">
        <v>1662</v>
      </c>
    </row>
    <row r="1115" spans="1:9" x14ac:dyDescent="0.25">
      <c r="A1115" s="19">
        <v>55</v>
      </c>
      <c r="B1115" s="71">
        <v>43194</v>
      </c>
      <c r="C1115">
        <v>-5</v>
      </c>
      <c r="E1115" t="s">
        <v>2462</v>
      </c>
      <c r="F1115">
        <v>-61.54</v>
      </c>
      <c r="G1115" t="s">
        <v>100</v>
      </c>
      <c r="H1115" t="s">
        <v>134</v>
      </c>
      <c r="I1115" s="70" t="s">
        <v>1662</v>
      </c>
    </row>
    <row r="1116" spans="1:9" x14ac:dyDescent="0.25">
      <c r="A1116" s="19">
        <v>55</v>
      </c>
      <c r="B1116" s="71">
        <v>43194</v>
      </c>
      <c r="C1116">
        <v>-2</v>
      </c>
      <c r="E1116" t="s">
        <v>2463</v>
      </c>
      <c r="F1116">
        <v>-58.55</v>
      </c>
      <c r="G1116" t="s">
        <v>100</v>
      </c>
      <c r="H1116" t="s">
        <v>131</v>
      </c>
      <c r="I1116" s="70" t="s">
        <v>1662</v>
      </c>
    </row>
    <row r="1117" spans="1:9" x14ac:dyDescent="0.25">
      <c r="A1117" s="19">
        <v>55</v>
      </c>
      <c r="B1117" s="71">
        <v>43194</v>
      </c>
      <c r="C1117">
        <v>-3</v>
      </c>
      <c r="E1117" t="s">
        <v>2464</v>
      </c>
      <c r="F1117">
        <v>-80.099999999999994</v>
      </c>
      <c r="G1117" t="s">
        <v>100</v>
      </c>
      <c r="H1117" t="s">
        <v>134</v>
      </c>
      <c r="I1117" s="70" t="s">
        <v>1662</v>
      </c>
    </row>
    <row r="1118" spans="1:9" x14ac:dyDescent="0.25">
      <c r="A1118" s="19">
        <v>55</v>
      </c>
      <c r="B1118" s="71">
        <v>43194</v>
      </c>
      <c r="C1118">
        <v>-1</v>
      </c>
      <c r="E1118" t="s">
        <v>748</v>
      </c>
      <c r="F1118">
        <v>-15.71</v>
      </c>
      <c r="G1118" t="s">
        <v>100</v>
      </c>
      <c r="H1118" t="s">
        <v>123</v>
      </c>
      <c r="I1118" s="70" t="s">
        <v>1662</v>
      </c>
    </row>
    <row r="1119" spans="1:9" x14ac:dyDescent="0.25">
      <c r="A1119" s="19">
        <v>55</v>
      </c>
      <c r="B1119" s="71">
        <v>43194</v>
      </c>
      <c r="C1119">
        <v>-2</v>
      </c>
      <c r="E1119" t="s">
        <v>748</v>
      </c>
      <c r="F1119">
        <v>-31.43</v>
      </c>
      <c r="G1119" t="s">
        <v>100</v>
      </c>
      <c r="H1119" t="s">
        <v>134</v>
      </c>
      <c r="I1119" s="70" t="s">
        <v>1662</v>
      </c>
    </row>
    <row r="1120" spans="1:9" x14ac:dyDescent="0.25">
      <c r="A1120" s="19">
        <v>55</v>
      </c>
      <c r="B1120" s="71">
        <v>43194</v>
      </c>
      <c r="C1120">
        <v>-1</v>
      </c>
      <c r="E1120" t="s">
        <v>2465</v>
      </c>
      <c r="F1120">
        <v>-15.71</v>
      </c>
      <c r="G1120" t="s">
        <v>100</v>
      </c>
      <c r="H1120" t="s">
        <v>123</v>
      </c>
      <c r="I1120" s="70" t="s">
        <v>1662</v>
      </c>
    </row>
    <row r="1121" spans="1:9" x14ac:dyDescent="0.25">
      <c r="A1121" s="19">
        <v>55</v>
      </c>
      <c r="B1121" s="71">
        <v>43194</v>
      </c>
      <c r="C1121">
        <v>-1</v>
      </c>
      <c r="E1121" t="s">
        <v>2466</v>
      </c>
      <c r="F1121">
        <v>-15.19</v>
      </c>
      <c r="G1121" t="s">
        <v>100</v>
      </c>
      <c r="H1121" t="s">
        <v>134</v>
      </c>
      <c r="I1121" s="70" t="s">
        <v>1662</v>
      </c>
    </row>
    <row r="1122" spans="1:9" x14ac:dyDescent="0.25">
      <c r="A1122" s="19">
        <v>55</v>
      </c>
      <c r="B1122" s="71">
        <v>43194</v>
      </c>
      <c r="C1122">
        <v>-1</v>
      </c>
      <c r="E1122" t="s">
        <v>2467</v>
      </c>
      <c r="F1122">
        <v>-15.19</v>
      </c>
      <c r="G1122" t="s">
        <v>100</v>
      </c>
      <c r="H1122" t="s">
        <v>123</v>
      </c>
      <c r="I1122" s="70" t="s">
        <v>1662</v>
      </c>
    </row>
    <row r="1123" spans="1:9" x14ac:dyDescent="0.25">
      <c r="A1123" s="19">
        <v>55</v>
      </c>
      <c r="B1123" s="71">
        <v>43194</v>
      </c>
      <c r="C1123">
        <v>-2</v>
      </c>
      <c r="E1123" t="s">
        <v>2468</v>
      </c>
      <c r="F1123">
        <v>-25.68</v>
      </c>
      <c r="G1123" t="s">
        <v>100</v>
      </c>
      <c r="H1123" t="s">
        <v>131</v>
      </c>
      <c r="I1123" s="70" t="s">
        <v>1662</v>
      </c>
    </row>
    <row r="1124" spans="1:9" x14ac:dyDescent="0.25">
      <c r="A1124" s="19">
        <v>55</v>
      </c>
      <c r="B1124" s="71">
        <v>43194</v>
      </c>
      <c r="C1124">
        <v>-1</v>
      </c>
      <c r="E1124" t="s">
        <v>2468</v>
      </c>
      <c r="F1124">
        <v>-12.81</v>
      </c>
      <c r="G1124" t="s">
        <v>100</v>
      </c>
      <c r="H1124" t="s">
        <v>123</v>
      </c>
      <c r="I1124" s="70" t="s">
        <v>1662</v>
      </c>
    </row>
    <row r="1125" spans="1:9" x14ac:dyDescent="0.25">
      <c r="A1125" s="19">
        <v>55</v>
      </c>
      <c r="B1125" s="71">
        <v>43194</v>
      </c>
      <c r="C1125">
        <v>-1</v>
      </c>
      <c r="E1125" t="s">
        <v>2469</v>
      </c>
      <c r="F1125">
        <v>-32.44</v>
      </c>
      <c r="G1125" t="s">
        <v>100</v>
      </c>
      <c r="H1125" t="s">
        <v>134</v>
      </c>
      <c r="I1125" s="70" t="s">
        <v>1662</v>
      </c>
    </row>
    <row r="1126" spans="1:9" x14ac:dyDescent="0.25">
      <c r="A1126" s="19">
        <v>55</v>
      </c>
      <c r="B1126" s="71">
        <v>43195</v>
      </c>
      <c r="C1126">
        <v>-1</v>
      </c>
      <c r="E1126" t="s">
        <v>464</v>
      </c>
      <c r="F1126">
        <v>-15.69</v>
      </c>
      <c r="G1126" t="s">
        <v>100</v>
      </c>
      <c r="H1126" t="s">
        <v>134</v>
      </c>
      <c r="I1126" s="70" t="s">
        <v>1662</v>
      </c>
    </row>
    <row r="1127" spans="1:9" x14ac:dyDescent="0.25">
      <c r="A1127" s="19">
        <v>55</v>
      </c>
      <c r="B1127" s="71">
        <v>43199</v>
      </c>
      <c r="C1127">
        <v>-10</v>
      </c>
      <c r="E1127" t="s">
        <v>2470</v>
      </c>
      <c r="F1127">
        <v>-162.12</v>
      </c>
      <c r="G1127" t="s">
        <v>136</v>
      </c>
      <c r="H1127" t="s">
        <v>138</v>
      </c>
      <c r="I1127" s="70" t="s">
        <v>1662</v>
      </c>
    </row>
    <row r="1128" spans="1:9" x14ac:dyDescent="0.25">
      <c r="A1128" s="19">
        <v>55</v>
      </c>
      <c r="B1128" s="71">
        <v>43199</v>
      </c>
      <c r="C1128">
        <v>-1</v>
      </c>
      <c r="E1128" t="s">
        <v>2471</v>
      </c>
      <c r="F1128">
        <v>-17.86</v>
      </c>
      <c r="G1128" t="s">
        <v>100</v>
      </c>
      <c r="H1128" t="s">
        <v>135</v>
      </c>
      <c r="I1128" s="70" t="s">
        <v>1662</v>
      </c>
    </row>
    <row r="1129" spans="1:9" x14ac:dyDescent="0.25">
      <c r="A1129" s="19">
        <v>55</v>
      </c>
      <c r="B1129" s="71">
        <v>43199</v>
      </c>
      <c r="C1129">
        <v>-120</v>
      </c>
      <c r="E1129" t="s">
        <v>1169</v>
      </c>
      <c r="F1129">
        <v>-1265.3599999999999</v>
      </c>
      <c r="G1129" t="s">
        <v>136</v>
      </c>
      <c r="H1129" t="s">
        <v>135</v>
      </c>
      <c r="I1129" s="70" t="s">
        <v>1662</v>
      </c>
    </row>
    <row r="1130" spans="1:9" x14ac:dyDescent="0.25">
      <c r="A1130" s="19">
        <v>55</v>
      </c>
      <c r="B1130" s="71">
        <v>43199</v>
      </c>
      <c r="C1130">
        <v>-2</v>
      </c>
      <c r="E1130" t="s">
        <v>2311</v>
      </c>
      <c r="F1130">
        <v>-29.75</v>
      </c>
      <c r="G1130" t="s">
        <v>100</v>
      </c>
      <c r="H1130" t="s">
        <v>134</v>
      </c>
      <c r="I1130" s="70" t="s">
        <v>1662</v>
      </c>
    </row>
    <row r="1131" spans="1:9" x14ac:dyDescent="0.25">
      <c r="A1131" s="19">
        <v>55</v>
      </c>
      <c r="B1131" s="71">
        <v>43199</v>
      </c>
      <c r="C1131">
        <v>-1</v>
      </c>
      <c r="E1131" t="s">
        <v>922</v>
      </c>
      <c r="F1131">
        <v>-16.079999999999998</v>
      </c>
      <c r="G1131" t="s">
        <v>100</v>
      </c>
      <c r="H1131" t="s">
        <v>134</v>
      </c>
      <c r="I1131" s="70" t="s">
        <v>1662</v>
      </c>
    </row>
    <row r="1132" spans="1:9" x14ac:dyDescent="0.25">
      <c r="A1132" s="19">
        <v>55</v>
      </c>
      <c r="B1132" s="71">
        <v>43199</v>
      </c>
      <c r="C1132">
        <v>-7</v>
      </c>
      <c r="E1132" t="s">
        <v>717</v>
      </c>
      <c r="F1132">
        <v>-109.91</v>
      </c>
      <c r="G1132" t="s">
        <v>100</v>
      </c>
      <c r="H1132" t="s">
        <v>134</v>
      </c>
      <c r="I1132" s="70" t="s">
        <v>1662</v>
      </c>
    </row>
    <row r="1133" spans="1:9" x14ac:dyDescent="0.25">
      <c r="A1133" s="19">
        <v>55</v>
      </c>
      <c r="B1133" s="71">
        <v>43199</v>
      </c>
      <c r="C1133">
        <v>-1</v>
      </c>
      <c r="E1133" t="s">
        <v>2462</v>
      </c>
      <c r="F1133">
        <v>-12.3</v>
      </c>
      <c r="G1133" t="s">
        <v>100</v>
      </c>
      <c r="H1133" t="s">
        <v>134</v>
      </c>
      <c r="I1133" s="70" t="s">
        <v>1662</v>
      </c>
    </row>
    <row r="1134" spans="1:9" x14ac:dyDescent="0.25">
      <c r="A1134" s="19">
        <v>55</v>
      </c>
      <c r="B1134" s="71">
        <v>43199</v>
      </c>
      <c r="C1134">
        <v>-1</v>
      </c>
      <c r="E1134" t="s">
        <v>2462</v>
      </c>
      <c r="F1134">
        <v>-12.3</v>
      </c>
      <c r="G1134" t="s">
        <v>100</v>
      </c>
      <c r="H1134" t="s">
        <v>134</v>
      </c>
      <c r="I1134" s="70" t="s">
        <v>1662</v>
      </c>
    </row>
    <row r="1135" spans="1:9" x14ac:dyDescent="0.25">
      <c r="A1135" s="19">
        <v>55</v>
      </c>
      <c r="B1135" s="71">
        <v>43199</v>
      </c>
      <c r="C1135">
        <v>-3955</v>
      </c>
      <c r="E1135" s="33">
        <v>31430</v>
      </c>
      <c r="F1135">
        <v>-55.76</v>
      </c>
      <c r="G1135" t="s">
        <v>100</v>
      </c>
      <c r="H1135" t="s">
        <v>135</v>
      </c>
      <c r="I1135" s="70" t="s">
        <v>1666</v>
      </c>
    </row>
    <row r="1136" spans="1:9" x14ac:dyDescent="0.25">
      <c r="A1136" s="19">
        <v>55</v>
      </c>
      <c r="B1136" s="71">
        <v>43201</v>
      </c>
      <c r="C1136">
        <v>-13</v>
      </c>
      <c r="E1136" t="s">
        <v>850</v>
      </c>
      <c r="F1136">
        <v>-234.59</v>
      </c>
      <c r="G1136" t="s">
        <v>100</v>
      </c>
      <c r="H1136" t="s">
        <v>134</v>
      </c>
      <c r="I1136" s="70" t="s">
        <v>1662</v>
      </c>
    </row>
    <row r="1137" spans="1:9" x14ac:dyDescent="0.25">
      <c r="A1137" s="19">
        <v>55</v>
      </c>
      <c r="B1137" s="71">
        <v>43201</v>
      </c>
      <c r="C1137">
        <v>-1</v>
      </c>
      <c r="E1137" t="s">
        <v>850</v>
      </c>
      <c r="F1137">
        <v>-18.04</v>
      </c>
      <c r="G1137" t="s">
        <v>136</v>
      </c>
      <c r="H1137" t="s">
        <v>146</v>
      </c>
      <c r="I1137" s="70" t="s">
        <v>1662</v>
      </c>
    </row>
    <row r="1138" spans="1:9" x14ac:dyDescent="0.25">
      <c r="A1138" s="19">
        <v>55</v>
      </c>
      <c r="B1138" s="71">
        <v>43201</v>
      </c>
      <c r="C1138">
        <v>-1</v>
      </c>
      <c r="E1138" t="s">
        <v>2473</v>
      </c>
      <c r="F1138">
        <v>-22.77</v>
      </c>
      <c r="G1138" t="s">
        <v>100</v>
      </c>
      <c r="H1138" t="s">
        <v>134</v>
      </c>
      <c r="I1138" s="70" t="s">
        <v>1662</v>
      </c>
    </row>
    <row r="1139" spans="1:9" x14ac:dyDescent="0.25">
      <c r="A1139" s="19">
        <v>55</v>
      </c>
      <c r="B1139" s="71">
        <v>43201</v>
      </c>
      <c r="C1139">
        <v>-4</v>
      </c>
      <c r="E1139" t="s">
        <v>2407</v>
      </c>
      <c r="F1139">
        <v>-109.24</v>
      </c>
      <c r="G1139" t="s">
        <v>136</v>
      </c>
      <c r="H1139" t="s">
        <v>146</v>
      </c>
      <c r="I1139" s="70" t="s">
        <v>1662</v>
      </c>
    </row>
    <row r="1140" spans="1:9" x14ac:dyDescent="0.25">
      <c r="A1140" s="19">
        <v>55</v>
      </c>
      <c r="B1140" s="71">
        <v>43201</v>
      </c>
      <c r="C1140">
        <v>-28</v>
      </c>
      <c r="E1140" t="s">
        <v>2474</v>
      </c>
      <c r="F1140">
        <v>-361.08</v>
      </c>
      <c r="G1140" t="s">
        <v>100</v>
      </c>
      <c r="H1140" t="s">
        <v>134</v>
      </c>
      <c r="I1140" s="70" t="s">
        <v>1662</v>
      </c>
    </row>
    <row r="1141" spans="1:9" x14ac:dyDescent="0.25">
      <c r="A1141" s="19">
        <v>55</v>
      </c>
      <c r="B1141" s="71">
        <v>43201</v>
      </c>
      <c r="C1141">
        <v>-2</v>
      </c>
      <c r="E1141" t="s">
        <v>1141</v>
      </c>
      <c r="F1141">
        <v>-73.27</v>
      </c>
      <c r="G1141" t="s">
        <v>136</v>
      </c>
      <c r="H1141" t="s">
        <v>135</v>
      </c>
      <c r="I1141" s="70" t="s">
        <v>1662</v>
      </c>
    </row>
    <row r="1142" spans="1:9" x14ac:dyDescent="0.25">
      <c r="A1142" s="19">
        <v>55</v>
      </c>
      <c r="B1142" s="71">
        <v>43201</v>
      </c>
      <c r="C1142">
        <v>-1</v>
      </c>
      <c r="E1142" t="s">
        <v>2295</v>
      </c>
      <c r="F1142">
        <v>-33.71</v>
      </c>
      <c r="G1142" t="s">
        <v>100</v>
      </c>
      <c r="H1142" t="s">
        <v>134</v>
      </c>
      <c r="I1142" s="70" t="s">
        <v>1662</v>
      </c>
    </row>
    <row r="1143" spans="1:9" x14ac:dyDescent="0.25">
      <c r="A1143" s="19">
        <v>55</v>
      </c>
      <c r="B1143" s="71">
        <v>43201</v>
      </c>
      <c r="C1143">
        <v>-39</v>
      </c>
      <c r="E1143" t="s">
        <v>2396</v>
      </c>
      <c r="F1143">
        <v>-886.84</v>
      </c>
      <c r="G1143" t="s">
        <v>100</v>
      </c>
      <c r="H1143" t="s">
        <v>134</v>
      </c>
      <c r="I1143" s="70" t="s">
        <v>1662</v>
      </c>
    </row>
    <row r="1144" spans="1:9" x14ac:dyDescent="0.25">
      <c r="A1144" s="19">
        <v>55</v>
      </c>
      <c r="B1144" s="71">
        <v>43201</v>
      </c>
      <c r="C1144">
        <v>-42</v>
      </c>
      <c r="E1144" t="s">
        <v>2475</v>
      </c>
      <c r="F1144">
        <v>-853.48</v>
      </c>
      <c r="G1144" t="s">
        <v>100</v>
      </c>
      <c r="H1144" t="s">
        <v>134</v>
      </c>
      <c r="I1144" s="70" t="s">
        <v>1662</v>
      </c>
    </row>
    <row r="1145" spans="1:9" x14ac:dyDescent="0.25">
      <c r="A1145" s="19">
        <v>55</v>
      </c>
      <c r="B1145" s="71">
        <v>43201</v>
      </c>
      <c r="C1145">
        <v>-48</v>
      </c>
      <c r="E1145" t="s">
        <v>1254</v>
      </c>
      <c r="F1145">
        <v>-1140.6300000000001</v>
      </c>
      <c r="G1145" t="s">
        <v>100</v>
      </c>
      <c r="H1145" t="s">
        <v>134</v>
      </c>
      <c r="I1145" s="70" t="s">
        <v>1662</v>
      </c>
    </row>
    <row r="1146" spans="1:9" x14ac:dyDescent="0.25">
      <c r="A1146" s="19">
        <v>55</v>
      </c>
      <c r="B1146" s="71">
        <v>43201</v>
      </c>
      <c r="C1146">
        <v>-17</v>
      </c>
      <c r="E1146" t="s">
        <v>464</v>
      </c>
      <c r="F1146">
        <v>-264.99</v>
      </c>
      <c r="G1146" t="s">
        <v>100</v>
      </c>
      <c r="H1146" t="s">
        <v>134</v>
      </c>
      <c r="I1146" s="70" t="s">
        <v>1662</v>
      </c>
    </row>
    <row r="1147" spans="1:9" x14ac:dyDescent="0.25">
      <c r="A1147" s="19">
        <v>55</v>
      </c>
      <c r="B1147" s="71">
        <v>43201</v>
      </c>
      <c r="C1147">
        <v>-70</v>
      </c>
      <c r="E1147" t="s">
        <v>714</v>
      </c>
      <c r="F1147">
        <v>-1183.56</v>
      </c>
      <c r="G1147" t="s">
        <v>100</v>
      </c>
      <c r="H1147" t="s">
        <v>134</v>
      </c>
      <c r="I1147" s="70" t="s">
        <v>1662</v>
      </c>
    </row>
    <row r="1148" spans="1:9" x14ac:dyDescent="0.25">
      <c r="A1148" s="19">
        <v>55</v>
      </c>
      <c r="B1148" s="71">
        <v>43201</v>
      </c>
      <c r="C1148">
        <v>-1</v>
      </c>
      <c r="E1148" t="s">
        <v>2476</v>
      </c>
      <c r="F1148">
        <v>-19.32</v>
      </c>
      <c r="G1148" t="s">
        <v>100</v>
      </c>
      <c r="H1148" t="s">
        <v>123</v>
      </c>
      <c r="I1148" s="70" t="s">
        <v>1662</v>
      </c>
    </row>
    <row r="1149" spans="1:9" x14ac:dyDescent="0.25">
      <c r="A1149" s="19">
        <v>55</v>
      </c>
      <c r="B1149" s="71">
        <v>43201</v>
      </c>
      <c r="C1149">
        <v>-133</v>
      </c>
      <c r="E1149" t="s">
        <v>2477</v>
      </c>
      <c r="F1149">
        <v>-1699.59</v>
      </c>
      <c r="G1149" t="s">
        <v>100</v>
      </c>
      <c r="H1149" t="s">
        <v>134</v>
      </c>
      <c r="I1149" s="70" t="s">
        <v>1662</v>
      </c>
    </row>
    <row r="1150" spans="1:9" x14ac:dyDescent="0.25">
      <c r="A1150" s="19">
        <v>55</v>
      </c>
      <c r="B1150" s="71">
        <v>43201</v>
      </c>
      <c r="C1150">
        <v>-70</v>
      </c>
      <c r="E1150" t="s">
        <v>2478</v>
      </c>
      <c r="F1150">
        <v>-1083.18</v>
      </c>
      <c r="G1150" t="s">
        <v>100</v>
      </c>
      <c r="H1150" t="s">
        <v>134</v>
      </c>
      <c r="I1150" s="70" t="s">
        <v>1662</v>
      </c>
    </row>
    <row r="1151" spans="1:9" x14ac:dyDescent="0.25">
      <c r="A1151" s="19">
        <v>55</v>
      </c>
      <c r="B1151" s="71">
        <v>43201</v>
      </c>
      <c r="C1151">
        <v>-26</v>
      </c>
      <c r="E1151" t="s">
        <v>2478</v>
      </c>
      <c r="F1151">
        <v>-402.32</v>
      </c>
      <c r="G1151" t="s">
        <v>100</v>
      </c>
      <c r="H1151" t="s">
        <v>134</v>
      </c>
      <c r="I1151" s="70" t="s">
        <v>1662</v>
      </c>
    </row>
    <row r="1152" spans="1:9" x14ac:dyDescent="0.25">
      <c r="A1152" s="19">
        <v>55</v>
      </c>
      <c r="B1152" s="71">
        <v>43201</v>
      </c>
      <c r="C1152">
        <v>-70</v>
      </c>
      <c r="E1152" t="s">
        <v>471</v>
      </c>
      <c r="F1152">
        <v>-1204.56</v>
      </c>
      <c r="G1152" t="s">
        <v>100</v>
      </c>
      <c r="H1152" t="s">
        <v>134</v>
      </c>
      <c r="I1152" s="70" t="s">
        <v>1662</v>
      </c>
    </row>
    <row r="1153" spans="1:9" x14ac:dyDescent="0.25">
      <c r="A1153" s="19">
        <v>55</v>
      </c>
      <c r="B1153" s="71">
        <v>43201</v>
      </c>
      <c r="C1153">
        <v>-26</v>
      </c>
      <c r="E1153" t="s">
        <v>471</v>
      </c>
      <c r="F1153">
        <v>-447.4</v>
      </c>
      <c r="G1153" t="s">
        <v>100</v>
      </c>
      <c r="H1153" t="s">
        <v>134</v>
      </c>
      <c r="I1153" s="70" t="s">
        <v>1662</v>
      </c>
    </row>
    <row r="1154" spans="1:9" x14ac:dyDescent="0.25">
      <c r="A1154" s="19">
        <v>55</v>
      </c>
      <c r="B1154" s="71">
        <v>43201</v>
      </c>
      <c r="C1154">
        <v>-70</v>
      </c>
      <c r="E1154" t="s">
        <v>719</v>
      </c>
      <c r="F1154">
        <v>-1077.3</v>
      </c>
      <c r="G1154" t="s">
        <v>100</v>
      </c>
      <c r="H1154" t="s">
        <v>134</v>
      </c>
      <c r="I1154" s="70" t="s">
        <v>1662</v>
      </c>
    </row>
    <row r="1155" spans="1:9" x14ac:dyDescent="0.25">
      <c r="A1155" s="19">
        <v>55</v>
      </c>
      <c r="B1155" s="71">
        <v>43201</v>
      </c>
      <c r="C1155">
        <v>-23</v>
      </c>
      <c r="E1155" t="s">
        <v>783</v>
      </c>
      <c r="F1155">
        <v>-355.1</v>
      </c>
      <c r="G1155" t="s">
        <v>100</v>
      </c>
      <c r="H1155" t="s">
        <v>134</v>
      </c>
      <c r="I1155" s="70" t="s">
        <v>1662</v>
      </c>
    </row>
    <row r="1156" spans="1:9" x14ac:dyDescent="0.25">
      <c r="A1156" s="19">
        <v>55</v>
      </c>
      <c r="B1156" s="71">
        <v>43201</v>
      </c>
      <c r="C1156">
        <v>-23</v>
      </c>
      <c r="E1156" t="s">
        <v>2479</v>
      </c>
      <c r="F1156">
        <v>-754.65</v>
      </c>
      <c r="G1156" t="s">
        <v>136</v>
      </c>
      <c r="H1156" t="s">
        <v>135</v>
      </c>
      <c r="I1156" s="70" t="s">
        <v>1662</v>
      </c>
    </row>
    <row r="1157" spans="1:9" x14ac:dyDescent="0.25">
      <c r="A1157" s="19">
        <v>55</v>
      </c>
      <c r="B1157" s="71">
        <v>43201</v>
      </c>
      <c r="C1157">
        <v>-1</v>
      </c>
      <c r="E1157" t="s">
        <v>2480</v>
      </c>
      <c r="F1157">
        <v>-15.17</v>
      </c>
      <c r="G1157" t="s">
        <v>100</v>
      </c>
      <c r="H1157" t="s">
        <v>134</v>
      </c>
      <c r="I1157" s="70" t="s">
        <v>1662</v>
      </c>
    </row>
    <row r="1158" spans="1:9" x14ac:dyDescent="0.25">
      <c r="A1158" s="19">
        <v>55</v>
      </c>
      <c r="B1158" s="71">
        <v>43201</v>
      </c>
      <c r="C1158">
        <v>-14</v>
      </c>
      <c r="E1158" t="s">
        <v>2481</v>
      </c>
      <c r="F1158">
        <v>-234.36</v>
      </c>
      <c r="G1158" t="s">
        <v>100</v>
      </c>
      <c r="H1158" t="s">
        <v>134</v>
      </c>
      <c r="I1158" s="70" t="s">
        <v>1662</v>
      </c>
    </row>
    <row r="1159" spans="1:9" x14ac:dyDescent="0.25">
      <c r="A1159" s="19">
        <v>55</v>
      </c>
      <c r="B1159" s="71">
        <v>43202</v>
      </c>
      <c r="C1159">
        <v>-1</v>
      </c>
      <c r="E1159" t="s">
        <v>2482</v>
      </c>
      <c r="F1159">
        <v>-18.22</v>
      </c>
      <c r="G1159" t="s">
        <v>136</v>
      </c>
      <c r="H1159" t="s">
        <v>138</v>
      </c>
      <c r="I1159" s="70" t="s">
        <v>1662</v>
      </c>
    </row>
    <row r="1160" spans="1:9" x14ac:dyDescent="0.25">
      <c r="A1160" s="19">
        <v>55</v>
      </c>
      <c r="B1160" s="71">
        <v>43202</v>
      </c>
      <c r="C1160">
        <v>-45</v>
      </c>
      <c r="E1160" t="s">
        <v>2483</v>
      </c>
      <c r="F1160">
        <v>-733.47</v>
      </c>
      <c r="G1160" t="s">
        <v>100</v>
      </c>
      <c r="H1160" t="s">
        <v>134</v>
      </c>
      <c r="I1160" s="70" t="s">
        <v>1662</v>
      </c>
    </row>
    <row r="1161" spans="1:9" x14ac:dyDescent="0.25">
      <c r="A1161" s="19">
        <v>55</v>
      </c>
      <c r="B1161" s="71">
        <v>43202</v>
      </c>
      <c r="C1161">
        <v>-37</v>
      </c>
      <c r="E1161" t="s">
        <v>1514</v>
      </c>
      <c r="F1161">
        <v>-801.8</v>
      </c>
      <c r="G1161" t="s">
        <v>100</v>
      </c>
      <c r="H1161" t="s">
        <v>134</v>
      </c>
      <c r="I1161" s="70" t="s">
        <v>1662</v>
      </c>
    </row>
    <row r="1162" spans="1:9" x14ac:dyDescent="0.25">
      <c r="A1162" s="19">
        <v>55</v>
      </c>
      <c r="B1162" s="71">
        <v>43202</v>
      </c>
      <c r="C1162">
        <v>-32</v>
      </c>
      <c r="E1162" t="s">
        <v>714</v>
      </c>
      <c r="F1162">
        <v>-539.61</v>
      </c>
      <c r="G1162" t="s">
        <v>100</v>
      </c>
      <c r="H1162" t="s">
        <v>134</v>
      </c>
      <c r="I1162" s="70" t="s">
        <v>1662</v>
      </c>
    </row>
    <row r="1163" spans="1:9" x14ac:dyDescent="0.25">
      <c r="A1163" s="19">
        <v>55</v>
      </c>
      <c r="B1163" s="71">
        <v>43202</v>
      </c>
      <c r="C1163">
        <v>-122</v>
      </c>
      <c r="E1163" t="s">
        <v>2477</v>
      </c>
      <c r="F1163">
        <v>-1559.43</v>
      </c>
      <c r="G1163" t="s">
        <v>100</v>
      </c>
      <c r="H1163" t="s">
        <v>134</v>
      </c>
      <c r="I1163" s="70" t="s">
        <v>1662</v>
      </c>
    </row>
    <row r="1164" spans="1:9" x14ac:dyDescent="0.25">
      <c r="A1164" s="19">
        <v>55</v>
      </c>
      <c r="B1164" s="71">
        <v>43202</v>
      </c>
      <c r="C1164">
        <v>-1</v>
      </c>
      <c r="E1164" t="s">
        <v>2463</v>
      </c>
      <c r="F1164">
        <v>-29.02</v>
      </c>
      <c r="G1164" t="s">
        <v>100</v>
      </c>
      <c r="H1164" t="s">
        <v>134</v>
      </c>
      <c r="I1164" s="70" t="s">
        <v>1662</v>
      </c>
    </row>
    <row r="1165" spans="1:9" x14ac:dyDescent="0.25">
      <c r="A1165" s="19">
        <v>55</v>
      </c>
      <c r="B1165" s="71">
        <v>43202</v>
      </c>
      <c r="C1165">
        <v>-1</v>
      </c>
      <c r="E1165" t="s">
        <v>2464</v>
      </c>
      <c r="F1165">
        <v>-26.68</v>
      </c>
      <c r="G1165" t="s">
        <v>100</v>
      </c>
      <c r="H1165" t="s">
        <v>134</v>
      </c>
      <c r="I1165" s="70" t="s">
        <v>1662</v>
      </c>
    </row>
    <row r="1166" spans="1:9" x14ac:dyDescent="0.25">
      <c r="A1166" s="19">
        <v>55</v>
      </c>
      <c r="B1166" s="71">
        <v>43202</v>
      </c>
      <c r="C1166">
        <v>-1</v>
      </c>
      <c r="E1166" t="s">
        <v>2484</v>
      </c>
      <c r="F1166">
        <v>-15.69</v>
      </c>
      <c r="G1166" t="s">
        <v>100</v>
      </c>
      <c r="H1166" t="s">
        <v>134</v>
      </c>
      <c r="I1166" s="70" t="s">
        <v>1662</v>
      </c>
    </row>
    <row r="1167" spans="1:9" x14ac:dyDescent="0.25">
      <c r="A1167" s="19">
        <v>55</v>
      </c>
      <c r="B1167" s="71">
        <v>43207</v>
      </c>
      <c r="C1167">
        <v>-15</v>
      </c>
      <c r="E1167" t="s">
        <v>2485</v>
      </c>
      <c r="F1167">
        <v>-246.93</v>
      </c>
      <c r="G1167" t="s">
        <v>136</v>
      </c>
      <c r="H1167" t="s">
        <v>148</v>
      </c>
      <c r="I1167" s="70" t="s">
        <v>1662</v>
      </c>
    </row>
    <row r="1168" spans="1:9" x14ac:dyDescent="0.25">
      <c r="A1168" s="19">
        <v>55</v>
      </c>
      <c r="B1168" s="71">
        <v>43207</v>
      </c>
      <c r="C1168">
        <v>-1</v>
      </c>
      <c r="E1168" t="s">
        <v>958</v>
      </c>
      <c r="F1168">
        <v>-24.95</v>
      </c>
      <c r="G1168" t="s">
        <v>136</v>
      </c>
      <c r="H1168" t="s">
        <v>150</v>
      </c>
      <c r="I1168" s="70" t="s">
        <v>1662</v>
      </c>
    </row>
    <row r="1169" spans="1:9" x14ac:dyDescent="0.25">
      <c r="A1169" s="19">
        <v>55</v>
      </c>
      <c r="B1169" s="71">
        <v>43207</v>
      </c>
      <c r="C1169">
        <v>-1</v>
      </c>
      <c r="E1169" t="s">
        <v>1405</v>
      </c>
      <c r="F1169">
        <v>-26.46</v>
      </c>
      <c r="G1169" t="s">
        <v>100</v>
      </c>
      <c r="H1169" t="s">
        <v>134</v>
      </c>
      <c r="I1169" s="70" t="s">
        <v>1662</v>
      </c>
    </row>
    <row r="1170" spans="1:9" x14ac:dyDescent="0.25">
      <c r="A1170" s="19">
        <v>55</v>
      </c>
      <c r="B1170" s="71">
        <v>43207</v>
      </c>
      <c r="C1170">
        <v>-1</v>
      </c>
      <c r="E1170" t="s">
        <v>2486</v>
      </c>
      <c r="F1170">
        <v>-16.309999999999999</v>
      </c>
      <c r="G1170" t="s">
        <v>136</v>
      </c>
      <c r="H1170" t="s">
        <v>150</v>
      </c>
      <c r="I1170" s="70" t="s">
        <v>1662</v>
      </c>
    </row>
    <row r="1171" spans="1:9" x14ac:dyDescent="0.25">
      <c r="A1171" s="19">
        <v>55</v>
      </c>
      <c r="B1171" s="71">
        <v>43207</v>
      </c>
      <c r="C1171">
        <v>-2</v>
      </c>
      <c r="E1171" t="s">
        <v>717</v>
      </c>
      <c r="F1171">
        <v>-31.06</v>
      </c>
      <c r="G1171" t="s">
        <v>100</v>
      </c>
      <c r="H1171" t="s">
        <v>134</v>
      </c>
      <c r="I1171" s="70" t="s">
        <v>1662</v>
      </c>
    </row>
    <row r="1172" spans="1:9" x14ac:dyDescent="0.25">
      <c r="A1172" s="19">
        <v>55</v>
      </c>
      <c r="B1172" s="71">
        <v>43207</v>
      </c>
      <c r="C1172">
        <v>-1</v>
      </c>
      <c r="E1172" t="s">
        <v>2477</v>
      </c>
      <c r="F1172">
        <v>-12.79</v>
      </c>
      <c r="G1172" t="s">
        <v>136</v>
      </c>
      <c r="H1172" t="s">
        <v>150</v>
      </c>
      <c r="I1172" s="70" t="s">
        <v>1662</v>
      </c>
    </row>
    <row r="1173" spans="1:9" x14ac:dyDescent="0.25">
      <c r="A1173" s="19">
        <v>55</v>
      </c>
      <c r="B1173" s="71">
        <v>43207</v>
      </c>
      <c r="C1173">
        <v>-1</v>
      </c>
      <c r="E1173" t="s">
        <v>2362</v>
      </c>
      <c r="F1173">
        <v>-28.89</v>
      </c>
      <c r="G1173" t="s">
        <v>100</v>
      </c>
      <c r="H1173" t="s">
        <v>131</v>
      </c>
      <c r="I1173" s="70" t="s">
        <v>1662</v>
      </c>
    </row>
    <row r="1174" spans="1:9" x14ac:dyDescent="0.25">
      <c r="A1174" s="19">
        <v>55</v>
      </c>
      <c r="B1174" s="71">
        <v>43207</v>
      </c>
      <c r="C1174">
        <v>-3300</v>
      </c>
      <c r="E1174" s="33">
        <v>22691</v>
      </c>
      <c r="F1174">
        <v>-131.66999999999999</v>
      </c>
      <c r="G1174" t="s">
        <v>100</v>
      </c>
      <c r="H1174" t="s">
        <v>135</v>
      </c>
      <c r="I1174" s="70" t="s">
        <v>1669</v>
      </c>
    </row>
    <row r="1175" spans="1:9" x14ac:dyDescent="0.25">
      <c r="A1175" s="19">
        <v>55</v>
      </c>
      <c r="B1175" s="71">
        <v>43207</v>
      </c>
      <c r="C1175">
        <v>-1</v>
      </c>
      <c r="E1175" t="s">
        <v>748</v>
      </c>
      <c r="F1175">
        <v>-15.53</v>
      </c>
      <c r="G1175" t="s">
        <v>100</v>
      </c>
      <c r="H1175" t="s">
        <v>134</v>
      </c>
      <c r="I1175" s="70" t="s">
        <v>1662</v>
      </c>
    </row>
    <row r="1176" spans="1:9" x14ac:dyDescent="0.25">
      <c r="A1176" s="19">
        <v>55</v>
      </c>
      <c r="B1176" s="71">
        <v>43207</v>
      </c>
      <c r="C1176">
        <v>-7</v>
      </c>
      <c r="E1176" t="s">
        <v>493</v>
      </c>
      <c r="F1176">
        <v>-66.069999999999993</v>
      </c>
      <c r="G1176" t="s">
        <v>136</v>
      </c>
      <c r="H1176" t="s">
        <v>150</v>
      </c>
      <c r="I1176" s="70" t="s">
        <v>1662</v>
      </c>
    </row>
    <row r="1177" spans="1:9" x14ac:dyDescent="0.25">
      <c r="A1177" s="19">
        <v>55</v>
      </c>
      <c r="B1177" s="71">
        <v>43207</v>
      </c>
      <c r="C1177">
        <v>-9</v>
      </c>
      <c r="E1177" t="s">
        <v>493</v>
      </c>
      <c r="F1177">
        <v>-84.86</v>
      </c>
      <c r="G1177" t="s">
        <v>136</v>
      </c>
      <c r="H1177" t="s">
        <v>150</v>
      </c>
      <c r="I1177" s="70" t="s">
        <v>1662</v>
      </c>
    </row>
    <row r="1178" spans="1:9" x14ac:dyDescent="0.25">
      <c r="A1178" s="19">
        <v>55</v>
      </c>
      <c r="B1178" s="71">
        <v>43207</v>
      </c>
      <c r="C1178">
        <v>-19</v>
      </c>
      <c r="E1178" t="s">
        <v>493</v>
      </c>
      <c r="F1178">
        <v>-179.19</v>
      </c>
      <c r="G1178" t="s">
        <v>136</v>
      </c>
      <c r="H1178" t="s">
        <v>150</v>
      </c>
      <c r="I1178" s="70" t="s">
        <v>1662</v>
      </c>
    </row>
    <row r="1179" spans="1:9" x14ac:dyDescent="0.25">
      <c r="A1179" s="19">
        <v>55</v>
      </c>
      <c r="B1179" s="71">
        <v>43207</v>
      </c>
      <c r="C1179">
        <v>-3</v>
      </c>
      <c r="E1179" t="s">
        <v>493</v>
      </c>
      <c r="F1179">
        <v>-28.24</v>
      </c>
      <c r="G1179" t="s">
        <v>136</v>
      </c>
      <c r="H1179" t="s">
        <v>150</v>
      </c>
      <c r="I1179" s="70" t="s">
        <v>1662</v>
      </c>
    </row>
    <row r="1180" spans="1:9" x14ac:dyDescent="0.25">
      <c r="A1180" s="19">
        <v>55</v>
      </c>
      <c r="B1180" s="71">
        <v>43207</v>
      </c>
      <c r="C1180">
        <v>-1</v>
      </c>
      <c r="E1180" t="s">
        <v>920</v>
      </c>
      <c r="F1180">
        <v>-16.12</v>
      </c>
      <c r="G1180" t="s">
        <v>100</v>
      </c>
      <c r="H1180" t="s">
        <v>131</v>
      </c>
      <c r="I1180" s="70" t="s">
        <v>1662</v>
      </c>
    </row>
    <row r="1181" spans="1:9" x14ac:dyDescent="0.25">
      <c r="A1181" s="19">
        <v>55</v>
      </c>
      <c r="B1181" s="71">
        <v>43210</v>
      </c>
      <c r="C1181">
        <v>-7</v>
      </c>
      <c r="E1181" t="s">
        <v>2488</v>
      </c>
      <c r="F1181">
        <v>-130.88</v>
      </c>
      <c r="G1181" t="s">
        <v>100</v>
      </c>
      <c r="H1181" t="s">
        <v>127</v>
      </c>
      <c r="I1181" s="70" t="s">
        <v>1662</v>
      </c>
    </row>
    <row r="1182" spans="1:9" x14ac:dyDescent="0.25">
      <c r="A1182" s="19">
        <v>55</v>
      </c>
      <c r="B1182" s="71">
        <v>43210</v>
      </c>
      <c r="C1182">
        <v>-50</v>
      </c>
      <c r="E1182" t="s">
        <v>2488</v>
      </c>
      <c r="F1182">
        <v>-934.92</v>
      </c>
      <c r="G1182" t="s">
        <v>100</v>
      </c>
      <c r="H1182" t="s">
        <v>127</v>
      </c>
      <c r="I1182" s="70" t="s">
        <v>1662</v>
      </c>
    </row>
    <row r="1183" spans="1:9" x14ac:dyDescent="0.25">
      <c r="A1183" s="19">
        <v>55</v>
      </c>
      <c r="B1183" s="71">
        <v>43210</v>
      </c>
      <c r="C1183">
        <v>-50</v>
      </c>
      <c r="E1183" t="s">
        <v>2488</v>
      </c>
      <c r="F1183">
        <v>-934.92</v>
      </c>
      <c r="G1183" t="s">
        <v>100</v>
      </c>
      <c r="H1183" t="s">
        <v>127</v>
      </c>
      <c r="I1183" s="70" t="s">
        <v>1662</v>
      </c>
    </row>
    <row r="1184" spans="1:9" x14ac:dyDescent="0.25">
      <c r="A1184" s="19">
        <v>60</v>
      </c>
      <c r="B1184" s="71">
        <v>43194</v>
      </c>
      <c r="C1184">
        <v>-150</v>
      </c>
      <c r="E1184" s="33">
        <v>5185</v>
      </c>
      <c r="F1184">
        <v>-58.95</v>
      </c>
      <c r="G1184" t="s">
        <v>100</v>
      </c>
      <c r="H1184" t="s">
        <v>134</v>
      </c>
      <c r="I1184" s="70" t="s">
        <v>1666</v>
      </c>
    </row>
    <row r="1185" spans="1:9" x14ac:dyDescent="0.25">
      <c r="A1185" s="19">
        <v>60</v>
      </c>
      <c r="B1185" s="71">
        <v>43194</v>
      </c>
      <c r="C1185">
        <v>-1</v>
      </c>
      <c r="E1185" t="s">
        <v>2489</v>
      </c>
      <c r="F1185">
        <v>-21.51</v>
      </c>
      <c r="G1185" t="s">
        <v>100</v>
      </c>
      <c r="H1185" t="s">
        <v>134</v>
      </c>
      <c r="I1185" s="70" t="s">
        <v>1662</v>
      </c>
    </row>
    <row r="1186" spans="1:9" x14ac:dyDescent="0.25">
      <c r="A1186" s="19">
        <v>60</v>
      </c>
      <c r="B1186" s="71">
        <v>43194</v>
      </c>
      <c r="C1186">
        <v>-1</v>
      </c>
      <c r="E1186" t="s">
        <v>2490</v>
      </c>
      <c r="F1186">
        <v>-22.13</v>
      </c>
      <c r="G1186" t="s">
        <v>100</v>
      </c>
      <c r="H1186" t="s">
        <v>123</v>
      </c>
      <c r="I1186" s="70" t="s">
        <v>1662</v>
      </c>
    </row>
    <row r="1187" spans="1:9" x14ac:dyDescent="0.25">
      <c r="A1187" s="19">
        <v>60</v>
      </c>
      <c r="B1187" s="71">
        <v>43194</v>
      </c>
      <c r="C1187">
        <v>-1800</v>
      </c>
      <c r="E1187" s="33">
        <v>26905</v>
      </c>
      <c r="F1187">
        <v>-530.28</v>
      </c>
      <c r="G1187" t="s">
        <v>136</v>
      </c>
      <c r="H1187" t="s">
        <v>135</v>
      </c>
      <c r="I1187" s="70" t="s">
        <v>1666</v>
      </c>
    </row>
    <row r="1188" spans="1:9" x14ac:dyDescent="0.25">
      <c r="A1188" s="19">
        <v>60</v>
      </c>
      <c r="B1188" s="71">
        <v>43194</v>
      </c>
      <c r="C1188">
        <v>-1</v>
      </c>
      <c r="E1188" t="s">
        <v>748</v>
      </c>
      <c r="F1188">
        <v>-17.04</v>
      </c>
      <c r="G1188" t="s">
        <v>100</v>
      </c>
      <c r="H1188" t="s">
        <v>123</v>
      </c>
      <c r="I1188" s="70" t="s">
        <v>1662</v>
      </c>
    </row>
    <row r="1189" spans="1:9" x14ac:dyDescent="0.25">
      <c r="A1189" s="19">
        <v>60</v>
      </c>
      <c r="B1189" s="71">
        <v>43194</v>
      </c>
      <c r="C1189">
        <v>-3</v>
      </c>
      <c r="E1189" t="s">
        <v>2492</v>
      </c>
      <c r="F1189">
        <v>-49.96</v>
      </c>
      <c r="G1189" t="s">
        <v>100</v>
      </c>
      <c r="H1189" t="s">
        <v>134</v>
      </c>
      <c r="I1189" s="70" t="s">
        <v>1662</v>
      </c>
    </row>
    <row r="1190" spans="1:9" x14ac:dyDescent="0.25">
      <c r="A1190" s="19">
        <v>60</v>
      </c>
      <c r="B1190" s="71">
        <v>43195</v>
      </c>
      <c r="C1190">
        <v>-1</v>
      </c>
      <c r="E1190" t="s">
        <v>2493</v>
      </c>
      <c r="F1190">
        <v>-18.45</v>
      </c>
      <c r="G1190" t="s">
        <v>100</v>
      </c>
      <c r="H1190" t="s">
        <v>171</v>
      </c>
      <c r="I1190" s="70" t="s">
        <v>1662</v>
      </c>
    </row>
    <row r="1191" spans="1:9" x14ac:dyDescent="0.25">
      <c r="A1191" s="19">
        <v>60</v>
      </c>
      <c r="B1191" s="71">
        <v>43195</v>
      </c>
      <c r="C1191">
        <v>-2</v>
      </c>
      <c r="E1191" t="s">
        <v>2494</v>
      </c>
      <c r="F1191">
        <v>-62.3</v>
      </c>
      <c r="G1191" t="s">
        <v>100</v>
      </c>
      <c r="H1191" t="s">
        <v>134</v>
      </c>
      <c r="I1191" s="70" t="s">
        <v>1662</v>
      </c>
    </row>
    <row r="1192" spans="1:9" x14ac:dyDescent="0.25">
      <c r="A1192" s="19">
        <v>60</v>
      </c>
      <c r="B1192" s="71">
        <v>43195</v>
      </c>
      <c r="C1192">
        <v>-5</v>
      </c>
      <c r="E1192" t="s">
        <v>2495</v>
      </c>
      <c r="F1192">
        <v>-45.5</v>
      </c>
      <c r="G1192" t="s">
        <v>151</v>
      </c>
      <c r="H1192" t="s">
        <v>152</v>
      </c>
      <c r="I1192" s="70" t="s">
        <v>1662</v>
      </c>
    </row>
    <row r="1193" spans="1:9" x14ac:dyDescent="0.25">
      <c r="A1193" s="19">
        <v>60</v>
      </c>
      <c r="B1193" s="71">
        <v>43196</v>
      </c>
      <c r="C1193">
        <v>-1</v>
      </c>
      <c r="E1193" t="s">
        <v>2493</v>
      </c>
      <c r="F1193">
        <v>-18.47</v>
      </c>
      <c r="G1193" t="s">
        <v>100</v>
      </c>
      <c r="H1193" t="s">
        <v>119</v>
      </c>
      <c r="I1193" s="70" t="s">
        <v>1662</v>
      </c>
    </row>
    <row r="1194" spans="1:9" x14ac:dyDescent="0.25">
      <c r="A1194" s="19">
        <v>60</v>
      </c>
      <c r="B1194" s="71">
        <v>43196</v>
      </c>
      <c r="C1194">
        <v>-1</v>
      </c>
      <c r="E1194" t="s">
        <v>640</v>
      </c>
      <c r="F1194">
        <v>-30.88</v>
      </c>
      <c r="G1194" t="s">
        <v>100</v>
      </c>
      <c r="H1194" t="s">
        <v>119</v>
      </c>
      <c r="I1194" s="70" t="s">
        <v>1662</v>
      </c>
    </row>
    <row r="1195" spans="1:9" x14ac:dyDescent="0.25">
      <c r="A1195" s="19">
        <v>60</v>
      </c>
      <c r="B1195" s="71">
        <v>43196</v>
      </c>
      <c r="C1195">
        <v>-1</v>
      </c>
      <c r="E1195" t="s">
        <v>2496</v>
      </c>
      <c r="F1195">
        <v>-18.47</v>
      </c>
      <c r="G1195" t="s">
        <v>100</v>
      </c>
      <c r="H1195" t="s">
        <v>123</v>
      </c>
      <c r="I1195" s="70" t="s">
        <v>1662</v>
      </c>
    </row>
    <row r="1196" spans="1:9" x14ac:dyDescent="0.25">
      <c r="A1196" s="19">
        <v>60</v>
      </c>
      <c r="B1196" s="71">
        <v>43196</v>
      </c>
      <c r="C1196">
        <v>-2</v>
      </c>
      <c r="E1196" t="s">
        <v>748</v>
      </c>
      <c r="F1196">
        <v>-33.97</v>
      </c>
      <c r="G1196" t="s">
        <v>100</v>
      </c>
      <c r="H1196" t="s">
        <v>134</v>
      </c>
      <c r="I1196" s="70" t="s">
        <v>1662</v>
      </c>
    </row>
    <row r="1197" spans="1:9" x14ac:dyDescent="0.25">
      <c r="A1197" s="19">
        <v>60</v>
      </c>
      <c r="B1197" s="71">
        <v>43196</v>
      </c>
      <c r="C1197">
        <v>-1</v>
      </c>
      <c r="E1197" t="s">
        <v>2497</v>
      </c>
      <c r="F1197">
        <v>-16.98</v>
      </c>
      <c r="G1197" t="s">
        <v>100</v>
      </c>
      <c r="H1197" t="s">
        <v>123</v>
      </c>
      <c r="I1197" s="70" t="s">
        <v>1662</v>
      </c>
    </row>
    <row r="1198" spans="1:9" x14ac:dyDescent="0.25">
      <c r="A1198" s="19">
        <v>60</v>
      </c>
      <c r="B1198" s="71">
        <v>43196</v>
      </c>
      <c r="C1198">
        <v>-1</v>
      </c>
      <c r="E1198" t="s">
        <v>770</v>
      </c>
      <c r="F1198">
        <v>-20.12</v>
      </c>
      <c r="G1198" t="s">
        <v>100</v>
      </c>
      <c r="H1198" t="s">
        <v>123</v>
      </c>
      <c r="I1198" s="70" t="s">
        <v>1662</v>
      </c>
    </row>
    <row r="1199" spans="1:9" x14ac:dyDescent="0.25">
      <c r="A1199" s="19">
        <v>60</v>
      </c>
      <c r="B1199" s="71">
        <v>43198</v>
      </c>
      <c r="C1199">
        <v>-334</v>
      </c>
      <c r="E1199" s="33">
        <v>37110</v>
      </c>
      <c r="F1199">
        <v>-104.6</v>
      </c>
      <c r="G1199" t="s">
        <v>100</v>
      </c>
      <c r="H1199" t="s">
        <v>134</v>
      </c>
      <c r="I1199" s="70" t="s">
        <v>1669</v>
      </c>
    </row>
    <row r="1200" spans="1:9" x14ac:dyDescent="0.25">
      <c r="A1200" s="19">
        <v>60</v>
      </c>
      <c r="B1200" s="71">
        <v>43199</v>
      </c>
      <c r="C1200">
        <v>-1</v>
      </c>
      <c r="E1200" t="s">
        <v>2493</v>
      </c>
      <c r="F1200">
        <v>-18.45</v>
      </c>
      <c r="G1200" t="s">
        <v>100</v>
      </c>
      <c r="H1200" t="s">
        <v>171</v>
      </c>
      <c r="I1200" s="70" t="s">
        <v>1662</v>
      </c>
    </row>
    <row r="1201" spans="1:9" x14ac:dyDescent="0.25">
      <c r="A1201" s="19">
        <v>60</v>
      </c>
      <c r="B1201" s="71">
        <v>43199</v>
      </c>
      <c r="C1201">
        <v>-1</v>
      </c>
      <c r="E1201" t="s">
        <v>2493</v>
      </c>
      <c r="F1201">
        <v>-18.45</v>
      </c>
      <c r="G1201" t="s">
        <v>100</v>
      </c>
      <c r="H1201" t="s">
        <v>171</v>
      </c>
      <c r="I1201" s="70" t="s">
        <v>1662</v>
      </c>
    </row>
    <row r="1202" spans="1:9" x14ac:dyDescent="0.25">
      <c r="A1202" s="19">
        <v>60</v>
      </c>
      <c r="B1202" s="71">
        <v>43199</v>
      </c>
      <c r="C1202">
        <v>-1</v>
      </c>
      <c r="E1202" t="s">
        <v>2493</v>
      </c>
      <c r="F1202">
        <v>-18.45</v>
      </c>
      <c r="G1202" t="s">
        <v>100</v>
      </c>
      <c r="H1202" t="s">
        <v>171</v>
      </c>
      <c r="I1202" s="70" t="s">
        <v>1662</v>
      </c>
    </row>
    <row r="1203" spans="1:9" x14ac:dyDescent="0.25">
      <c r="A1203" s="19">
        <v>60</v>
      </c>
      <c r="B1203" s="71">
        <v>43199</v>
      </c>
      <c r="C1203">
        <v>-1</v>
      </c>
      <c r="E1203" t="s">
        <v>2493</v>
      </c>
      <c r="F1203">
        <v>-18.45</v>
      </c>
      <c r="G1203" t="s">
        <v>100</v>
      </c>
      <c r="H1203" t="s">
        <v>171</v>
      </c>
      <c r="I1203" s="70" t="s">
        <v>1662</v>
      </c>
    </row>
    <row r="1204" spans="1:9" x14ac:dyDescent="0.25">
      <c r="A1204" s="19">
        <v>60</v>
      </c>
      <c r="B1204" s="71">
        <v>43199</v>
      </c>
      <c r="C1204">
        <v>-1</v>
      </c>
      <c r="E1204" t="s">
        <v>2499</v>
      </c>
      <c r="F1204">
        <v>-15.28</v>
      </c>
      <c r="G1204" t="s">
        <v>100</v>
      </c>
      <c r="H1204" t="s">
        <v>171</v>
      </c>
      <c r="I1204" s="70" t="s">
        <v>1662</v>
      </c>
    </row>
    <row r="1205" spans="1:9" x14ac:dyDescent="0.25">
      <c r="A1205" s="19">
        <v>60</v>
      </c>
      <c r="B1205" s="71">
        <v>43199</v>
      </c>
      <c r="C1205">
        <v>-1</v>
      </c>
      <c r="E1205" s="33">
        <v>23133</v>
      </c>
      <c r="F1205">
        <v>-19.850000000000001</v>
      </c>
      <c r="G1205" t="s">
        <v>100</v>
      </c>
      <c r="H1205" t="s">
        <v>131</v>
      </c>
      <c r="I1205" s="70" t="s">
        <v>1669</v>
      </c>
    </row>
    <row r="1206" spans="1:9" x14ac:dyDescent="0.25">
      <c r="A1206" s="19">
        <v>60</v>
      </c>
      <c r="B1206" s="71">
        <v>43200</v>
      </c>
      <c r="C1206">
        <v>-1</v>
      </c>
      <c r="E1206" t="s">
        <v>2500</v>
      </c>
      <c r="F1206">
        <v>-19.079999999999998</v>
      </c>
      <c r="G1206" t="s">
        <v>100</v>
      </c>
      <c r="H1206" t="s">
        <v>171</v>
      </c>
      <c r="I1206" s="70" t="s">
        <v>1662</v>
      </c>
    </row>
    <row r="1207" spans="1:9" x14ac:dyDescent="0.25">
      <c r="A1207" s="19">
        <v>60</v>
      </c>
      <c r="B1207" s="71">
        <v>43200</v>
      </c>
      <c r="C1207">
        <v>-1</v>
      </c>
      <c r="E1207" t="s">
        <v>2501</v>
      </c>
      <c r="F1207">
        <v>-7.32</v>
      </c>
      <c r="G1207" t="s">
        <v>100</v>
      </c>
      <c r="H1207" t="s">
        <v>171</v>
      </c>
      <c r="I1207" s="70" t="s">
        <v>1662</v>
      </c>
    </row>
    <row r="1208" spans="1:9" x14ac:dyDescent="0.25">
      <c r="A1208" s="19">
        <v>60</v>
      </c>
      <c r="B1208" s="71">
        <v>43200</v>
      </c>
      <c r="C1208">
        <v>-1</v>
      </c>
      <c r="E1208" t="s">
        <v>2502</v>
      </c>
      <c r="F1208">
        <v>-19.579999999999998</v>
      </c>
      <c r="G1208" t="s">
        <v>100</v>
      </c>
      <c r="H1208" t="s">
        <v>171</v>
      </c>
      <c r="I1208" s="70" t="s">
        <v>1662</v>
      </c>
    </row>
    <row r="1209" spans="1:9" x14ac:dyDescent="0.25">
      <c r="A1209" s="19">
        <v>60</v>
      </c>
      <c r="B1209" s="71">
        <v>43200</v>
      </c>
      <c r="C1209">
        <v>-2</v>
      </c>
      <c r="E1209" t="s">
        <v>2502</v>
      </c>
      <c r="F1209">
        <v>-39.159999999999997</v>
      </c>
      <c r="G1209" t="s">
        <v>100</v>
      </c>
      <c r="H1209" t="s">
        <v>171</v>
      </c>
      <c r="I1209" s="70" t="s">
        <v>1662</v>
      </c>
    </row>
    <row r="1210" spans="1:9" x14ac:dyDescent="0.25">
      <c r="A1210" s="19">
        <v>60</v>
      </c>
      <c r="B1210" s="71">
        <v>43200</v>
      </c>
      <c r="C1210">
        <v>-1</v>
      </c>
      <c r="E1210" t="s">
        <v>1405</v>
      </c>
      <c r="F1210">
        <v>-30.84</v>
      </c>
      <c r="G1210" t="s">
        <v>100</v>
      </c>
      <c r="H1210" t="s">
        <v>134</v>
      </c>
      <c r="I1210" s="70" t="s">
        <v>1662</v>
      </c>
    </row>
    <row r="1211" spans="1:9" x14ac:dyDescent="0.25">
      <c r="A1211" s="19">
        <v>60</v>
      </c>
      <c r="B1211" s="71">
        <v>43200</v>
      </c>
      <c r="C1211">
        <v>-1</v>
      </c>
      <c r="E1211" t="s">
        <v>2503</v>
      </c>
      <c r="F1211">
        <v>-19.25</v>
      </c>
      <c r="G1211" t="s">
        <v>100</v>
      </c>
      <c r="H1211" t="s">
        <v>171</v>
      </c>
      <c r="I1211" s="70" t="s">
        <v>1662</v>
      </c>
    </row>
    <row r="1212" spans="1:9" x14ac:dyDescent="0.25">
      <c r="A1212" s="19">
        <v>60</v>
      </c>
      <c r="B1212" s="71">
        <v>43200</v>
      </c>
      <c r="C1212">
        <v>-1</v>
      </c>
      <c r="E1212" t="s">
        <v>2439</v>
      </c>
      <c r="F1212">
        <v>-17.8</v>
      </c>
      <c r="G1212" t="s">
        <v>100</v>
      </c>
      <c r="H1212" t="s">
        <v>171</v>
      </c>
      <c r="I1212" s="70" t="s">
        <v>1662</v>
      </c>
    </row>
    <row r="1213" spans="1:9" x14ac:dyDescent="0.25">
      <c r="A1213" s="19">
        <v>60</v>
      </c>
      <c r="B1213" s="71">
        <v>43200</v>
      </c>
      <c r="C1213">
        <v>-1</v>
      </c>
      <c r="E1213" t="s">
        <v>2504</v>
      </c>
      <c r="F1213">
        <v>-17.079999999999998</v>
      </c>
      <c r="G1213" t="s">
        <v>100</v>
      </c>
      <c r="H1213" t="s">
        <v>171</v>
      </c>
      <c r="I1213" s="70" t="s">
        <v>1662</v>
      </c>
    </row>
    <row r="1214" spans="1:9" x14ac:dyDescent="0.25">
      <c r="A1214" s="19">
        <v>60</v>
      </c>
      <c r="B1214" s="71">
        <v>43200</v>
      </c>
      <c r="C1214">
        <v>-1</v>
      </c>
      <c r="E1214" t="s">
        <v>2505</v>
      </c>
      <c r="F1214">
        <v>-18.25</v>
      </c>
      <c r="G1214" t="s">
        <v>100</v>
      </c>
      <c r="H1214" t="s">
        <v>171</v>
      </c>
      <c r="I1214" s="70" t="s">
        <v>1662</v>
      </c>
    </row>
    <row r="1215" spans="1:9" x14ac:dyDescent="0.25">
      <c r="A1215" s="19">
        <v>60</v>
      </c>
      <c r="B1215" s="71">
        <v>43200</v>
      </c>
      <c r="C1215">
        <v>-1</v>
      </c>
      <c r="E1215" t="s">
        <v>2506</v>
      </c>
      <c r="F1215">
        <v>-8.14</v>
      </c>
      <c r="G1215" t="s">
        <v>100</v>
      </c>
      <c r="H1215" t="s">
        <v>171</v>
      </c>
      <c r="I1215" s="70" t="s">
        <v>1662</v>
      </c>
    </row>
    <row r="1216" spans="1:9" x14ac:dyDescent="0.25">
      <c r="A1216" s="19">
        <v>60</v>
      </c>
      <c r="B1216" s="71">
        <v>43200</v>
      </c>
      <c r="C1216">
        <v>-3</v>
      </c>
      <c r="E1216" t="s">
        <v>2506</v>
      </c>
      <c r="F1216">
        <v>-24.31</v>
      </c>
      <c r="G1216" t="s">
        <v>100</v>
      </c>
      <c r="H1216" t="s">
        <v>171</v>
      </c>
      <c r="I1216" s="70" t="s">
        <v>1662</v>
      </c>
    </row>
    <row r="1217" spans="1:9" x14ac:dyDescent="0.25">
      <c r="A1217" s="19">
        <v>60</v>
      </c>
      <c r="B1217" s="71">
        <v>43200</v>
      </c>
      <c r="C1217">
        <v>-1</v>
      </c>
      <c r="E1217" t="s">
        <v>2507</v>
      </c>
      <c r="F1217">
        <v>-12.63</v>
      </c>
      <c r="G1217" t="s">
        <v>100</v>
      </c>
      <c r="H1217" t="s">
        <v>171</v>
      </c>
      <c r="I1217" s="70" t="s">
        <v>1662</v>
      </c>
    </row>
    <row r="1218" spans="1:9" x14ac:dyDescent="0.25">
      <c r="A1218" s="19">
        <v>60</v>
      </c>
      <c r="B1218" s="71">
        <v>43200</v>
      </c>
      <c r="C1218">
        <v>-1</v>
      </c>
      <c r="E1218" t="s">
        <v>2507</v>
      </c>
      <c r="F1218">
        <v>-12.63</v>
      </c>
      <c r="G1218" t="s">
        <v>100</v>
      </c>
      <c r="H1218" t="s">
        <v>171</v>
      </c>
      <c r="I1218" s="70" t="s">
        <v>1662</v>
      </c>
    </row>
    <row r="1219" spans="1:9" x14ac:dyDescent="0.25">
      <c r="A1219" s="19">
        <v>60</v>
      </c>
      <c r="B1219" s="71">
        <v>43200</v>
      </c>
      <c r="C1219">
        <v>-1</v>
      </c>
      <c r="E1219" t="s">
        <v>2508</v>
      </c>
      <c r="F1219">
        <v>-32.53</v>
      </c>
      <c r="G1219" t="s">
        <v>100</v>
      </c>
      <c r="H1219" t="s">
        <v>134</v>
      </c>
      <c r="I1219" s="70" t="s">
        <v>1662</v>
      </c>
    </row>
    <row r="1220" spans="1:9" x14ac:dyDescent="0.25">
      <c r="A1220" s="19">
        <v>60</v>
      </c>
      <c r="B1220" s="71">
        <v>43200</v>
      </c>
      <c r="C1220">
        <v>-1</v>
      </c>
      <c r="E1220" t="s">
        <v>2509</v>
      </c>
      <c r="F1220">
        <v>-32.53</v>
      </c>
      <c r="G1220" t="s">
        <v>100</v>
      </c>
      <c r="H1220" t="s">
        <v>134</v>
      </c>
      <c r="I1220" s="70" t="s">
        <v>1662</v>
      </c>
    </row>
    <row r="1221" spans="1:9" x14ac:dyDescent="0.25">
      <c r="A1221" s="19">
        <v>60</v>
      </c>
      <c r="B1221" s="71">
        <v>43200</v>
      </c>
      <c r="C1221">
        <v>-1</v>
      </c>
      <c r="E1221" t="s">
        <v>2510</v>
      </c>
      <c r="F1221">
        <v>-19.149999999999999</v>
      </c>
      <c r="G1221" t="s">
        <v>100</v>
      </c>
      <c r="H1221" t="s">
        <v>171</v>
      </c>
      <c r="I1221" s="70" t="s">
        <v>1662</v>
      </c>
    </row>
    <row r="1222" spans="1:9" x14ac:dyDescent="0.25">
      <c r="A1222" s="19">
        <v>60</v>
      </c>
      <c r="B1222" s="71">
        <v>43201</v>
      </c>
      <c r="C1222">
        <v>-6.3</v>
      </c>
      <c r="E1222" s="33">
        <v>2139</v>
      </c>
      <c r="F1222">
        <v>-4.6500000000000004</v>
      </c>
      <c r="G1222" t="s">
        <v>100</v>
      </c>
      <c r="H1222" t="s">
        <v>131</v>
      </c>
      <c r="I1222" s="70" t="s">
        <v>1669</v>
      </c>
    </row>
    <row r="1223" spans="1:9" x14ac:dyDescent="0.25">
      <c r="A1223" s="19">
        <v>60</v>
      </c>
      <c r="B1223" s="71">
        <v>43201</v>
      </c>
      <c r="C1223">
        <v>-52.7</v>
      </c>
      <c r="E1223" s="33">
        <v>2139</v>
      </c>
      <c r="F1223">
        <v>-38.97</v>
      </c>
      <c r="G1223" t="s">
        <v>100</v>
      </c>
      <c r="H1223" t="s">
        <v>131</v>
      </c>
      <c r="I1223" s="70" t="s">
        <v>1669</v>
      </c>
    </row>
    <row r="1224" spans="1:9" x14ac:dyDescent="0.25">
      <c r="A1224" s="19">
        <v>60</v>
      </c>
      <c r="B1224" s="71">
        <v>43201</v>
      </c>
      <c r="C1224">
        <v>-60</v>
      </c>
      <c r="E1224" s="33">
        <v>2139</v>
      </c>
      <c r="F1224">
        <v>-44.37</v>
      </c>
      <c r="G1224" t="s">
        <v>100</v>
      </c>
      <c r="H1224" t="s">
        <v>131</v>
      </c>
      <c r="I1224" s="70" t="s">
        <v>1669</v>
      </c>
    </row>
    <row r="1225" spans="1:9" x14ac:dyDescent="0.25">
      <c r="A1225" s="19">
        <v>60</v>
      </c>
      <c r="B1225" s="71">
        <v>43201</v>
      </c>
      <c r="C1225">
        <v>-600</v>
      </c>
      <c r="E1225" s="33">
        <v>2139</v>
      </c>
      <c r="F1225">
        <v>-443.7</v>
      </c>
      <c r="G1225" t="s">
        <v>100</v>
      </c>
      <c r="H1225" t="s">
        <v>131</v>
      </c>
      <c r="I1225" s="70" t="s">
        <v>1669</v>
      </c>
    </row>
    <row r="1226" spans="1:9" x14ac:dyDescent="0.25">
      <c r="A1226" s="19">
        <v>60</v>
      </c>
      <c r="B1226" s="71">
        <v>43201</v>
      </c>
      <c r="C1226">
        <v>-600</v>
      </c>
      <c r="E1226" s="33">
        <v>2139</v>
      </c>
      <c r="F1226">
        <v>-443.7</v>
      </c>
      <c r="G1226" t="s">
        <v>100</v>
      </c>
      <c r="H1226" t="s">
        <v>131</v>
      </c>
      <c r="I1226" s="70" t="s">
        <v>1669</v>
      </c>
    </row>
    <row r="1227" spans="1:9" x14ac:dyDescent="0.25">
      <c r="A1227" s="19">
        <v>60</v>
      </c>
      <c r="B1227" s="71">
        <v>43201</v>
      </c>
      <c r="C1227">
        <v>-1</v>
      </c>
      <c r="E1227" t="s">
        <v>2512</v>
      </c>
      <c r="F1227">
        <v>-19.29</v>
      </c>
      <c r="G1227" t="s">
        <v>100</v>
      </c>
      <c r="H1227" t="s">
        <v>123</v>
      </c>
      <c r="I1227" s="70" t="s">
        <v>1662</v>
      </c>
    </row>
    <row r="1228" spans="1:9" x14ac:dyDescent="0.25">
      <c r="A1228" s="19">
        <v>60</v>
      </c>
      <c r="B1228" s="71">
        <v>43201</v>
      </c>
      <c r="C1228">
        <v>-1</v>
      </c>
      <c r="E1228" t="s">
        <v>2513</v>
      </c>
      <c r="F1228">
        <v>-16.29</v>
      </c>
      <c r="G1228" t="s">
        <v>100</v>
      </c>
      <c r="H1228" t="s">
        <v>134</v>
      </c>
      <c r="I1228" s="70" t="s">
        <v>1662</v>
      </c>
    </row>
    <row r="1229" spans="1:9" x14ac:dyDescent="0.25">
      <c r="A1229" s="19">
        <v>60</v>
      </c>
      <c r="B1229" s="71">
        <v>43201</v>
      </c>
      <c r="C1229">
        <v>-1</v>
      </c>
      <c r="E1229" t="s">
        <v>2514</v>
      </c>
      <c r="F1229">
        <v>-21.56</v>
      </c>
      <c r="G1229" t="s">
        <v>100</v>
      </c>
      <c r="H1229" t="s">
        <v>134</v>
      </c>
      <c r="I1229" s="70" t="s">
        <v>1662</v>
      </c>
    </row>
    <row r="1230" spans="1:9" x14ac:dyDescent="0.25">
      <c r="A1230" s="19">
        <v>60</v>
      </c>
      <c r="B1230" s="71">
        <v>43203</v>
      </c>
      <c r="C1230">
        <v>-8000</v>
      </c>
      <c r="E1230" s="33">
        <v>97287</v>
      </c>
      <c r="F1230">
        <v>-848</v>
      </c>
      <c r="G1230" t="s">
        <v>100</v>
      </c>
      <c r="H1230" t="s">
        <v>131</v>
      </c>
      <c r="I1230" s="70" t="s">
        <v>1670</v>
      </c>
    </row>
    <row r="1231" spans="1:9" x14ac:dyDescent="0.25">
      <c r="A1231" s="19">
        <v>60</v>
      </c>
      <c r="B1231" s="71">
        <v>43204</v>
      </c>
      <c r="C1231">
        <v>-1</v>
      </c>
      <c r="E1231" t="s">
        <v>464</v>
      </c>
      <c r="F1231">
        <v>-16.559999999999999</v>
      </c>
      <c r="G1231" t="s">
        <v>100</v>
      </c>
      <c r="H1231" t="s">
        <v>134</v>
      </c>
      <c r="I1231" s="70" t="s">
        <v>1662</v>
      </c>
    </row>
    <row r="1232" spans="1:9" x14ac:dyDescent="0.25">
      <c r="A1232" s="19">
        <v>60</v>
      </c>
      <c r="B1232" s="71">
        <v>43206</v>
      </c>
      <c r="C1232">
        <v>-208</v>
      </c>
      <c r="E1232" s="33">
        <v>1933</v>
      </c>
      <c r="F1232">
        <v>-327.43</v>
      </c>
      <c r="G1232" t="s">
        <v>100</v>
      </c>
      <c r="H1232" t="s">
        <v>131</v>
      </c>
      <c r="I1232" s="70" t="s">
        <v>1669</v>
      </c>
    </row>
    <row r="1233" spans="1:9" x14ac:dyDescent="0.25">
      <c r="A1233" s="19">
        <v>60</v>
      </c>
      <c r="B1233" s="71">
        <v>43206</v>
      </c>
      <c r="C1233">
        <v>-300</v>
      </c>
      <c r="E1233" s="33">
        <v>2996</v>
      </c>
      <c r="F1233">
        <v>-634.38</v>
      </c>
      <c r="G1233" t="s">
        <v>100</v>
      </c>
      <c r="H1233" t="s">
        <v>131</v>
      </c>
      <c r="I1233" s="70" t="s">
        <v>1669</v>
      </c>
    </row>
    <row r="1234" spans="1:9" x14ac:dyDescent="0.25">
      <c r="A1234" s="19">
        <v>60</v>
      </c>
      <c r="B1234" s="71">
        <v>43206</v>
      </c>
      <c r="C1234">
        <v>-10</v>
      </c>
      <c r="E1234" t="s">
        <v>534</v>
      </c>
      <c r="F1234">
        <v>-267.8</v>
      </c>
      <c r="G1234" t="s">
        <v>100</v>
      </c>
      <c r="H1234" t="s">
        <v>134</v>
      </c>
      <c r="I1234" s="70" t="s">
        <v>1662</v>
      </c>
    </row>
    <row r="1235" spans="1:9" x14ac:dyDescent="0.25">
      <c r="A1235" s="19">
        <v>60</v>
      </c>
      <c r="B1235" s="71">
        <v>43206</v>
      </c>
      <c r="C1235">
        <v>-1</v>
      </c>
      <c r="E1235" t="s">
        <v>2406</v>
      </c>
      <c r="F1235">
        <v>-28.17</v>
      </c>
      <c r="G1235" t="s">
        <v>100</v>
      </c>
      <c r="H1235" t="s">
        <v>134</v>
      </c>
      <c r="I1235" s="70" t="s">
        <v>1662</v>
      </c>
    </row>
    <row r="1236" spans="1:9" x14ac:dyDescent="0.25">
      <c r="A1236" s="19">
        <v>60</v>
      </c>
      <c r="B1236" s="71">
        <v>43206</v>
      </c>
      <c r="C1236">
        <v>-1</v>
      </c>
      <c r="E1236" t="s">
        <v>1147</v>
      </c>
      <c r="F1236">
        <v>-29.54</v>
      </c>
      <c r="G1236" t="s">
        <v>100</v>
      </c>
      <c r="H1236" t="s">
        <v>134</v>
      </c>
      <c r="I1236" s="70" t="s">
        <v>1662</v>
      </c>
    </row>
    <row r="1237" spans="1:9" x14ac:dyDescent="0.25">
      <c r="A1237" s="19">
        <v>60</v>
      </c>
      <c r="B1237" s="71">
        <v>43206</v>
      </c>
      <c r="C1237">
        <v>-5</v>
      </c>
      <c r="E1237" t="s">
        <v>2441</v>
      </c>
      <c r="F1237">
        <v>-85.9</v>
      </c>
      <c r="G1237" t="s">
        <v>100</v>
      </c>
      <c r="H1237" t="s">
        <v>134</v>
      </c>
      <c r="I1237" s="70" t="s">
        <v>1662</v>
      </c>
    </row>
    <row r="1238" spans="1:9" x14ac:dyDescent="0.25">
      <c r="A1238" s="19">
        <v>60</v>
      </c>
      <c r="B1238" s="71">
        <v>43206</v>
      </c>
      <c r="C1238">
        <v>-2</v>
      </c>
      <c r="E1238" t="s">
        <v>2470</v>
      </c>
      <c r="F1238">
        <v>-29.39</v>
      </c>
      <c r="G1238" t="s">
        <v>100</v>
      </c>
      <c r="H1238" t="s">
        <v>123</v>
      </c>
      <c r="I1238" s="70" t="s">
        <v>1662</v>
      </c>
    </row>
    <row r="1239" spans="1:9" x14ac:dyDescent="0.25">
      <c r="A1239" s="19">
        <v>60</v>
      </c>
      <c r="B1239" s="71">
        <v>43206</v>
      </c>
      <c r="C1239">
        <v>-1</v>
      </c>
      <c r="E1239" t="s">
        <v>2470</v>
      </c>
      <c r="F1239">
        <v>-14.69</v>
      </c>
      <c r="G1239" t="s">
        <v>100</v>
      </c>
      <c r="H1239" t="s">
        <v>123</v>
      </c>
      <c r="I1239" s="70" t="s">
        <v>1662</v>
      </c>
    </row>
    <row r="1240" spans="1:9" x14ac:dyDescent="0.25">
      <c r="A1240" s="19">
        <v>60</v>
      </c>
      <c r="B1240" s="71">
        <v>43206</v>
      </c>
      <c r="C1240">
        <v>-7</v>
      </c>
      <c r="E1240" t="s">
        <v>2517</v>
      </c>
      <c r="F1240">
        <v>-105.89</v>
      </c>
      <c r="G1240" t="s">
        <v>100</v>
      </c>
      <c r="H1240" t="s">
        <v>125</v>
      </c>
      <c r="I1240" s="70" t="s">
        <v>1662</v>
      </c>
    </row>
    <row r="1241" spans="1:9" x14ac:dyDescent="0.25">
      <c r="A1241" s="19">
        <v>60</v>
      </c>
      <c r="B1241" s="71">
        <v>43206</v>
      </c>
      <c r="C1241">
        <v>-10</v>
      </c>
      <c r="E1241" t="s">
        <v>2518</v>
      </c>
      <c r="F1241">
        <v>-162.99</v>
      </c>
      <c r="G1241" t="s">
        <v>100</v>
      </c>
      <c r="H1241" t="s">
        <v>109</v>
      </c>
      <c r="I1241" s="70" t="s">
        <v>1662</v>
      </c>
    </row>
    <row r="1242" spans="1:9" x14ac:dyDescent="0.25">
      <c r="A1242" s="19">
        <v>60</v>
      </c>
      <c r="B1242" s="71">
        <v>43206</v>
      </c>
      <c r="C1242">
        <v>-23</v>
      </c>
      <c r="E1242" t="s">
        <v>2518</v>
      </c>
      <c r="F1242">
        <v>-374.86</v>
      </c>
      <c r="G1242" t="s">
        <v>100</v>
      </c>
      <c r="H1242" t="s">
        <v>109</v>
      </c>
      <c r="I1242" s="70" t="s">
        <v>1662</v>
      </c>
    </row>
    <row r="1243" spans="1:9" x14ac:dyDescent="0.25">
      <c r="A1243" s="19">
        <v>60</v>
      </c>
      <c r="B1243" s="71">
        <v>43206</v>
      </c>
      <c r="C1243">
        <v>-1</v>
      </c>
      <c r="E1243" t="s">
        <v>464</v>
      </c>
      <c r="F1243">
        <v>-16.55</v>
      </c>
      <c r="G1243" t="s">
        <v>100</v>
      </c>
      <c r="H1243" t="s">
        <v>134</v>
      </c>
      <c r="I1243" s="70" t="s">
        <v>1662</v>
      </c>
    </row>
    <row r="1244" spans="1:9" x14ac:dyDescent="0.25">
      <c r="A1244" s="19">
        <v>60</v>
      </c>
      <c r="B1244" s="71">
        <v>43206</v>
      </c>
      <c r="C1244">
        <v>-1</v>
      </c>
      <c r="E1244" t="s">
        <v>714</v>
      </c>
      <c r="F1244">
        <v>-18.43</v>
      </c>
      <c r="G1244" t="s">
        <v>100</v>
      </c>
      <c r="H1244" t="s">
        <v>134</v>
      </c>
      <c r="I1244" s="70" t="s">
        <v>1662</v>
      </c>
    </row>
    <row r="1245" spans="1:9" x14ac:dyDescent="0.25">
      <c r="A1245" s="19">
        <v>60</v>
      </c>
      <c r="B1245" s="71">
        <v>43206</v>
      </c>
      <c r="C1245">
        <v>-1</v>
      </c>
      <c r="E1245" t="s">
        <v>2519</v>
      </c>
      <c r="F1245">
        <v>-16.54</v>
      </c>
      <c r="G1245" t="s">
        <v>100</v>
      </c>
      <c r="H1245" t="s">
        <v>134</v>
      </c>
      <c r="I1245" s="70" t="s">
        <v>1662</v>
      </c>
    </row>
    <row r="1246" spans="1:9" x14ac:dyDescent="0.25">
      <c r="A1246" s="19">
        <v>60</v>
      </c>
      <c r="B1246" s="71">
        <v>43206</v>
      </c>
      <c r="C1246">
        <v>-2</v>
      </c>
      <c r="E1246" t="s">
        <v>2519</v>
      </c>
      <c r="F1246">
        <v>-33.08</v>
      </c>
      <c r="G1246" t="s">
        <v>100</v>
      </c>
      <c r="H1246" t="s">
        <v>134</v>
      </c>
      <c r="I1246" s="70" t="s">
        <v>1662</v>
      </c>
    </row>
    <row r="1247" spans="1:9" x14ac:dyDescent="0.25">
      <c r="A1247" s="19">
        <v>60</v>
      </c>
      <c r="B1247" s="71">
        <v>43206</v>
      </c>
      <c r="C1247">
        <v>-1</v>
      </c>
      <c r="E1247" t="s">
        <v>2520</v>
      </c>
      <c r="F1247">
        <v>-16.510000000000002</v>
      </c>
      <c r="G1247" t="s">
        <v>100</v>
      </c>
      <c r="H1247" t="s">
        <v>134</v>
      </c>
      <c r="I1247" s="70" t="s">
        <v>1662</v>
      </c>
    </row>
    <row r="1248" spans="1:9" x14ac:dyDescent="0.25">
      <c r="A1248" s="19">
        <v>60</v>
      </c>
      <c r="B1248" s="71">
        <v>43206</v>
      </c>
      <c r="C1248">
        <v>-14</v>
      </c>
      <c r="E1248" t="s">
        <v>1425</v>
      </c>
      <c r="F1248">
        <v>-231.25</v>
      </c>
      <c r="G1248" t="s">
        <v>100</v>
      </c>
      <c r="H1248" t="s">
        <v>134</v>
      </c>
      <c r="I1248" s="70" t="s">
        <v>1662</v>
      </c>
    </row>
    <row r="1249" spans="1:9" x14ac:dyDescent="0.25">
      <c r="A1249" s="19">
        <v>60</v>
      </c>
      <c r="B1249" s="71">
        <v>43206</v>
      </c>
      <c r="C1249">
        <v>-1</v>
      </c>
      <c r="E1249" t="s">
        <v>2521</v>
      </c>
      <c r="F1249">
        <v>-16.510000000000002</v>
      </c>
      <c r="G1249" t="s">
        <v>100</v>
      </c>
      <c r="H1249" t="s">
        <v>134</v>
      </c>
      <c r="I1249" s="70" t="s">
        <v>1662</v>
      </c>
    </row>
    <row r="1250" spans="1:9" x14ac:dyDescent="0.25">
      <c r="A1250" s="19">
        <v>60</v>
      </c>
      <c r="B1250" s="71">
        <v>43206</v>
      </c>
      <c r="C1250">
        <v>-2</v>
      </c>
      <c r="E1250" t="s">
        <v>2521</v>
      </c>
      <c r="F1250">
        <v>-33.03</v>
      </c>
      <c r="G1250" t="s">
        <v>100</v>
      </c>
      <c r="H1250" t="s">
        <v>134</v>
      </c>
      <c r="I1250" s="70" t="s">
        <v>1662</v>
      </c>
    </row>
    <row r="1251" spans="1:9" x14ac:dyDescent="0.25">
      <c r="A1251" s="19">
        <v>60</v>
      </c>
      <c r="B1251" s="71">
        <v>43206</v>
      </c>
      <c r="C1251">
        <v>-1</v>
      </c>
      <c r="E1251" t="s">
        <v>2521</v>
      </c>
      <c r="F1251">
        <v>-16.510000000000002</v>
      </c>
      <c r="G1251" t="s">
        <v>100</v>
      </c>
      <c r="H1251" t="s">
        <v>134</v>
      </c>
      <c r="I1251" s="70" t="s">
        <v>1662</v>
      </c>
    </row>
    <row r="1252" spans="1:9" x14ac:dyDescent="0.25">
      <c r="A1252" s="19">
        <v>60</v>
      </c>
      <c r="B1252" s="71">
        <v>43206</v>
      </c>
      <c r="C1252">
        <v>-1</v>
      </c>
      <c r="E1252" t="s">
        <v>2521</v>
      </c>
      <c r="F1252">
        <v>-16.510000000000002</v>
      </c>
      <c r="G1252" t="s">
        <v>100</v>
      </c>
      <c r="H1252" t="s">
        <v>134</v>
      </c>
      <c r="I1252" s="70" t="s">
        <v>1662</v>
      </c>
    </row>
    <row r="1253" spans="1:9" x14ac:dyDescent="0.25">
      <c r="A1253" s="19">
        <v>60</v>
      </c>
      <c r="B1253" s="71">
        <v>43206</v>
      </c>
      <c r="C1253">
        <v>-1</v>
      </c>
      <c r="E1253" t="s">
        <v>2522</v>
      </c>
      <c r="F1253">
        <v>-30.63</v>
      </c>
      <c r="G1253" t="s">
        <v>100</v>
      </c>
      <c r="H1253" t="s">
        <v>134</v>
      </c>
      <c r="I1253" s="70" t="s">
        <v>1662</v>
      </c>
    </row>
    <row r="1254" spans="1:9" x14ac:dyDescent="0.25">
      <c r="A1254" s="19">
        <v>60</v>
      </c>
      <c r="B1254" s="71">
        <v>43206</v>
      </c>
      <c r="C1254">
        <v>-4</v>
      </c>
      <c r="E1254" t="s">
        <v>2523</v>
      </c>
      <c r="F1254">
        <v>-122.02</v>
      </c>
      <c r="G1254" t="s">
        <v>100</v>
      </c>
      <c r="H1254" t="s">
        <v>134</v>
      </c>
      <c r="I1254" s="70" t="s">
        <v>1662</v>
      </c>
    </row>
    <row r="1255" spans="1:9" x14ac:dyDescent="0.25">
      <c r="A1255" s="19">
        <v>60</v>
      </c>
      <c r="B1255" s="71">
        <v>43206</v>
      </c>
      <c r="C1255">
        <v>-2607</v>
      </c>
      <c r="E1255" s="33">
        <v>24126</v>
      </c>
      <c r="F1255">
        <v>-1503.71</v>
      </c>
      <c r="G1255" t="s">
        <v>100</v>
      </c>
      <c r="H1255" t="s">
        <v>127</v>
      </c>
      <c r="I1255" s="70" t="s">
        <v>1666</v>
      </c>
    </row>
    <row r="1256" spans="1:9" x14ac:dyDescent="0.25">
      <c r="A1256" s="19">
        <v>60</v>
      </c>
      <c r="B1256" s="71">
        <v>43206</v>
      </c>
      <c r="C1256">
        <v>-2225</v>
      </c>
      <c r="E1256" s="33">
        <v>24126</v>
      </c>
      <c r="F1256">
        <v>-1283.3800000000001</v>
      </c>
      <c r="G1256" t="s">
        <v>100</v>
      </c>
      <c r="H1256" t="s">
        <v>127</v>
      </c>
      <c r="I1256" s="70" t="s">
        <v>1666</v>
      </c>
    </row>
    <row r="1257" spans="1:9" x14ac:dyDescent="0.25">
      <c r="A1257" s="19">
        <v>60</v>
      </c>
      <c r="B1257" s="71">
        <v>43206</v>
      </c>
      <c r="C1257">
        <v>-2227</v>
      </c>
      <c r="E1257" s="33">
        <v>24126</v>
      </c>
      <c r="F1257">
        <v>-1284.53</v>
      </c>
      <c r="G1257" t="s">
        <v>100</v>
      </c>
      <c r="H1257" t="s">
        <v>127</v>
      </c>
      <c r="I1257" s="70" t="s">
        <v>1666</v>
      </c>
    </row>
    <row r="1258" spans="1:9" x14ac:dyDescent="0.25">
      <c r="A1258" s="19">
        <v>60</v>
      </c>
      <c r="B1258" s="71">
        <v>43207</v>
      </c>
      <c r="C1258">
        <v>-1</v>
      </c>
      <c r="E1258" t="s">
        <v>2500</v>
      </c>
      <c r="F1258">
        <v>-18.940000000000001</v>
      </c>
      <c r="G1258" t="s">
        <v>100</v>
      </c>
      <c r="H1258" t="s">
        <v>171</v>
      </c>
      <c r="I1258" s="70" t="s">
        <v>1662</v>
      </c>
    </row>
    <row r="1259" spans="1:9" x14ac:dyDescent="0.25">
      <c r="A1259" s="19">
        <v>60</v>
      </c>
      <c r="B1259" s="71">
        <v>43207</v>
      </c>
      <c r="C1259">
        <v>-1</v>
      </c>
      <c r="E1259" t="s">
        <v>2500</v>
      </c>
      <c r="F1259">
        <v>-18.940000000000001</v>
      </c>
      <c r="G1259" t="s">
        <v>100</v>
      </c>
      <c r="H1259" t="s">
        <v>171</v>
      </c>
      <c r="I1259" s="70" t="s">
        <v>1662</v>
      </c>
    </row>
    <row r="1260" spans="1:9" x14ac:dyDescent="0.25">
      <c r="A1260" s="19">
        <v>60</v>
      </c>
      <c r="B1260" s="71">
        <v>43207</v>
      </c>
      <c r="C1260">
        <v>-6</v>
      </c>
      <c r="E1260" t="s">
        <v>2525</v>
      </c>
      <c r="F1260">
        <v>-161.25</v>
      </c>
      <c r="G1260" t="s">
        <v>100</v>
      </c>
      <c r="H1260" t="s">
        <v>134</v>
      </c>
      <c r="I1260" s="70" t="s">
        <v>1662</v>
      </c>
    </row>
    <row r="1261" spans="1:9" x14ac:dyDescent="0.25">
      <c r="A1261" s="19">
        <v>60</v>
      </c>
      <c r="B1261" s="71">
        <v>43207</v>
      </c>
      <c r="C1261">
        <v>-1</v>
      </c>
      <c r="E1261" t="s">
        <v>2526</v>
      </c>
      <c r="F1261">
        <v>-19</v>
      </c>
      <c r="G1261" t="s">
        <v>100</v>
      </c>
      <c r="H1261" t="s">
        <v>171</v>
      </c>
      <c r="I1261" s="70" t="s">
        <v>1662</v>
      </c>
    </row>
    <row r="1262" spans="1:9" x14ac:dyDescent="0.25">
      <c r="A1262" s="19">
        <v>60</v>
      </c>
      <c r="B1262" s="71">
        <v>43207</v>
      </c>
      <c r="C1262">
        <v>-1</v>
      </c>
      <c r="E1262" t="s">
        <v>2526</v>
      </c>
      <c r="F1262">
        <v>-19</v>
      </c>
      <c r="G1262" t="s">
        <v>100</v>
      </c>
      <c r="H1262" t="s">
        <v>171</v>
      </c>
      <c r="I1262" s="70" t="s">
        <v>1662</v>
      </c>
    </row>
    <row r="1263" spans="1:9" x14ac:dyDescent="0.25">
      <c r="A1263" s="19">
        <v>60</v>
      </c>
      <c r="B1263" s="71">
        <v>43207</v>
      </c>
      <c r="C1263">
        <v>-1</v>
      </c>
      <c r="E1263" t="s">
        <v>2526</v>
      </c>
      <c r="F1263">
        <v>-19</v>
      </c>
      <c r="G1263" t="s">
        <v>100</v>
      </c>
      <c r="H1263" t="s">
        <v>171</v>
      </c>
      <c r="I1263" s="70" t="s">
        <v>1662</v>
      </c>
    </row>
    <row r="1264" spans="1:9" x14ac:dyDescent="0.25">
      <c r="A1264" s="19">
        <v>60</v>
      </c>
      <c r="B1264" s="71">
        <v>43207</v>
      </c>
      <c r="C1264">
        <v>-1</v>
      </c>
      <c r="E1264" t="s">
        <v>2526</v>
      </c>
      <c r="F1264">
        <v>-19</v>
      </c>
      <c r="G1264" t="s">
        <v>100</v>
      </c>
      <c r="H1264" t="s">
        <v>171</v>
      </c>
      <c r="I1264" s="70" t="s">
        <v>1662</v>
      </c>
    </row>
    <row r="1265" spans="1:9" x14ac:dyDescent="0.25">
      <c r="A1265" s="19">
        <v>60</v>
      </c>
      <c r="B1265" s="71">
        <v>43207</v>
      </c>
      <c r="C1265">
        <v>-4</v>
      </c>
      <c r="E1265" t="s">
        <v>2526</v>
      </c>
      <c r="F1265">
        <v>-76.02</v>
      </c>
      <c r="G1265" t="s">
        <v>100</v>
      </c>
      <c r="H1265" t="s">
        <v>171</v>
      </c>
      <c r="I1265" s="70" t="s">
        <v>1662</v>
      </c>
    </row>
    <row r="1266" spans="1:9" x14ac:dyDescent="0.25">
      <c r="A1266" s="19">
        <v>60</v>
      </c>
      <c r="B1266" s="71">
        <v>43207</v>
      </c>
      <c r="C1266">
        <v>-1</v>
      </c>
      <c r="E1266" t="s">
        <v>2512</v>
      </c>
      <c r="F1266">
        <v>-19.16</v>
      </c>
      <c r="G1266" t="s">
        <v>100</v>
      </c>
      <c r="H1266" t="s">
        <v>134</v>
      </c>
      <c r="I1266" s="70" t="s">
        <v>1662</v>
      </c>
    </row>
    <row r="1267" spans="1:9" x14ac:dyDescent="0.25">
      <c r="A1267" s="19">
        <v>60</v>
      </c>
      <c r="B1267" s="71">
        <v>43207</v>
      </c>
      <c r="C1267">
        <v>-1</v>
      </c>
      <c r="E1267" t="s">
        <v>2527</v>
      </c>
      <c r="F1267">
        <v>-23.86</v>
      </c>
      <c r="G1267" t="s">
        <v>100</v>
      </c>
      <c r="H1267" t="s">
        <v>134</v>
      </c>
      <c r="I1267" s="70" t="s">
        <v>1662</v>
      </c>
    </row>
    <row r="1268" spans="1:9" x14ac:dyDescent="0.25">
      <c r="A1268" s="19">
        <v>60</v>
      </c>
      <c r="B1268" s="71">
        <v>43207</v>
      </c>
      <c r="C1268">
        <v>-40</v>
      </c>
      <c r="E1268" s="33">
        <v>35681</v>
      </c>
      <c r="F1268">
        <v>-146.44</v>
      </c>
      <c r="G1268" t="s">
        <v>136</v>
      </c>
      <c r="H1268" t="s">
        <v>146</v>
      </c>
      <c r="I1268" s="70" t="s">
        <v>1666</v>
      </c>
    </row>
    <row r="1269" spans="1:9" x14ac:dyDescent="0.25">
      <c r="A1269" s="19">
        <v>60</v>
      </c>
      <c r="B1269" s="71">
        <v>43207</v>
      </c>
      <c r="C1269">
        <v>-1</v>
      </c>
      <c r="E1269" t="s">
        <v>748</v>
      </c>
      <c r="F1269">
        <v>-16.850000000000001</v>
      </c>
      <c r="G1269" t="s">
        <v>100</v>
      </c>
      <c r="H1269" t="s">
        <v>134</v>
      </c>
      <c r="I1269" s="70" t="s">
        <v>1662</v>
      </c>
    </row>
    <row r="1270" spans="1:9" x14ac:dyDescent="0.25">
      <c r="A1270" s="19">
        <v>60</v>
      </c>
      <c r="B1270" s="71">
        <v>43207</v>
      </c>
      <c r="C1270">
        <v>-1</v>
      </c>
      <c r="E1270" t="s">
        <v>2529</v>
      </c>
      <c r="F1270">
        <v>-16.47</v>
      </c>
      <c r="G1270" t="s">
        <v>100</v>
      </c>
      <c r="H1270" t="s">
        <v>134</v>
      </c>
      <c r="I1270" s="70" t="s">
        <v>1662</v>
      </c>
    </row>
    <row r="1271" spans="1:9" x14ac:dyDescent="0.25">
      <c r="A1271" s="19">
        <v>60</v>
      </c>
      <c r="B1271" s="71">
        <v>43207</v>
      </c>
      <c r="C1271">
        <v>-3</v>
      </c>
      <c r="E1271" t="s">
        <v>2530</v>
      </c>
      <c r="F1271">
        <v>-64.239999999999995</v>
      </c>
      <c r="G1271" t="s">
        <v>100</v>
      </c>
      <c r="H1271" t="s">
        <v>171</v>
      </c>
      <c r="I1271" s="70" t="s">
        <v>1662</v>
      </c>
    </row>
    <row r="1272" spans="1:9" x14ac:dyDescent="0.25">
      <c r="A1272" s="19">
        <v>60</v>
      </c>
      <c r="B1272" s="71">
        <v>43209</v>
      </c>
      <c r="C1272">
        <v>-2</v>
      </c>
      <c r="E1272" t="s">
        <v>2531</v>
      </c>
      <c r="F1272">
        <v>-35.21</v>
      </c>
      <c r="G1272" t="s">
        <v>100</v>
      </c>
      <c r="H1272" t="s">
        <v>134</v>
      </c>
      <c r="I1272" s="70" t="s">
        <v>1662</v>
      </c>
    </row>
    <row r="1273" spans="1:9" x14ac:dyDescent="0.25">
      <c r="A1273" s="19">
        <v>86</v>
      </c>
      <c r="B1273" s="71">
        <v>43194</v>
      </c>
      <c r="C1273">
        <v>-100</v>
      </c>
      <c r="E1273" s="33">
        <v>36170</v>
      </c>
      <c r="F1273">
        <v>-86.76</v>
      </c>
      <c r="G1273" t="s">
        <v>136</v>
      </c>
      <c r="H1273" t="s">
        <v>135</v>
      </c>
      <c r="I1273" s="70" t="s">
        <v>1666</v>
      </c>
    </row>
    <row r="1274" spans="1:9" x14ac:dyDescent="0.25">
      <c r="A1274" s="19">
        <v>86</v>
      </c>
      <c r="B1274" s="71">
        <v>43194</v>
      </c>
      <c r="C1274">
        <v>-50</v>
      </c>
      <c r="E1274" s="33">
        <v>36171</v>
      </c>
      <c r="F1274">
        <v>-52.7</v>
      </c>
      <c r="G1274" t="s">
        <v>136</v>
      </c>
      <c r="H1274" t="s">
        <v>135</v>
      </c>
      <c r="I1274" s="70" t="s">
        <v>1666</v>
      </c>
    </row>
    <row r="1275" spans="1:9" x14ac:dyDescent="0.25">
      <c r="A1275" s="19">
        <v>86</v>
      </c>
      <c r="B1275" s="71">
        <v>43200</v>
      </c>
      <c r="C1275">
        <v>-463</v>
      </c>
      <c r="E1275" s="33">
        <v>30557</v>
      </c>
      <c r="F1275">
        <v>-425.96</v>
      </c>
      <c r="G1275" t="s">
        <v>136</v>
      </c>
      <c r="H1275" t="s">
        <v>135</v>
      </c>
      <c r="I1275" s="70" t="s">
        <v>1666</v>
      </c>
    </row>
    <row r="1276" spans="1:9" x14ac:dyDescent="0.25">
      <c r="A1276" s="19">
        <v>86</v>
      </c>
      <c r="B1276" s="71">
        <v>43200</v>
      </c>
      <c r="C1276">
        <v>-101.7</v>
      </c>
      <c r="E1276" s="33">
        <v>35720</v>
      </c>
      <c r="F1276">
        <v>-124.07</v>
      </c>
      <c r="G1276" t="s">
        <v>100</v>
      </c>
      <c r="H1276" t="s">
        <v>154</v>
      </c>
      <c r="I1276" s="70" t="s">
        <v>1666</v>
      </c>
    </row>
    <row r="1277" spans="1:9" x14ac:dyDescent="0.25">
      <c r="A1277" s="19">
        <v>86</v>
      </c>
      <c r="B1277" s="71">
        <v>43200</v>
      </c>
      <c r="C1277">
        <v>-20</v>
      </c>
      <c r="E1277" s="33">
        <v>36887</v>
      </c>
      <c r="F1277">
        <v>-72.56</v>
      </c>
      <c r="G1277" t="s">
        <v>136</v>
      </c>
      <c r="H1277" t="s">
        <v>135</v>
      </c>
      <c r="I1277" s="70" t="s">
        <v>1666</v>
      </c>
    </row>
    <row r="1278" spans="1:9" x14ac:dyDescent="0.25">
      <c r="A1278" s="19">
        <v>86</v>
      </c>
      <c r="B1278" s="71">
        <v>43200</v>
      </c>
      <c r="C1278">
        <v>-50</v>
      </c>
      <c r="E1278" s="33">
        <v>36887</v>
      </c>
      <c r="F1278">
        <v>-181.4</v>
      </c>
      <c r="G1278" t="s">
        <v>136</v>
      </c>
      <c r="H1278" t="s">
        <v>135</v>
      </c>
      <c r="I1278" s="70" t="s">
        <v>1666</v>
      </c>
    </row>
    <row r="1279" spans="1:9" x14ac:dyDescent="0.25">
      <c r="A1279" s="19">
        <v>86</v>
      </c>
      <c r="B1279" s="71">
        <v>43200</v>
      </c>
      <c r="C1279">
        <v>-20</v>
      </c>
      <c r="E1279" s="33">
        <v>36887</v>
      </c>
      <c r="F1279">
        <v>-72.56</v>
      </c>
      <c r="G1279" t="s">
        <v>100</v>
      </c>
      <c r="H1279" t="s">
        <v>154</v>
      </c>
      <c r="I1279" s="70" t="s">
        <v>1666</v>
      </c>
    </row>
    <row r="1280" spans="1:9" x14ac:dyDescent="0.25">
      <c r="A1280" s="19">
        <v>86</v>
      </c>
      <c r="B1280" s="71">
        <v>43200</v>
      </c>
      <c r="C1280">
        <v>-50</v>
      </c>
      <c r="E1280" s="33">
        <v>36887</v>
      </c>
      <c r="F1280">
        <v>-181.4</v>
      </c>
      <c r="G1280" t="s">
        <v>100</v>
      </c>
      <c r="H1280" t="s">
        <v>154</v>
      </c>
      <c r="I1280" s="70" t="s">
        <v>1666</v>
      </c>
    </row>
    <row r="1281" spans="1:9" x14ac:dyDescent="0.25">
      <c r="A1281" s="19">
        <v>86</v>
      </c>
      <c r="B1281" s="71">
        <v>43207</v>
      </c>
      <c r="C1281">
        <v>-230.2</v>
      </c>
      <c r="E1281" s="33">
        <v>18999</v>
      </c>
      <c r="F1281">
        <v>-540.97</v>
      </c>
      <c r="G1281" t="s">
        <v>100</v>
      </c>
      <c r="H1281" t="s">
        <v>141</v>
      </c>
      <c r="I1281" s="70" t="s">
        <v>1666</v>
      </c>
    </row>
    <row r="1282" spans="1:9" x14ac:dyDescent="0.25">
      <c r="A1282" s="19">
        <v>86</v>
      </c>
      <c r="B1282" s="71">
        <v>43207</v>
      </c>
      <c r="C1282">
        <v>-31</v>
      </c>
      <c r="E1282" s="33">
        <v>35529</v>
      </c>
      <c r="F1282">
        <v>-136.58000000000001</v>
      </c>
      <c r="G1282" t="s">
        <v>100</v>
      </c>
      <c r="H1282" t="s">
        <v>141</v>
      </c>
      <c r="I1282" s="70" t="s">
        <v>1666</v>
      </c>
    </row>
  </sheetData>
  <autoFilter ref="A2:I1282"/>
  <printOptions horizontalCentered="1" gridLines="1"/>
  <pageMargins left="0" right="0" top="0.25" bottom="0.25" header="0" footer="0"/>
  <pageSetup scale="58" fitToHeight="50" orientation="portrait" r:id="rId1"/>
  <headerFooter>
    <oddHeader>&amp;C&amp;A</oddHeader>
    <oddFooter>&amp;R&amp;Z&amp;F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623"/>
  <sheetViews>
    <sheetView topLeftCell="M1" workbookViewId="0">
      <selection activeCell="S1" sqref="S1:W9"/>
    </sheetView>
  </sheetViews>
  <sheetFormatPr defaultRowHeight="15" x14ac:dyDescent="0.25"/>
  <cols>
    <col min="1" max="1" width="13" customWidth="1"/>
    <col min="3" max="3" width="5.5703125" style="19" customWidth="1"/>
    <col min="4" max="4" width="11.140625" style="37" customWidth="1"/>
    <col min="5" max="5" width="15" customWidth="1"/>
    <col min="6" max="6" width="9.85546875" customWidth="1"/>
    <col min="7" max="7" width="7" style="19" customWidth="1"/>
    <col min="10" max="10" width="9.140625" style="19"/>
    <col min="12" max="12" width="9.140625" style="19"/>
    <col min="13" max="13" width="8.42578125" style="19" customWidth="1"/>
    <col min="14" max="14" width="33.42578125" bestFit="1" customWidth="1"/>
    <col min="15" max="15" width="8.42578125" customWidth="1"/>
    <col min="16" max="16" width="12" bestFit="1" customWidth="1"/>
    <col min="17" max="17" width="12.85546875" customWidth="1"/>
    <col min="18" max="18" width="13.5703125" bestFit="1" customWidth="1"/>
    <col min="19" max="19" width="27" bestFit="1" customWidth="1"/>
    <col min="20" max="20" width="8.5703125" style="19" customWidth="1"/>
    <col min="21" max="21" width="12.28515625" customWidth="1"/>
    <col min="23" max="23" width="9.7109375" bestFit="1" customWidth="1"/>
    <col min="24" max="24" width="30.140625" bestFit="1" customWidth="1"/>
    <col min="25" max="25" width="36" bestFit="1" customWidth="1"/>
  </cols>
  <sheetData>
    <row r="1" spans="1:25" x14ac:dyDescent="0.25">
      <c r="A1" t="s">
        <v>1573</v>
      </c>
      <c r="N1" s="37" t="s">
        <v>1675</v>
      </c>
      <c r="O1" s="50" t="s">
        <v>74</v>
      </c>
      <c r="P1" s="50" t="s">
        <v>415</v>
      </c>
      <c r="Q1" s="50" t="s">
        <v>162</v>
      </c>
      <c r="R1" s="51"/>
      <c r="S1" s="56" t="s">
        <v>1676</v>
      </c>
      <c r="T1" s="50" t="s">
        <v>74</v>
      </c>
      <c r="U1" s="50" t="s">
        <v>415</v>
      </c>
      <c r="V1" s="50" t="s">
        <v>162</v>
      </c>
      <c r="W1" s="50"/>
    </row>
    <row r="2" spans="1:25" x14ac:dyDescent="0.25">
      <c r="A2" s="37" t="s">
        <v>469</v>
      </c>
      <c r="B2" t="s">
        <v>1575</v>
      </c>
      <c r="O2" s="51">
        <v>10</v>
      </c>
      <c r="P2" s="52">
        <f t="array" ref="P2">COUNT(IF(O2=$M$11:$M$674,$V$11:$V$674))</f>
        <v>11</v>
      </c>
      <c r="Q2" s="52">
        <v>11</v>
      </c>
      <c r="R2" s="53">
        <f>IFERROR((P2-Q2)/P2,1)</f>
        <v>0</v>
      </c>
      <c r="T2" s="51">
        <v>10</v>
      </c>
      <c r="U2" s="55">
        <v>3</v>
      </c>
      <c r="V2" s="52">
        <v>3</v>
      </c>
      <c r="W2" s="53">
        <f>IFERROR((U2-V2)/U2,1)</f>
        <v>0</v>
      </c>
    </row>
    <row r="3" spans="1:25" x14ac:dyDescent="0.25">
      <c r="A3" s="37" t="s">
        <v>612</v>
      </c>
      <c r="B3" t="s">
        <v>1574</v>
      </c>
      <c r="O3" s="51">
        <v>30</v>
      </c>
      <c r="P3" s="52">
        <f t="array" ref="P3">COUNT(IF(O3=$M$11:$M$674,$V$11:$V$674))</f>
        <v>4</v>
      </c>
      <c r="Q3" s="52">
        <v>1</v>
      </c>
      <c r="R3" s="53">
        <f t="shared" ref="R3:R9" si="0">IFERROR((P3-Q3)/P3,1)</f>
        <v>0.75</v>
      </c>
      <c r="T3" s="51">
        <v>30</v>
      </c>
      <c r="U3" s="55">
        <v>1</v>
      </c>
      <c r="V3" s="52">
        <v>0</v>
      </c>
      <c r="W3" s="53">
        <f t="shared" ref="W3:W9" si="1">IFERROR((U3-V3)/U3,1)</f>
        <v>1</v>
      </c>
    </row>
    <row r="4" spans="1:25" x14ac:dyDescent="0.25">
      <c r="O4" s="51">
        <v>33</v>
      </c>
      <c r="P4" s="52">
        <f t="array" ref="P4">COUNT(IF(O4=$M$11:$M$674,$V$11:$V$674))</f>
        <v>37</v>
      </c>
      <c r="Q4" s="52">
        <v>2</v>
      </c>
      <c r="R4" s="53">
        <f t="shared" si="0"/>
        <v>0.94594594594594594</v>
      </c>
      <c r="T4" s="51">
        <v>33</v>
      </c>
      <c r="U4" s="55">
        <v>5</v>
      </c>
      <c r="V4" s="52">
        <v>1</v>
      </c>
      <c r="W4" s="53">
        <f t="shared" si="1"/>
        <v>0.8</v>
      </c>
    </row>
    <row r="5" spans="1:25" x14ac:dyDescent="0.25">
      <c r="A5" t="s">
        <v>1593</v>
      </c>
      <c r="O5" s="51">
        <v>34</v>
      </c>
      <c r="P5" s="54">
        <f>190-48</f>
        <v>142</v>
      </c>
      <c r="Q5" s="54">
        <v>28</v>
      </c>
      <c r="R5" s="53">
        <f t="shared" si="0"/>
        <v>0.80281690140845074</v>
      </c>
      <c r="T5" s="51">
        <v>34</v>
      </c>
      <c r="U5" s="55">
        <v>27</v>
      </c>
      <c r="V5" s="52">
        <v>8</v>
      </c>
      <c r="W5" s="53">
        <f t="shared" si="1"/>
        <v>0.70370370370370372</v>
      </c>
    </row>
    <row r="6" spans="1:25" x14ac:dyDescent="0.25">
      <c r="O6" s="51">
        <v>36</v>
      </c>
      <c r="P6" s="52">
        <f t="array" ref="P6">COUNT(IF(O6=$M$11:$M$674,$V$11:$V$674))</f>
        <v>56</v>
      </c>
      <c r="Q6" s="52">
        <v>4</v>
      </c>
      <c r="R6" s="53">
        <f t="shared" si="0"/>
        <v>0.9285714285714286</v>
      </c>
      <c r="T6" s="51">
        <v>36</v>
      </c>
      <c r="U6" s="55">
        <v>36</v>
      </c>
      <c r="V6" s="52">
        <v>1</v>
      </c>
      <c r="W6" s="53">
        <f t="shared" si="1"/>
        <v>0.97222222222222221</v>
      </c>
    </row>
    <row r="7" spans="1:25" x14ac:dyDescent="0.25">
      <c r="O7" s="51">
        <v>39</v>
      </c>
      <c r="P7" s="52">
        <f t="array" ref="P7">COUNT(IF(O7=$M$11:$M$674,$V$11:$V$674))</f>
        <v>42</v>
      </c>
      <c r="Q7" s="52">
        <v>0</v>
      </c>
      <c r="R7" s="53">
        <f t="shared" si="0"/>
        <v>1</v>
      </c>
      <c r="T7" s="51">
        <v>39</v>
      </c>
      <c r="U7" s="55">
        <v>40</v>
      </c>
      <c r="V7" s="52">
        <v>0</v>
      </c>
      <c r="W7" s="53">
        <f t="shared" si="1"/>
        <v>1</v>
      </c>
    </row>
    <row r="8" spans="1:25" x14ac:dyDescent="0.25">
      <c r="O8" s="51">
        <v>75</v>
      </c>
      <c r="P8" s="52">
        <f t="array" ref="P8">COUNT(IF(O8=$M$11:$M$674,$V$11:$V$674))</f>
        <v>272</v>
      </c>
      <c r="Q8" s="52">
        <v>0</v>
      </c>
      <c r="R8" s="53">
        <f t="shared" si="0"/>
        <v>1</v>
      </c>
      <c r="T8" s="51">
        <v>75</v>
      </c>
      <c r="U8" s="55">
        <v>77</v>
      </c>
      <c r="V8" s="52">
        <v>0</v>
      </c>
      <c r="W8" s="53">
        <f t="shared" si="1"/>
        <v>1</v>
      </c>
    </row>
    <row r="9" spans="1:25" x14ac:dyDescent="0.25">
      <c r="O9" t="s">
        <v>669</v>
      </c>
      <c r="P9" s="25">
        <f>SUM(P2:P8)</f>
        <v>564</v>
      </c>
      <c r="Q9" s="25">
        <f>SUM(Q2:Q8)</f>
        <v>46</v>
      </c>
      <c r="R9" s="29">
        <f t="shared" si="0"/>
        <v>0.91843971631205679</v>
      </c>
      <c r="T9"/>
      <c r="U9" s="25">
        <f>SUBTOTAL(9,U2:U8)</f>
        <v>189</v>
      </c>
      <c r="V9" s="25">
        <f>SUBTOTAL(9,V2:V8)</f>
        <v>13</v>
      </c>
      <c r="W9" s="29">
        <f t="shared" si="1"/>
        <v>0.93121693121693117</v>
      </c>
    </row>
    <row r="10" spans="1:25" ht="30" x14ac:dyDescent="0.25">
      <c r="N10" s="39" t="s">
        <v>1577</v>
      </c>
      <c r="P10" s="39" t="s">
        <v>1576</v>
      </c>
    </row>
    <row r="11" spans="1:25" ht="45" x14ac:dyDescent="0.25">
      <c r="A11" s="2" t="s">
        <v>2</v>
      </c>
      <c r="B11" s="2" t="s">
        <v>7</v>
      </c>
      <c r="C11" s="2" t="s">
        <v>418</v>
      </c>
      <c r="D11" s="2" t="s">
        <v>419</v>
      </c>
      <c r="E11" s="2" t="s">
        <v>420</v>
      </c>
      <c r="F11" s="2" t="s">
        <v>421</v>
      </c>
      <c r="G11" s="40" t="s">
        <v>422</v>
      </c>
      <c r="H11" s="2" t="s">
        <v>423</v>
      </c>
      <c r="I11" s="2" t="s">
        <v>424</v>
      </c>
      <c r="J11" s="2" t="s">
        <v>425</v>
      </c>
      <c r="K11" s="2" t="s">
        <v>426</v>
      </c>
      <c r="L11" s="2" t="s">
        <v>427</v>
      </c>
      <c r="M11" s="2" t="s">
        <v>428</v>
      </c>
      <c r="N11" s="3" t="s">
        <v>429</v>
      </c>
      <c r="O11" s="38" t="s">
        <v>667</v>
      </c>
      <c r="P11" s="3" t="s">
        <v>430</v>
      </c>
      <c r="Q11" s="38" t="s">
        <v>668</v>
      </c>
      <c r="R11" s="38" t="s">
        <v>96</v>
      </c>
      <c r="S11" s="35" t="s">
        <v>1677</v>
      </c>
      <c r="T11" s="40" t="s">
        <v>431</v>
      </c>
      <c r="U11" s="2" t="s">
        <v>432</v>
      </c>
      <c r="V11" s="2" t="s">
        <v>433</v>
      </c>
      <c r="W11" s="2" t="s">
        <v>434</v>
      </c>
      <c r="X11" s="2" t="s">
        <v>2207</v>
      </c>
      <c r="Y11" s="2" t="s">
        <v>2538</v>
      </c>
    </row>
    <row r="12" spans="1:25" x14ac:dyDescent="0.25">
      <c r="A12" s="1">
        <v>43195</v>
      </c>
      <c r="B12">
        <v>-856.08</v>
      </c>
      <c r="C12" s="36" t="s">
        <v>435</v>
      </c>
      <c r="D12" s="41">
        <v>38523</v>
      </c>
      <c r="E12" s="31" t="s">
        <v>670</v>
      </c>
      <c r="F12">
        <v>5491421</v>
      </c>
      <c r="G12" s="36" t="s">
        <v>469</v>
      </c>
      <c r="H12">
        <v>0.59730000000000005</v>
      </c>
      <c r="I12">
        <v>-511.34</v>
      </c>
      <c r="J12" s="36" t="s">
        <v>436</v>
      </c>
      <c r="K12" s="31" t="s">
        <v>671</v>
      </c>
      <c r="L12" s="36" t="s">
        <v>674</v>
      </c>
      <c r="M12" s="19">
        <v>10</v>
      </c>
      <c r="N12" s="31" t="s">
        <v>675</v>
      </c>
      <c r="O12" s="46" t="str">
        <f t="shared" ref="O12:O75" si="2">LEFT(N12,3)</f>
        <v>PKG</v>
      </c>
      <c r="P12" s="47" t="s">
        <v>455</v>
      </c>
      <c r="Q12" s="49" t="s">
        <v>1594</v>
      </c>
      <c r="R12" s="34" t="str">
        <f>VLOOKUP(Q12,'Coding Matrix'!$D$8:$G$70,4,FALSE)</f>
        <v>Plant</v>
      </c>
      <c r="S12" s="31" t="s">
        <v>1579</v>
      </c>
      <c r="T12" s="36" t="s">
        <v>437</v>
      </c>
      <c r="U12" s="1">
        <v>43195</v>
      </c>
      <c r="V12">
        <v>3167981</v>
      </c>
      <c r="W12" s="1">
        <v>43195</v>
      </c>
      <c r="X12" t="str">
        <f>VLOOKUP(T12,'GL Types'!$A$2:$B$9,2,FALSE)</f>
        <v>Inventory-Packaging</v>
      </c>
      <c r="Y12" t="str">
        <f>VLOOKUP(Q12,'Coding Matrix'!$D$8:$H$70,5,FALSE)</f>
        <v xml:space="preserve">0ut of Spec - Testing Lab/QA Sampling  </v>
      </c>
    </row>
    <row r="13" spans="1:25" x14ac:dyDescent="0.25">
      <c r="A13" s="1">
        <v>43196</v>
      </c>
      <c r="B13">
        <v>856.08</v>
      </c>
      <c r="C13" s="36" t="s">
        <v>435</v>
      </c>
      <c r="D13" s="41">
        <v>38523</v>
      </c>
      <c r="E13" s="31" t="s">
        <v>670</v>
      </c>
      <c r="F13">
        <v>5497416</v>
      </c>
      <c r="G13" s="36" t="s">
        <v>469</v>
      </c>
      <c r="H13">
        <v>0.59730000000000005</v>
      </c>
      <c r="I13">
        <v>511.34</v>
      </c>
      <c r="J13" s="36" t="s">
        <v>436</v>
      </c>
      <c r="K13" s="31" t="s">
        <v>671</v>
      </c>
      <c r="L13" s="36" t="s">
        <v>672</v>
      </c>
      <c r="M13" s="19">
        <v>10</v>
      </c>
      <c r="N13" s="31" t="s">
        <v>673</v>
      </c>
      <c r="O13" s="46" t="str">
        <f t="shared" si="2"/>
        <v>PKG</v>
      </c>
      <c r="P13" s="47" t="s">
        <v>455</v>
      </c>
      <c r="Q13" s="49" t="s">
        <v>1594</v>
      </c>
      <c r="R13" s="34" t="str">
        <f>VLOOKUP(Q13,'Coding Matrix'!$D$8:$G$70,4,FALSE)</f>
        <v>Plant</v>
      </c>
      <c r="S13" s="31" t="s">
        <v>1579</v>
      </c>
      <c r="T13" s="36" t="s">
        <v>437</v>
      </c>
      <c r="U13" s="1">
        <v>43196</v>
      </c>
      <c r="V13">
        <v>3167981</v>
      </c>
      <c r="W13" s="1">
        <v>43196</v>
      </c>
      <c r="X13" s="70" t="str">
        <f>VLOOKUP(T13,'GL Types'!$A$2:$B$9,2,FALSE)</f>
        <v>Inventory-Packaging</v>
      </c>
      <c r="Y13" s="70" t="str">
        <f>VLOOKUP(Q13,'Coding Matrix'!$D$8:$H$70,5,FALSE)</f>
        <v xml:space="preserve">0ut of Spec - Testing Lab/QA Sampling  </v>
      </c>
    </row>
    <row r="14" spans="1:25" x14ac:dyDescent="0.25">
      <c r="A14" s="1">
        <v>43202</v>
      </c>
      <c r="B14">
        <v>-134</v>
      </c>
      <c r="C14" s="36" t="s">
        <v>435</v>
      </c>
      <c r="D14" s="41">
        <v>26223</v>
      </c>
      <c r="E14" s="31" t="s">
        <v>1301</v>
      </c>
      <c r="F14">
        <v>5526623</v>
      </c>
      <c r="G14" s="36" t="s">
        <v>612</v>
      </c>
      <c r="H14">
        <v>0.4002</v>
      </c>
      <c r="I14">
        <v>-53.63</v>
      </c>
      <c r="J14" s="36" t="s">
        <v>436</v>
      </c>
      <c r="K14" s="31" t="s">
        <v>671</v>
      </c>
      <c r="L14" s="36" t="s">
        <v>1307</v>
      </c>
      <c r="M14" s="19">
        <v>10</v>
      </c>
      <c r="N14" s="31" t="s">
        <v>1303</v>
      </c>
      <c r="O14" s="46" t="str">
        <f t="shared" si="2"/>
        <v>RWK</v>
      </c>
      <c r="P14" s="31" t="s">
        <v>133</v>
      </c>
      <c r="Q14" s="49" t="s">
        <v>1595</v>
      </c>
      <c r="R14" s="34" t="str">
        <f>VLOOKUP(Q14,'Coding Matrix'!$D$8:$G$70,4,FALSE)</f>
        <v>Plant</v>
      </c>
      <c r="S14" s="31" t="s">
        <v>1580</v>
      </c>
      <c r="T14" s="36" t="s">
        <v>437</v>
      </c>
      <c r="U14" s="1">
        <v>43202</v>
      </c>
      <c r="V14">
        <v>3150058</v>
      </c>
      <c r="W14" s="1">
        <v>43202</v>
      </c>
      <c r="X14" s="70" t="str">
        <f>VLOOKUP(T14,'GL Types'!$A$2:$B$9,2,FALSE)</f>
        <v>Inventory-Packaging</v>
      </c>
      <c r="Y14" s="70" t="str">
        <f>VLOOKUP(Q14,'Coding Matrix'!$D$8:$H$70,5,FALSE)</f>
        <v>Damaged -  Damage Warehouse - Material Handling Damage</v>
      </c>
    </row>
    <row r="15" spans="1:25" x14ac:dyDescent="0.25">
      <c r="A15" s="1">
        <v>43202</v>
      </c>
      <c r="B15">
        <v>-45</v>
      </c>
      <c r="C15" s="36" t="s">
        <v>435</v>
      </c>
      <c r="D15" s="41">
        <v>26223</v>
      </c>
      <c r="E15" s="31" t="s">
        <v>1301</v>
      </c>
      <c r="F15">
        <v>5526623</v>
      </c>
      <c r="G15" s="36" t="s">
        <v>612</v>
      </c>
      <c r="H15">
        <v>0.4002</v>
      </c>
      <c r="I15">
        <v>-18.010000000000002</v>
      </c>
      <c r="J15" s="36" t="s">
        <v>436</v>
      </c>
      <c r="K15" s="31" t="s">
        <v>671</v>
      </c>
      <c r="L15" s="36" t="s">
        <v>1307</v>
      </c>
      <c r="M15" s="19">
        <v>10</v>
      </c>
      <c r="N15" s="31" t="s">
        <v>1303</v>
      </c>
      <c r="O15" s="46" t="str">
        <f t="shared" si="2"/>
        <v>RWK</v>
      </c>
      <c r="P15" s="31" t="s">
        <v>133</v>
      </c>
      <c r="Q15" s="49" t="s">
        <v>1595</v>
      </c>
      <c r="R15" s="34" t="str">
        <f>VLOOKUP(Q15,'Coding Matrix'!$D$8:$G$70,4,FALSE)</f>
        <v>Plant</v>
      </c>
      <c r="S15" s="31" t="s">
        <v>1580</v>
      </c>
      <c r="T15" s="36" t="s">
        <v>437</v>
      </c>
      <c r="U15" s="1">
        <v>43202</v>
      </c>
      <c r="V15">
        <v>3150058</v>
      </c>
      <c r="W15" s="1">
        <v>43202</v>
      </c>
      <c r="X15" s="70" t="str">
        <f>VLOOKUP(T15,'GL Types'!$A$2:$B$9,2,FALSE)</f>
        <v>Inventory-Packaging</v>
      </c>
      <c r="Y15" s="70" t="str">
        <f>VLOOKUP(Q15,'Coding Matrix'!$D$8:$H$70,5,FALSE)</f>
        <v>Damaged -  Damage Warehouse - Material Handling Damage</v>
      </c>
    </row>
    <row r="16" spans="1:25" x14ac:dyDescent="0.25">
      <c r="A16" s="1">
        <v>43202</v>
      </c>
      <c r="B16">
        <v>-90</v>
      </c>
      <c r="C16" s="36" t="s">
        <v>435</v>
      </c>
      <c r="D16" s="41">
        <v>3600</v>
      </c>
      <c r="E16" s="31" t="s">
        <v>1308</v>
      </c>
      <c r="F16">
        <v>5526623</v>
      </c>
      <c r="G16" s="36" t="s">
        <v>612</v>
      </c>
      <c r="H16">
        <v>0.4415</v>
      </c>
      <c r="I16">
        <v>-39.74</v>
      </c>
      <c r="J16" s="36" t="s">
        <v>436</v>
      </c>
      <c r="K16" s="31" t="s">
        <v>671</v>
      </c>
      <c r="L16" s="36" t="s">
        <v>1307</v>
      </c>
      <c r="M16" s="19">
        <v>10</v>
      </c>
      <c r="N16" s="31" t="s">
        <v>1303</v>
      </c>
      <c r="O16" s="46" t="str">
        <f t="shared" si="2"/>
        <v>RWK</v>
      </c>
      <c r="P16" s="31" t="s">
        <v>133</v>
      </c>
      <c r="Q16" s="49" t="s">
        <v>1595</v>
      </c>
      <c r="R16" s="34" t="str">
        <f>VLOOKUP(Q16,'Coding Matrix'!$D$8:$G$70,4,FALSE)</f>
        <v>Plant</v>
      </c>
      <c r="S16" s="31" t="s">
        <v>1580</v>
      </c>
      <c r="T16" s="36" t="s">
        <v>437</v>
      </c>
      <c r="U16" s="1">
        <v>43202</v>
      </c>
      <c r="V16">
        <v>2204092</v>
      </c>
      <c r="W16" s="1">
        <v>43202</v>
      </c>
      <c r="X16" s="70" t="str">
        <f>VLOOKUP(T16,'GL Types'!$A$2:$B$9,2,FALSE)</f>
        <v>Inventory-Packaging</v>
      </c>
      <c r="Y16" s="70" t="str">
        <f>VLOOKUP(Q16,'Coding Matrix'!$D$8:$H$70,5,FALSE)</f>
        <v>Damaged -  Damage Warehouse - Material Handling Damage</v>
      </c>
    </row>
    <row r="17" spans="1:25" x14ac:dyDescent="0.25">
      <c r="A17" s="1">
        <v>43202</v>
      </c>
      <c r="B17">
        <v>-90</v>
      </c>
      <c r="C17" s="36" t="s">
        <v>435</v>
      </c>
      <c r="D17" s="41">
        <v>28885</v>
      </c>
      <c r="E17" s="31" t="s">
        <v>1309</v>
      </c>
      <c r="F17">
        <v>5526623</v>
      </c>
      <c r="G17" s="36" t="s">
        <v>612</v>
      </c>
      <c r="H17">
        <v>0.47820000000000001</v>
      </c>
      <c r="I17">
        <v>-43.04</v>
      </c>
      <c r="J17" s="36" t="s">
        <v>436</v>
      </c>
      <c r="K17" s="31" t="s">
        <v>671</v>
      </c>
      <c r="L17" s="36" t="s">
        <v>1307</v>
      </c>
      <c r="M17" s="19">
        <v>10</v>
      </c>
      <c r="N17" s="31" t="s">
        <v>1303</v>
      </c>
      <c r="O17" s="46" t="str">
        <f t="shared" si="2"/>
        <v>RWK</v>
      </c>
      <c r="P17" s="31" t="s">
        <v>133</v>
      </c>
      <c r="Q17" s="49" t="s">
        <v>1595</v>
      </c>
      <c r="R17" s="34" t="str">
        <f>VLOOKUP(Q17,'Coding Matrix'!$D$8:$G$70,4,FALSE)</f>
        <v>Plant</v>
      </c>
      <c r="S17" s="31" t="s">
        <v>1580</v>
      </c>
      <c r="T17" s="36" t="s">
        <v>437</v>
      </c>
      <c r="U17" s="1">
        <v>43202</v>
      </c>
      <c r="V17">
        <v>3155390</v>
      </c>
      <c r="W17" s="1">
        <v>43202</v>
      </c>
      <c r="X17" s="70" t="str">
        <f>VLOOKUP(T17,'GL Types'!$A$2:$B$9,2,FALSE)</f>
        <v>Inventory-Packaging</v>
      </c>
      <c r="Y17" s="70" t="str">
        <f>VLOOKUP(Q17,'Coding Matrix'!$D$8:$H$70,5,FALSE)</f>
        <v>Damaged -  Damage Warehouse - Material Handling Damage</v>
      </c>
    </row>
    <row r="18" spans="1:25" x14ac:dyDescent="0.25">
      <c r="A18" s="1">
        <v>43202</v>
      </c>
      <c r="B18">
        <v>-19</v>
      </c>
      <c r="C18" s="36" t="s">
        <v>435</v>
      </c>
      <c r="D18" s="41">
        <v>39150</v>
      </c>
      <c r="E18" s="31" t="s">
        <v>1310</v>
      </c>
      <c r="F18">
        <v>5526623</v>
      </c>
      <c r="G18" s="36" t="s">
        <v>612</v>
      </c>
      <c r="H18">
        <v>0.51600000000000001</v>
      </c>
      <c r="I18">
        <v>-9.8000000000000007</v>
      </c>
      <c r="J18" s="36" t="s">
        <v>436</v>
      </c>
      <c r="K18" s="31" t="s">
        <v>671</v>
      </c>
      <c r="L18" s="36" t="s">
        <v>1311</v>
      </c>
      <c r="M18" s="19">
        <v>10</v>
      </c>
      <c r="N18" s="31" t="s">
        <v>1303</v>
      </c>
      <c r="O18" s="46" t="str">
        <f t="shared" si="2"/>
        <v>RWK</v>
      </c>
      <c r="P18" s="31" t="s">
        <v>133</v>
      </c>
      <c r="Q18" s="49" t="s">
        <v>1595</v>
      </c>
      <c r="R18" s="34" t="str">
        <f>VLOOKUP(Q18,'Coding Matrix'!$D$8:$G$70,4,FALSE)</f>
        <v>Plant</v>
      </c>
      <c r="S18" s="31" t="s">
        <v>1580</v>
      </c>
      <c r="T18" s="36" t="s">
        <v>437</v>
      </c>
      <c r="U18" s="1">
        <v>43202</v>
      </c>
      <c r="V18">
        <v>3168791</v>
      </c>
      <c r="W18" s="1">
        <v>43202</v>
      </c>
      <c r="X18" s="70" t="str">
        <f>VLOOKUP(T18,'GL Types'!$A$2:$B$9,2,FALSE)</f>
        <v>Inventory-Packaging</v>
      </c>
      <c r="Y18" s="70" t="str">
        <f>VLOOKUP(Q18,'Coding Matrix'!$D$8:$H$70,5,FALSE)</f>
        <v>Damaged -  Damage Warehouse - Material Handling Damage</v>
      </c>
    </row>
    <row r="19" spans="1:25" x14ac:dyDescent="0.25">
      <c r="A19" s="1">
        <v>43203</v>
      </c>
      <c r="B19">
        <v>-25</v>
      </c>
      <c r="C19" s="36" t="s">
        <v>435</v>
      </c>
      <c r="D19" s="41">
        <v>36654</v>
      </c>
      <c r="E19" s="31" t="s">
        <v>1305</v>
      </c>
      <c r="F19">
        <v>5530313</v>
      </c>
      <c r="G19" s="36" t="s">
        <v>612</v>
      </c>
      <c r="H19">
        <v>0.38919999999999999</v>
      </c>
      <c r="I19">
        <v>-9.73</v>
      </c>
      <c r="J19" s="36" t="s">
        <v>436</v>
      </c>
      <c r="K19" s="31" t="s">
        <v>671</v>
      </c>
      <c r="L19" s="36" t="s">
        <v>1306</v>
      </c>
      <c r="M19" s="19">
        <v>10</v>
      </c>
      <c r="N19" s="31" t="s">
        <v>1303</v>
      </c>
      <c r="O19" s="46" t="str">
        <f t="shared" si="2"/>
        <v>RWK</v>
      </c>
      <c r="P19" s="31" t="s">
        <v>124</v>
      </c>
      <c r="Q19" s="49" t="s">
        <v>1596</v>
      </c>
      <c r="R19" s="34" t="str">
        <f>VLOOKUP(Q19,'Coding Matrix'!$D$8:$G$70,4,FALSE)</f>
        <v>Plant</v>
      </c>
      <c r="S19" s="31" t="s">
        <v>1578</v>
      </c>
      <c r="T19" s="36" t="s">
        <v>437</v>
      </c>
      <c r="U19" s="1">
        <v>43203</v>
      </c>
      <c r="V19">
        <v>3165398</v>
      </c>
      <c r="W19" s="1">
        <v>43203</v>
      </c>
      <c r="X19" s="70" t="str">
        <f>VLOOKUP(T19,'GL Types'!$A$2:$B$9,2,FALSE)</f>
        <v>Inventory-Packaging</v>
      </c>
      <c r="Y19" s="70" t="str">
        <f>VLOOKUP(Q19,'Coding Matrix'!$D$8:$H$70,5,FALSE)</f>
        <v>0ut of Spec - Stained</v>
      </c>
    </row>
    <row r="20" spans="1:25" x14ac:dyDescent="0.25">
      <c r="A20" s="1">
        <v>43206</v>
      </c>
      <c r="B20">
        <v>-70</v>
      </c>
      <c r="C20" s="36" t="s">
        <v>435</v>
      </c>
      <c r="D20" s="41">
        <v>3601</v>
      </c>
      <c r="E20" s="31" t="s">
        <v>1301</v>
      </c>
      <c r="F20">
        <v>5537244</v>
      </c>
      <c r="G20" s="36" t="s">
        <v>612</v>
      </c>
      <c r="H20">
        <v>0.51629999999999998</v>
      </c>
      <c r="I20">
        <v>-36.14</v>
      </c>
      <c r="J20" s="36" t="s">
        <v>436</v>
      </c>
      <c r="K20" s="31" t="s">
        <v>671</v>
      </c>
      <c r="L20" s="36" t="s">
        <v>1302</v>
      </c>
      <c r="M20" s="19">
        <v>10</v>
      </c>
      <c r="N20" s="31" t="s">
        <v>1303</v>
      </c>
      <c r="O20" s="46" t="str">
        <f t="shared" si="2"/>
        <v>RWK</v>
      </c>
      <c r="P20" s="31" t="s">
        <v>124</v>
      </c>
      <c r="Q20" s="49" t="s">
        <v>1596</v>
      </c>
      <c r="R20" s="34" t="str">
        <f>VLOOKUP(Q20,'Coding Matrix'!$D$8:$G$70,4,FALSE)</f>
        <v>Plant</v>
      </c>
      <c r="S20" s="31" t="s">
        <v>1578</v>
      </c>
      <c r="T20" s="36" t="s">
        <v>437</v>
      </c>
      <c r="U20" s="1">
        <v>43206</v>
      </c>
      <c r="V20">
        <v>2204093</v>
      </c>
      <c r="W20" s="1">
        <v>43206</v>
      </c>
      <c r="X20" s="70" t="str">
        <f>VLOOKUP(T20,'GL Types'!$A$2:$B$9,2,FALSE)</f>
        <v>Inventory-Packaging</v>
      </c>
      <c r="Y20" s="70" t="str">
        <f>VLOOKUP(Q20,'Coding Matrix'!$D$8:$H$70,5,FALSE)</f>
        <v>0ut of Spec - Stained</v>
      </c>
    </row>
    <row r="21" spans="1:25" x14ac:dyDescent="0.25">
      <c r="A21" s="1">
        <v>43206</v>
      </c>
      <c r="B21">
        <v>-60</v>
      </c>
      <c r="C21" s="36" t="s">
        <v>435</v>
      </c>
      <c r="D21" s="41">
        <v>3601</v>
      </c>
      <c r="E21" s="31" t="s">
        <v>1301</v>
      </c>
      <c r="F21">
        <v>5536102</v>
      </c>
      <c r="G21" s="36" t="s">
        <v>612</v>
      </c>
      <c r="H21">
        <v>0.51629999999999998</v>
      </c>
      <c r="I21">
        <v>-30.98</v>
      </c>
      <c r="J21" s="36" t="s">
        <v>436</v>
      </c>
      <c r="K21" s="31" t="s">
        <v>671</v>
      </c>
      <c r="L21" s="36" t="s">
        <v>1304</v>
      </c>
      <c r="M21" s="19">
        <v>10</v>
      </c>
      <c r="N21" s="31" t="s">
        <v>1303</v>
      </c>
      <c r="O21" s="46" t="str">
        <f t="shared" si="2"/>
        <v>RWK</v>
      </c>
      <c r="P21" s="31" t="s">
        <v>124</v>
      </c>
      <c r="Q21" s="49" t="s">
        <v>1596</v>
      </c>
      <c r="R21" s="34" t="str">
        <f>VLOOKUP(Q21,'Coding Matrix'!$D$8:$G$70,4,FALSE)</f>
        <v>Plant</v>
      </c>
      <c r="S21" s="31" t="s">
        <v>1578</v>
      </c>
      <c r="T21" s="36" t="s">
        <v>437</v>
      </c>
      <c r="U21" s="1">
        <v>43206</v>
      </c>
      <c r="V21">
        <v>2204093</v>
      </c>
      <c r="W21" s="1">
        <v>43206</v>
      </c>
      <c r="X21" s="70" t="str">
        <f>VLOOKUP(T21,'GL Types'!$A$2:$B$9,2,FALSE)</f>
        <v>Inventory-Packaging</v>
      </c>
      <c r="Y21" s="70" t="str">
        <f>VLOOKUP(Q21,'Coding Matrix'!$D$8:$H$70,5,FALSE)</f>
        <v>0ut of Spec - Stained</v>
      </c>
    </row>
    <row r="22" spans="1:25" x14ac:dyDescent="0.25">
      <c r="A22" s="1">
        <v>43207</v>
      </c>
      <c r="B22">
        <v>-2</v>
      </c>
      <c r="C22" s="36" t="s">
        <v>435</v>
      </c>
      <c r="D22" s="41">
        <v>3308</v>
      </c>
      <c r="E22" s="31" t="s">
        <v>1297</v>
      </c>
      <c r="F22">
        <v>5543739</v>
      </c>
      <c r="G22" s="36" t="s">
        <v>612</v>
      </c>
      <c r="H22">
        <v>51.1</v>
      </c>
      <c r="I22">
        <v>-102.2</v>
      </c>
      <c r="J22" s="36" t="s">
        <v>436</v>
      </c>
      <c r="K22" s="31" t="s">
        <v>671</v>
      </c>
      <c r="L22" s="36" t="s">
        <v>1298</v>
      </c>
      <c r="M22" s="19">
        <v>10</v>
      </c>
      <c r="N22" s="31" t="s">
        <v>1299</v>
      </c>
      <c r="O22" s="46" t="str">
        <f t="shared" si="2"/>
        <v>RWK</v>
      </c>
      <c r="P22" s="31" t="s">
        <v>1300</v>
      </c>
      <c r="Q22" s="49" t="s">
        <v>1597</v>
      </c>
      <c r="R22" s="34" t="str">
        <f>VLOOKUP(Q22,'Coding Matrix'!$D$8:$G$70,4,FALSE)</f>
        <v>Plant</v>
      </c>
      <c r="S22" s="31" t="s">
        <v>1592</v>
      </c>
      <c r="T22" s="36" t="s">
        <v>437</v>
      </c>
      <c r="U22" s="1">
        <v>43207</v>
      </c>
      <c r="V22">
        <v>2204037</v>
      </c>
      <c r="W22" s="1">
        <v>43207</v>
      </c>
      <c r="X22" s="70" t="str">
        <f>VLOOKUP(T22,'GL Types'!$A$2:$B$9,2,FALSE)</f>
        <v>Inventory-Packaging</v>
      </c>
      <c r="Y22" s="70" t="str">
        <f>VLOOKUP(Q22,'Coding Matrix'!$D$8:$H$70,5,FALSE)</f>
        <v>Expired -  Shipped out of rotation</v>
      </c>
    </row>
    <row r="23" spans="1:25" x14ac:dyDescent="0.25">
      <c r="A23" s="1">
        <v>43193</v>
      </c>
      <c r="B23">
        <v>-1</v>
      </c>
      <c r="C23" s="36" t="s">
        <v>438</v>
      </c>
      <c r="D23" s="42" t="s">
        <v>679</v>
      </c>
      <c r="E23" s="31" t="s">
        <v>680</v>
      </c>
      <c r="F23">
        <v>5478527</v>
      </c>
      <c r="G23" s="36" t="s">
        <v>469</v>
      </c>
      <c r="H23">
        <v>30.291399999999999</v>
      </c>
      <c r="I23">
        <v>-30.29</v>
      </c>
      <c r="J23" s="36" t="s">
        <v>445</v>
      </c>
      <c r="K23" s="31" t="s">
        <v>442</v>
      </c>
      <c r="L23" s="36" t="s">
        <v>681</v>
      </c>
      <c r="M23" s="19">
        <v>30</v>
      </c>
      <c r="N23" s="31" t="s">
        <v>682</v>
      </c>
      <c r="O23" s="46" t="str">
        <f t="shared" si="2"/>
        <v>Inv</v>
      </c>
      <c r="P23" s="31" t="s">
        <v>132</v>
      </c>
      <c r="Q23" s="49" t="s">
        <v>1598</v>
      </c>
      <c r="R23" s="34" t="str">
        <f>VLOOKUP(Q23,'Coding Matrix'!$D$8:$G$70,4,FALSE)</f>
        <v>Plant</v>
      </c>
      <c r="S23" s="31" t="s">
        <v>1580</v>
      </c>
      <c r="T23" s="36" t="s">
        <v>439</v>
      </c>
      <c r="U23" s="1">
        <v>43193</v>
      </c>
      <c r="V23">
        <v>3154756</v>
      </c>
      <c r="W23" s="1">
        <v>43193</v>
      </c>
      <c r="X23" s="70" t="str">
        <f>VLOOKUP(T23,'GL Types'!$A$2:$B$9,2,FALSE)</f>
        <v>Finished Goods</v>
      </c>
      <c r="Y23" s="70" t="str">
        <f>VLOOKUP(Q23,'Coding Matrix'!$D$8:$H$70,5,FALSE)</f>
        <v>Damaged -  Repeat Primary code if other codes are not applicable</v>
      </c>
    </row>
    <row r="24" spans="1:25" x14ac:dyDescent="0.25">
      <c r="A24" s="1">
        <v>43199</v>
      </c>
      <c r="B24">
        <v>-1</v>
      </c>
      <c r="C24" s="36" t="s">
        <v>438</v>
      </c>
      <c r="D24" s="31" t="s">
        <v>471</v>
      </c>
      <c r="E24" s="31" t="s">
        <v>472</v>
      </c>
      <c r="F24">
        <v>5508222</v>
      </c>
      <c r="G24" s="36" t="s">
        <v>469</v>
      </c>
      <c r="H24">
        <v>20.9025</v>
      </c>
      <c r="I24">
        <v>-20.9</v>
      </c>
      <c r="J24" s="36" t="s">
        <v>445</v>
      </c>
      <c r="K24" s="31" t="s">
        <v>442</v>
      </c>
      <c r="L24" s="36" t="s">
        <v>473</v>
      </c>
      <c r="M24" s="19">
        <v>30</v>
      </c>
      <c r="N24" s="31" t="s">
        <v>132</v>
      </c>
      <c r="O24" s="34" t="str">
        <f t="shared" si="2"/>
        <v>DMG</v>
      </c>
      <c r="P24" s="31" t="s">
        <v>133</v>
      </c>
      <c r="Q24" s="34" t="str">
        <f t="shared" ref="Q24:Q35" si="3">CONCATENATE(O24,P24)</f>
        <v>DMGDWH</v>
      </c>
      <c r="R24" s="34" t="str">
        <f>VLOOKUP(Q24,'Coding Matrix'!$D$8:$G$70,4,FALSE)</f>
        <v>Plant</v>
      </c>
      <c r="S24" s="31"/>
      <c r="T24" s="36" t="s">
        <v>439</v>
      </c>
      <c r="U24" s="1">
        <v>43199</v>
      </c>
      <c r="V24">
        <v>3165378</v>
      </c>
      <c r="W24" s="1">
        <v>43199</v>
      </c>
      <c r="X24" s="70" t="str">
        <f>VLOOKUP(T24,'GL Types'!$A$2:$B$9,2,FALSE)</f>
        <v>Finished Goods</v>
      </c>
      <c r="Y24" s="70" t="str">
        <f>VLOOKUP(Q24,'Coding Matrix'!$D$8:$H$70,5,FALSE)</f>
        <v>Damaged -  Damage Warehouse - Material Handling Damage</v>
      </c>
    </row>
    <row r="25" spans="1:25" x14ac:dyDescent="0.25">
      <c r="A25" s="1">
        <v>43201</v>
      </c>
      <c r="B25">
        <v>-1</v>
      </c>
      <c r="C25" s="36" t="s">
        <v>438</v>
      </c>
      <c r="D25" s="31" t="s">
        <v>467</v>
      </c>
      <c r="E25" s="31" t="s">
        <v>468</v>
      </c>
      <c r="F25">
        <v>5518308</v>
      </c>
      <c r="G25" s="36" t="s">
        <v>469</v>
      </c>
      <c r="H25">
        <v>25.5687</v>
      </c>
      <c r="I25">
        <v>-25.57</v>
      </c>
      <c r="J25" s="36" t="s">
        <v>445</v>
      </c>
      <c r="K25" s="31" t="s">
        <v>442</v>
      </c>
      <c r="L25" s="36" t="s">
        <v>470</v>
      </c>
      <c r="M25" s="19">
        <v>30</v>
      </c>
      <c r="N25" s="31" t="s">
        <v>132</v>
      </c>
      <c r="O25" s="34" t="str">
        <f t="shared" si="2"/>
        <v>DMG</v>
      </c>
      <c r="P25" s="31" t="s">
        <v>133</v>
      </c>
      <c r="Q25" s="34" t="str">
        <f t="shared" si="3"/>
        <v>DMGDWH</v>
      </c>
      <c r="R25" s="34" t="str">
        <f>VLOOKUP(Q25,'Coding Matrix'!$D$8:$G$70,4,FALSE)</f>
        <v>Plant</v>
      </c>
      <c r="S25" s="31"/>
      <c r="T25" s="36" t="s">
        <v>439</v>
      </c>
      <c r="U25" s="1">
        <v>43201</v>
      </c>
      <c r="V25">
        <v>2200186</v>
      </c>
      <c r="W25" s="1">
        <v>43201</v>
      </c>
      <c r="X25" s="70" t="str">
        <f>VLOOKUP(T25,'GL Types'!$A$2:$B$9,2,FALSE)</f>
        <v>Finished Goods</v>
      </c>
      <c r="Y25" s="70" t="str">
        <f>VLOOKUP(Q25,'Coding Matrix'!$D$8:$H$70,5,FALSE)</f>
        <v>Damaged -  Damage Warehouse - Material Handling Damage</v>
      </c>
    </row>
    <row r="26" spans="1:25" x14ac:dyDescent="0.25">
      <c r="A26" s="1">
        <v>43209</v>
      </c>
      <c r="B26">
        <v>-1</v>
      </c>
      <c r="C26" s="36" t="s">
        <v>438</v>
      </c>
      <c r="D26" s="31" t="s">
        <v>676</v>
      </c>
      <c r="E26" s="31" t="s">
        <v>677</v>
      </c>
      <c r="F26">
        <v>5556413</v>
      </c>
      <c r="G26" s="36" t="s">
        <v>469</v>
      </c>
      <c r="H26">
        <v>16.972100000000001</v>
      </c>
      <c r="I26">
        <v>-16.97</v>
      </c>
      <c r="J26" s="36" t="s">
        <v>446</v>
      </c>
      <c r="K26" s="31" t="s">
        <v>442</v>
      </c>
      <c r="L26" s="36" t="s">
        <v>678</v>
      </c>
      <c r="M26" s="19">
        <v>30</v>
      </c>
      <c r="N26" s="31" t="s">
        <v>101</v>
      </c>
      <c r="O26" s="34" t="str">
        <f t="shared" si="2"/>
        <v>OOS</v>
      </c>
      <c r="P26" s="31" t="s">
        <v>122</v>
      </c>
      <c r="Q26" s="34" t="str">
        <f t="shared" si="3"/>
        <v>OOSSEL</v>
      </c>
      <c r="R26" s="34" t="str">
        <f>VLOOKUP(Q26,'Coding Matrix'!$D$8:$G$70,4,FALSE)</f>
        <v>Plant</v>
      </c>
      <c r="S26" s="31"/>
      <c r="T26" s="36" t="s">
        <v>439</v>
      </c>
      <c r="U26" s="1">
        <v>43209</v>
      </c>
      <c r="V26">
        <v>2200079</v>
      </c>
      <c r="W26" s="1">
        <v>43209</v>
      </c>
      <c r="X26" s="70" t="str">
        <f>VLOOKUP(T26,'GL Types'!$A$2:$B$9,2,FALSE)</f>
        <v>Finished Goods</v>
      </c>
      <c r="Y26" s="70" t="str">
        <f>VLOOKUP(Q26,'Coding Matrix'!$D$8:$H$70,5,FALSE)</f>
        <v>0ut of Spec - Seal Issues - Leakers</v>
      </c>
    </row>
    <row r="27" spans="1:25" x14ac:dyDescent="0.25">
      <c r="A27" s="1">
        <v>43199</v>
      </c>
      <c r="B27">
        <v>-31</v>
      </c>
      <c r="C27" s="36" t="s">
        <v>438</v>
      </c>
      <c r="D27" s="31" t="s">
        <v>487</v>
      </c>
      <c r="E27" s="31" t="s">
        <v>488</v>
      </c>
      <c r="F27">
        <v>5508164</v>
      </c>
      <c r="G27" s="36" t="s">
        <v>469</v>
      </c>
      <c r="H27">
        <v>22.903199999999998</v>
      </c>
      <c r="I27">
        <v>-710</v>
      </c>
      <c r="J27" s="36" t="s">
        <v>446</v>
      </c>
      <c r="K27" s="31" t="s">
        <v>443</v>
      </c>
      <c r="L27" s="36" t="s">
        <v>489</v>
      </c>
      <c r="M27" s="19">
        <v>33</v>
      </c>
      <c r="N27" s="31" t="s">
        <v>490</v>
      </c>
      <c r="O27" s="34" t="str">
        <f t="shared" si="2"/>
        <v>RES</v>
      </c>
      <c r="P27" s="31" t="s">
        <v>139</v>
      </c>
      <c r="Q27" s="34" t="str">
        <f t="shared" si="3"/>
        <v>RESEXP</v>
      </c>
      <c r="R27" s="34" t="str">
        <f>VLOOKUP(Q27,'Coding Matrix'!$D$8:$G$70,4,FALSE)</f>
        <v>Plant</v>
      </c>
      <c r="S27" s="31"/>
      <c r="T27" s="36" t="s">
        <v>439</v>
      </c>
      <c r="U27" s="1">
        <v>43199</v>
      </c>
      <c r="V27">
        <v>3156527</v>
      </c>
      <c r="W27" s="1">
        <v>43199</v>
      </c>
      <c r="X27" s="70" t="str">
        <f>VLOOKUP(T27,'GL Types'!$A$2:$B$9,2,FALSE)</f>
        <v>Finished Goods</v>
      </c>
      <c r="Y27" s="70" t="str">
        <f>VLOOKUP(Q27,'Coding Matrix'!$D$8:$H$70,5,FALSE)</f>
        <v>Prior Rear Reserves - Expired</v>
      </c>
    </row>
    <row r="28" spans="1:25" x14ac:dyDescent="0.25">
      <c r="A28" s="1">
        <v>43199</v>
      </c>
      <c r="B28">
        <v>-100</v>
      </c>
      <c r="C28" s="36" t="s">
        <v>440</v>
      </c>
      <c r="D28" s="33">
        <v>24059</v>
      </c>
      <c r="E28" s="31" t="s">
        <v>451</v>
      </c>
      <c r="F28">
        <v>5508136</v>
      </c>
      <c r="G28" s="36" t="s">
        <v>469</v>
      </c>
      <c r="H28">
        <v>0.44500000000000001</v>
      </c>
      <c r="I28">
        <v>-44.5</v>
      </c>
      <c r="J28" s="36" t="s">
        <v>436</v>
      </c>
      <c r="K28" s="31" t="s">
        <v>443</v>
      </c>
      <c r="L28" s="36" t="s">
        <v>491</v>
      </c>
      <c r="M28" s="19">
        <v>33</v>
      </c>
      <c r="N28" s="31" t="s">
        <v>492</v>
      </c>
      <c r="O28" s="34" t="str">
        <f t="shared" si="2"/>
        <v>DMG</v>
      </c>
      <c r="P28" s="31" t="s">
        <v>132</v>
      </c>
      <c r="Q28" s="34" t="str">
        <f t="shared" si="3"/>
        <v>DMGDMG</v>
      </c>
      <c r="R28" s="34" t="str">
        <f>VLOOKUP(Q28,'Coding Matrix'!$D$8:$G$70,4,FALSE)</f>
        <v>Plant</v>
      </c>
      <c r="S28" s="31"/>
      <c r="T28" s="36" t="s">
        <v>441</v>
      </c>
      <c r="U28" s="1">
        <v>43199</v>
      </c>
      <c r="V28">
        <v>2208261</v>
      </c>
      <c r="W28" s="1">
        <v>43199</v>
      </c>
      <c r="X28" s="70" t="str">
        <f>VLOOKUP(T28,'GL Types'!$A$2:$B$9,2,FALSE)</f>
        <v>Inventory-Dry / Non-commodity</v>
      </c>
      <c r="Y28" s="70" t="str">
        <f>VLOOKUP(Q28,'Coding Matrix'!$D$8:$H$70,5,FALSE)</f>
        <v>Damaged -  Repeat Primary code if other codes are not applicable</v>
      </c>
    </row>
    <row r="29" spans="1:25" x14ac:dyDescent="0.25">
      <c r="A29" s="1">
        <v>43199</v>
      </c>
      <c r="B29">
        <v>-40</v>
      </c>
      <c r="C29" s="36" t="s">
        <v>438</v>
      </c>
      <c r="D29" s="31" t="s">
        <v>493</v>
      </c>
      <c r="E29" s="31" t="s">
        <v>494</v>
      </c>
      <c r="F29">
        <v>5505453</v>
      </c>
      <c r="G29" s="36" t="s">
        <v>469</v>
      </c>
      <c r="H29">
        <v>9.6754999999999995</v>
      </c>
      <c r="I29">
        <v>-387.02</v>
      </c>
      <c r="J29" s="36" t="s">
        <v>446</v>
      </c>
      <c r="K29" s="31" t="s">
        <v>443</v>
      </c>
      <c r="L29" s="36" t="s">
        <v>495</v>
      </c>
      <c r="M29" s="19">
        <v>33</v>
      </c>
      <c r="N29" s="31" t="s">
        <v>496</v>
      </c>
      <c r="O29" s="34" t="str">
        <f t="shared" si="2"/>
        <v>OOS</v>
      </c>
      <c r="P29" s="31" t="s">
        <v>122</v>
      </c>
      <c r="Q29" s="34" t="str">
        <f t="shared" si="3"/>
        <v>OOSSEL</v>
      </c>
      <c r="R29" s="34" t="str">
        <f>VLOOKUP(Q29,'Coding Matrix'!$D$8:$G$70,4,FALSE)</f>
        <v>Plant</v>
      </c>
      <c r="S29" s="31"/>
      <c r="T29" s="36" t="s">
        <v>439</v>
      </c>
      <c r="U29" s="1">
        <v>43199</v>
      </c>
      <c r="V29">
        <v>2203400</v>
      </c>
      <c r="W29" s="1">
        <v>43199</v>
      </c>
      <c r="X29" s="70" t="str">
        <f>VLOOKUP(T29,'GL Types'!$A$2:$B$9,2,FALSE)</f>
        <v>Finished Goods</v>
      </c>
      <c r="Y29" s="70" t="str">
        <f>VLOOKUP(Q29,'Coding Matrix'!$D$8:$H$70,5,FALSE)</f>
        <v>0ut of Spec - Seal Issues - Leakers</v>
      </c>
    </row>
    <row r="30" spans="1:25" x14ac:dyDescent="0.25">
      <c r="A30" s="1">
        <v>43199</v>
      </c>
      <c r="B30">
        <v>-10</v>
      </c>
      <c r="C30" s="36" t="s">
        <v>438</v>
      </c>
      <c r="D30" s="31" t="s">
        <v>493</v>
      </c>
      <c r="E30" s="31" t="s">
        <v>497</v>
      </c>
      <c r="F30">
        <v>5505453</v>
      </c>
      <c r="G30" s="36" t="s">
        <v>469</v>
      </c>
      <c r="H30">
        <v>9.6754999999999995</v>
      </c>
      <c r="I30">
        <v>-96.76</v>
      </c>
      <c r="J30" s="36" t="s">
        <v>446</v>
      </c>
      <c r="K30" s="31" t="s">
        <v>443</v>
      </c>
      <c r="L30" s="36" t="s">
        <v>498</v>
      </c>
      <c r="M30" s="19">
        <v>33</v>
      </c>
      <c r="N30" s="31" t="s">
        <v>496</v>
      </c>
      <c r="O30" s="34" t="str">
        <f t="shared" si="2"/>
        <v>OOS</v>
      </c>
      <c r="P30" s="31" t="s">
        <v>122</v>
      </c>
      <c r="Q30" s="34" t="str">
        <f t="shared" si="3"/>
        <v>OOSSEL</v>
      </c>
      <c r="R30" s="34" t="str">
        <f>VLOOKUP(Q30,'Coding Matrix'!$D$8:$G$70,4,FALSE)</f>
        <v>Plant</v>
      </c>
      <c r="S30" s="31"/>
      <c r="T30" s="36" t="s">
        <v>439</v>
      </c>
      <c r="U30" s="1">
        <v>43199</v>
      </c>
      <c r="V30">
        <v>2203400</v>
      </c>
      <c r="W30" s="1">
        <v>43199</v>
      </c>
      <c r="X30" s="70" t="str">
        <f>VLOOKUP(T30,'GL Types'!$A$2:$B$9,2,FALSE)</f>
        <v>Finished Goods</v>
      </c>
      <c r="Y30" s="70" t="str">
        <f>VLOOKUP(Q30,'Coding Matrix'!$D$8:$H$70,5,FALSE)</f>
        <v>0ut of Spec - Seal Issues - Leakers</v>
      </c>
    </row>
    <row r="31" spans="1:25" x14ac:dyDescent="0.25">
      <c r="A31" s="1">
        <v>43200</v>
      </c>
      <c r="B31">
        <v>-120</v>
      </c>
      <c r="C31" s="36" t="s">
        <v>438</v>
      </c>
      <c r="D31" s="31" t="s">
        <v>479</v>
      </c>
      <c r="E31" s="31" t="s">
        <v>480</v>
      </c>
      <c r="F31">
        <v>5512045</v>
      </c>
      <c r="G31" s="36" t="s">
        <v>469</v>
      </c>
      <c r="H31">
        <v>14.498200000000001</v>
      </c>
      <c r="I31" s="32">
        <v>-1739.78</v>
      </c>
      <c r="J31" s="36" t="s">
        <v>446</v>
      </c>
      <c r="K31" s="31" t="s">
        <v>443</v>
      </c>
      <c r="L31" s="36" t="s">
        <v>481</v>
      </c>
      <c r="M31" s="19">
        <v>33</v>
      </c>
      <c r="N31" s="31" t="s">
        <v>482</v>
      </c>
      <c r="O31" s="34" t="str">
        <f t="shared" si="2"/>
        <v>OOS</v>
      </c>
      <c r="P31" s="31" t="s">
        <v>118</v>
      </c>
      <c r="Q31" s="34" t="str">
        <f t="shared" si="3"/>
        <v>OOSMIC</v>
      </c>
      <c r="R31" s="34" t="str">
        <f>VLOOKUP(Q31,'Coding Matrix'!$D$8:$G$70,4,FALSE)</f>
        <v>Plant</v>
      </c>
      <c r="S31" s="31"/>
      <c r="T31" s="36" t="s">
        <v>439</v>
      </c>
      <c r="U31" s="1">
        <v>43200</v>
      </c>
      <c r="V31">
        <v>2202860</v>
      </c>
      <c r="W31" s="1">
        <v>43200</v>
      </c>
      <c r="X31" s="70" t="str">
        <f>VLOOKUP(T31,'GL Types'!$A$2:$B$9,2,FALSE)</f>
        <v>Finished Goods</v>
      </c>
      <c r="Y31" s="70" t="str">
        <f>VLOOKUP(Q31,'Coding Matrix'!$D$8:$H$70,5,FALSE)</f>
        <v>0ut of Spec - Micro issue</v>
      </c>
    </row>
    <row r="32" spans="1:25" x14ac:dyDescent="0.25">
      <c r="A32" s="1">
        <v>43200</v>
      </c>
      <c r="B32">
        <v>-22</v>
      </c>
      <c r="C32" s="36" t="s">
        <v>438</v>
      </c>
      <c r="D32" s="31" t="s">
        <v>479</v>
      </c>
      <c r="E32" s="31" t="s">
        <v>480</v>
      </c>
      <c r="F32">
        <v>5512045</v>
      </c>
      <c r="G32" s="36" t="s">
        <v>469</v>
      </c>
      <c r="H32">
        <v>14.498200000000001</v>
      </c>
      <c r="I32">
        <v>-318.95999999999998</v>
      </c>
      <c r="J32" s="36" t="s">
        <v>446</v>
      </c>
      <c r="K32" s="31" t="s">
        <v>443</v>
      </c>
      <c r="L32" s="36" t="s">
        <v>483</v>
      </c>
      <c r="M32" s="19">
        <v>33</v>
      </c>
      <c r="N32" s="31" t="s">
        <v>482</v>
      </c>
      <c r="O32" s="34" t="str">
        <f t="shared" si="2"/>
        <v>OOS</v>
      </c>
      <c r="P32" s="31" t="s">
        <v>118</v>
      </c>
      <c r="Q32" s="34" t="str">
        <f t="shared" si="3"/>
        <v>OOSMIC</v>
      </c>
      <c r="R32" s="34" t="str">
        <f>VLOOKUP(Q32,'Coding Matrix'!$D$8:$G$70,4,FALSE)</f>
        <v>Plant</v>
      </c>
      <c r="S32" s="31"/>
      <c r="T32" s="36" t="s">
        <v>439</v>
      </c>
      <c r="U32" s="1">
        <v>43200</v>
      </c>
      <c r="V32">
        <v>2202860</v>
      </c>
      <c r="W32" s="1">
        <v>43200</v>
      </c>
      <c r="X32" s="70" t="str">
        <f>VLOOKUP(T32,'GL Types'!$A$2:$B$9,2,FALSE)</f>
        <v>Finished Goods</v>
      </c>
      <c r="Y32" s="70" t="str">
        <f>VLOOKUP(Q32,'Coding Matrix'!$D$8:$H$70,5,FALSE)</f>
        <v>0ut of Spec - Micro issue</v>
      </c>
    </row>
    <row r="33" spans="1:25" x14ac:dyDescent="0.25">
      <c r="A33" s="1">
        <v>43200</v>
      </c>
      <c r="B33">
        <v>-18</v>
      </c>
      <c r="C33" s="36" t="s">
        <v>438</v>
      </c>
      <c r="D33" s="31" t="s">
        <v>450</v>
      </c>
      <c r="E33" s="31" t="s">
        <v>484</v>
      </c>
      <c r="F33">
        <v>5512012</v>
      </c>
      <c r="G33" s="36" t="s">
        <v>469</v>
      </c>
      <c r="H33">
        <v>11.5984</v>
      </c>
      <c r="I33">
        <v>-208.77</v>
      </c>
      <c r="J33" s="36" t="s">
        <v>445</v>
      </c>
      <c r="K33" s="31" t="s">
        <v>443</v>
      </c>
      <c r="L33" s="36" t="s">
        <v>485</v>
      </c>
      <c r="M33" s="19">
        <v>33</v>
      </c>
      <c r="N33" s="31" t="s">
        <v>486</v>
      </c>
      <c r="O33" s="34" t="str">
        <f t="shared" si="2"/>
        <v>OOS</v>
      </c>
      <c r="P33" s="31" t="s">
        <v>122</v>
      </c>
      <c r="Q33" s="34" t="str">
        <f t="shared" si="3"/>
        <v>OOSSEL</v>
      </c>
      <c r="R33" s="34" t="str">
        <f>VLOOKUP(Q33,'Coding Matrix'!$D$8:$G$70,4,FALSE)</f>
        <v>Plant</v>
      </c>
      <c r="S33" s="31"/>
      <c r="T33" s="36" t="s">
        <v>439</v>
      </c>
      <c r="U33" s="1">
        <v>43200</v>
      </c>
      <c r="V33">
        <v>2203397</v>
      </c>
      <c r="W33" s="1">
        <v>43200</v>
      </c>
      <c r="X33" s="70" t="str">
        <f>VLOOKUP(T33,'GL Types'!$A$2:$B$9,2,FALSE)</f>
        <v>Finished Goods</v>
      </c>
      <c r="Y33" s="70" t="str">
        <f>VLOOKUP(Q33,'Coding Matrix'!$D$8:$H$70,5,FALSE)</f>
        <v>0ut of Spec - Seal Issues - Leakers</v>
      </c>
    </row>
    <row r="34" spans="1:25" x14ac:dyDescent="0.25">
      <c r="A34" s="1">
        <v>43201</v>
      </c>
      <c r="B34">
        <v>-4440</v>
      </c>
      <c r="C34" s="36" t="s">
        <v>440</v>
      </c>
      <c r="D34" s="33">
        <v>4769</v>
      </c>
      <c r="E34" s="31" t="s">
        <v>711</v>
      </c>
      <c r="F34">
        <v>5536546</v>
      </c>
      <c r="G34" s="36" t="s">
        <v>469</v>
      </c>
      <c r="H34">
        <v>0.1424</v>
      </c>
      <c r="I34">
        <v>-632.26</v>
      </c>
      <c r="J34" s="36" t="s">
        <v>436</v>
      </c>
      <c r="K34" s="31" t="s">
        <v>443</v>
      </c>
      <c r="L34" s="36" t="s">
        <v>712</v>
      </c>
      <c r="M34" s="19">
        <v>33</v>
      </c>
      <c r="N34" s="31" t="s">
        <v>713</v>
      </c>
      <c r="O34" s="34" t="str">
        <f t="shared" si="2"/>
        <v>OOS</v>
      </c>
      <c r="P34" s="31" t="s">
        <v>126</v>
      </c>
      <c r="Q34" s="34" t="str">
        <f t="shared" si="3"/>
        <v>OOSTEX</v>
      </c>
      <c r="R34" s="34" t="str">
        <f>VLOOKUP(Q34,'Coding Matrix'!$D$8:$G$70,4,FALSE)</f>
        <v>Plant</v>
      </c>
      <c r="S34" s="31"/>
      <c r="T34" s="36" t="s">
        <v>444</v>
      </c>
      <c r="U34" s="1">
        <v>43201</v>
      </c>
      <c r="V34">
        <v>2204243</v>
      </c>
      <c r="W34" s="1">
        <v>43206</v>
      </c>
      <c r="X34" s="70" t="str">
        <f>VLOOKUP(T34,'GL Types'!$A$2:$B$9,2,FALSE)</f>
        <v>Inventory - Sub Assembly</v>
      </c>
      <c r="Y34" s="70" t="str">
        <f>VLOOKUP(Q34,'Coding Matrix'!$D$8:$H$70,5,FALSE)</f>
        <v>0ut of Spec - Texture</v>
      </c>
    </row>
    <row r="35" spans="1:25" x14ac:dyDescent="0.25">
      <c r="A35" s="1">
        <v>43202</v>
      </c>
      <c r="B35">
        <v>-4592.7</v>
      </c>
      <c r="C35" s="36" t="s">
        <v>440</v>
      </c>
      <c r="D35" s="33">
        <v>23689</v>
      </c>
      <c r="E35" s="31" t="s">
        <v>708</v>
      </c>
      <c r="F35">
        <v>5536528</v>
      </c>
      <c r="G35" s="36" t="s">
        <v>469</v>
      </c>
      <c r="H35">
        <v>0.1547</v>
      </c>
      <c r="I35">
        <v>-710.49</v>
      </c>
      <c r="J35" s="36" t="s">
        <v>436</v>
      </c>
      <c r="K35" s="31" t="s">
        <v>443</v>
      </c>
      <c r="L35" s="36" t="s">
        <v>709</v>
      </c>
      <c r="M35" s="19">
        <v>33</v>
      </c>
      <c r="N35" s="31" t="s">
        <v>710</v>
      </c>
      <c r="O35" s="34" t="str">
        <f t="shared" si="2"/>
        <v>OOS</v>
      </c>
      <c r="P35" s="31" t="s">
        <v>104</v>
      </c>
      <c r="Q35" s="34" t="str">
        <f t="shared" si="3"/>
        <v>OOSAPP</v>
      </c>
      <c r="R35" s="34" t="str">
        <f>VLOOKUP(Q35,'Coding Matrix'!$D$8:$G$70,4,FALSE)</f>
        <v>Plant</v>
      </c>
      <c r="S35" s="31"/>
      <c r="T35" s="36" t="s">
        <v>444</v>
      </c>
      <c r="U35" s="1">
        <v>43202</v>
      </c>
      <c r="V35">
        <v>2208102</v>
      </c>
      <c r="W35" s="1">
        <v>43206</v>
      </c>
      <c r="X35" s="70" t="str">
        <f>VLOOKUP(T35,'GL Types'!$A$2:$B$9,2,FALSE)</f>
        <v>Inventory - Sub Assembly</v>
      </c>
      <c r="Y35" s="70" t="str">
        <f>VLOOKUP(Q35,'Coding Matrix'!$D$8:$H$70,5,FALSE)</f>
        <v>0ut of Spec - Appearance</v>
      </c>
    </row>
    <row r="36" spans="1:25" x14ac:dyDescent="0.25">
      <c r="A36" s="1">
        <v>43202</v>
      </c>
      <c r="B36">
        <v>-2</v>
      </c>
      <c r="C36" s="36" t="s">
        <v>438</v>
      </c>
      <c r="D36" s="42" t="s">
        <v>474</v>
      </c>
      <c r="E36" s="31" t="s">
        <v>475</v>
      </c>
      <c r="F36">
        <v>5524828</v>
      </c>
      <c r="G36" s="36" t="s">
        <v>469</v>
      </c>
      <c r="H36">
        <v>15.741099999999999</v>
      </c>
      <c r="I36">
        <v>-31.48</v>
      </c>
      <c r="J36" s="36" t="s">
        <v>445</v>
      </c>
      <c r="K36" s="31" t="s">
        <v>476</v>
      </c>
      <c r="L36" s="36" t="s">
        <v>477</v>
      </c>
      <c r="M36" s="19">
        <v>33</v>
      </c>
      <c r="N36" s="31" t="s">
        <v>478</v>
      </c>
      <c r="O36" s="46" t="str">
        <f t="shared" si="2"/>
        <v>2cs</v>
      </c>
      <c r="P36" s="31" t="s">
        <v>132</v>
      </c>
      <c r="Q36" s="49" t="s">
        <v>1598</v>
      </c>
      <c r="R36" s="34" t="str">
        <f>VLOOKUP(Q36,'Coding Matrix'!$D$8:$G$70,4,FALSE)</f>
        <v>Plant</v>
      </c>
      <c r="S36" s="31" t="s">
        <v>1580</v>
      </c>
      <c r="T36" s="36" t="s">
        <v>439</v>
      </c>
      <c r="U36" s="1">
        <v>43202</v>
      </c>
      <c r="V36">
        <v>3167427</v>
      </c>
      <c r="W36" s="1">
        <v>43202</v>
      </c>
      <c r="X36" s="70" t="str">
        <f>VLOOKUP(T36,'GL Types'!$A$2:$B$9,2,FALSE)</f>
        <v>Finished Goods</v>
      </c>
      <c r="Y36" s="70" t="str">
        <f>VLOOKUP(Q36,'Coding Matrix'!$D$8:$H$70,5,FALSE)</f>
        <v>Damaged -  Repeat Primary code if other codes are not applicable</v>
      </c>
    </row>
    <row r="37" spans="1:25" x14ac:dyDescent="0.25">
      <c r="A37" s="1">
        <v>43203</v>
      </c>
      <c r="B37">
        <v>-109</v>
      </c>
      <c r="C37" s="36" t="s">
        <v>438</v>
      </c>
      <c r="D37" s="31" t="s">
        <v>689</v>
      </c>
      <c r="E37" s="31" t="s">
        <v>690</v>
      </c>
      <c r="F37">
        <v>5531520</v>
      </c>
      <c r="G37" s="36" t="s">
        <v>469</v>
      </c>
      <c r="H37">
        <v>14.195600000000001</v>
      </c>
      <c r="I37" s="32">
        <v>-1547.32</v>
      </c>
      <c r="J37" s="36" t="s">
        <v>445</v>
      </c>
      <c r="K37" s="31" t="s">
        <v>443</v>
      </c>
      <c r="L37" s="36" t="s">
        <v>691</v>
      </c>
      <c r="M37" s="19">
        <v>33</v>
      </c>
      <c r="N37" s="31" t="s">
        <v>692</v>
      </c>
      <c r="O37" s="34" t="str">
        <f t="shared" si="2"/>
        <v>OOS</v>
      </c>
      <c r="P37" s="31" t="s">
        <v>126</v>
      </c>
      <c r="Q37" s="34" t="str">
        <f t="shared" ref="Q37:Q47" si="4">CONCATENATE(O37,P37)</f>
        <v>OOSTEX</v>
      </c>
      <c r="R37" s="34" t="str">
        <f>VLOOKUP(Q37,'Coding Matrix'!$D$8:$G$70,4,FALSE)</f>
        <v>Plant</v>
      </c>
      <c r="S37" s="31"/>
      <c r="T37" s="36" t="s">
        <v>439</v>
      </c>
      <c r="U37" s="1">
        <v>43203</v>
      </c>
      <c r="V37">
        <v>3158989</v>
      </c>
      <c r="W37" s="1">
        <v>43203</v>
      </c>
      <c r="X37" s="70" t="str">
        <f>VLOOKUP(T37,'GL Types'!$A$2:$B$9,2,FALSE)</f>
        <v>Finished Goods</v>
      </c>
      <c r="Y37" s="70" t="str">
        <f>VLOOKUP(Q37,'Coding Matrix'!$D$8:$H$70,5,FALSE)</f>
        <v>0ut of Spec - Texture</v>
      </c>
    </row>
    <row r="38" spans="1:25" x14ac:dyDescent="0.25">
      <c r="A38" s="1">
        <v>43203</v>
      </c>
      <c r="B38">
        <v>-21262</v>
      </c>
      <c r="C38" s="36" t="s">
        <v>435</v>
      </c>
      <c r="D38" s="33">
        <v>35193</v>
      </c>
      <c r="E38" s="31" t="s">
        <v>693</v>
      </c>
      <c r="F38">
        <v>5531462</v>
      </c>
      <c r="G38" s="36" t="s">
        <v>469</v>
      </c>
      <c r="H38">
        <v>4.8999999999999998E-3</v>
      </c>
      <c r="I38">
        <v>-104.18</v>
      </c>
      <c r="J38" s="36" t="s">
        <v>436</v>
      </c>
      <c r="K38" s="31" t="s">
        <v>449</v>
      </c>
      <c r="L38" s="36" t="s">
        <v>694</v>
      </c>
      <c r="M38" s="19">
        <v>33</v>
      </c>
      <c r="N38" s="31" t="s">
        <v>695</v>
      </c>
      <c r="O38" s="34" t="str">
        <f t="shared" si="2"/>
        <v>DMG</v>
      </c>
      <c r="P38" s="31" t="s">
        <v>133</v>
      </c>
      <c r="Q38" s="34" t="str">
        <f t="shared" si="4"/>
        <v>DMGDWH</v>
      </c>
      <c r="R38" s="34" t="str">
        <f>VLOOKUP(Q38,'Coding Matrix'!$D$8:$G$70,4,FALSE)</f>
        <v>Plant</v>
      </c>
      <c r="S38" s="31"/>
      <c r="T38" s="36" t="s">
        <v>437</v>
      </c>
      <c r="U38" s="1">
        <v>43203</v>
      </c>
      <c r="V38">
        <v>3163733</v>
      </c>
      <c r="W38" s="1">
        <v>43203</v>
      </c>
      <c r="X38" s="70" t="str">
        <f>VLOOKUP(T38,'GL Types'!$A$2:$B$9,2,FALSE)</f>
        <v>Inventory-Packaging</v>
      </c>
      <c r="Y38" s="70" t="str">
        <f>VLOOKUP(Q38,'Coding Matrix'!$D$8:$H$70,5,FALSE)</f>
        <v>Damaged -  Damage Warehouse - Material Handling Damage</v>
      </c>
    </row>
    <row r="39" spans="1:25" x14ac:dyDescent="0.25">
      <c r="A39" s="1">
        <v>43203</v>
      </c>
      <c r="B39">
        <v>-19.25</v>
      </c>
      <c r="C39" s="36" t="s">
        <v>440</v>
      </c>
      <c r="D39" s="33">
        <v>3721</v>
      </c>
      <c r="E39" s="31" t="s">
        <v>696</v>
      </c>
      <c r="F39">
        <v>5531462</v>
      </c>
      <c r="G39" s="36" t="s">
        <v>469</v>
      </c>
      <c r="H39">
        <v>3.2225999999999999</v>
      </c>
      <c r="I39">
        <v>-62.04</v>
      </c>
      <c r="J39" s="36" t="s">
        <v>445</v>
      </c>
      <c r="K39" s="31" t="s">
        <v>449</v>
      </c>
      <c r="L39" s="36" t="s">
        <v>694</v>
      </c>
      <c r="M39" s="19">
        <v>33</v>
      </c>
      <c r="N39" s="31" t="s">
        <v>695</v>
      </c>
      <c r="O39" s="34" t="str">
        <f t="shared" si="2"/>
        <v>DMG</v>
      </c>
      <c r="P39" s="31" t="s">
        <v>133</v>
      </c>
      <c r="Q39" s="34" t="str">
        <f t="shared" si="4"/>
        <v>DMGDWH</v>
      </c>
      <c r="R39" s="34" t="str">
        <f>VLOOKUP(Q39,'Coding Matrix'!$D$8:$G$70,4,FALSE)</f>
        <v>Plant</v>
      </c>
      <c r="S39" s="31"/>
      <c r="T39" s="36" t="s">
        <v>437</v>
      </c>
      <c r="U39" s="1">
        <v>43203</v>
      </c>
      <c r="V39">
        <v>2204111</v>
      </c>
      <c r="W39" s="1">
        <v>43203</v>
      </c>
      <c r="X39" s="70" t="str">
        <f>VLOOKUP(T39,'GL Types'!$A$2:$B$9,2,FALSE)</f>
        <v>Inventory-Packaging</v>
      </c>
      <c r="Y39" s="70" t="str">
        <f>VLOOKUP(Q39,'Coding Matrix'!$D$8:$H$70,5,FALSE)</f>
        <v>Damaged -  Damage Warehouse - Material Handling Damage</v>
      </c>
    </row>
    <row r="40" spans="1:25" x14ac:dyDescent="0.25">
      <c r="A40" s="1">
        <v>43203</v>
      </c>
      <c r="B40">
        <v>-32603.599999999999</v>
      </c>
      <c r="C40" s="36" t="s">
        <v>435</v>
      </c>
      <c r="D40" s="33">
        <v>21628</v>
      </c>
      <c r="E40" s="31" t="s">
        <v>697</v>
      </c>
      <c r="F40">
        <v>5531462</v>
      </c>
      <c r="G40" s="36" t="s">
        <v>469</v>
      </c>
      <c r="H40">
        <v>1.1900000000000001E-2</v>
      </c>
      <c r="I40">
        <v>-387.98</v>
      </c>
      <c r="J40" s="36" t="s">
        <v>445</v>
      </c>
      <c r="K40" s="31" t="s">
        <v>449</v>
      </c>
      <c r="L40" s="36" t="s">
        <v>694</v>
      </c>
      <c r="M40" s="19">
        <v>33</v>
      </c>
      <c r="N40" s="31" t="s">
        <v>695</v>
      </c>
      <c r="O40" s="34" t="str">
        <f t="shared" si="2"/>
        <v>DMG</v>
      </c>
      <c r="P40" s="31" t="s">
        <v>133</v>
      </c>
      <c r="Q40" s="34" t="str">
        <f t="shared" si="4"/>
        <v>DMGDWH</v>
      </c>
      <c r="R40" s="34" t="str">
        <f>VLOOKUP(Q40,'Coding Matrix'!$D$8:$G$70,4,FALSE)</f>
        <v>Plant</v>
      </c>
      <c r="S40" s="31"/>
      <c r="T40" s="36" t="s">
        <v>437</v>
      </c>
      <c r="U40" s="1">
        <v>43203</v>
      </c>
      <c r="V40">
        <v>2207097</v>
      </c>
      <c r="W40" s="1">
        <v>43203</v>
      </c>
      <c r="X40" s="70" t="str">
        <f>VLOOKUP(T40,'GL Types'!$A$2:$B$9,2,FALSE)</f>
        <v>Inventory-Packaging</v>
      </c>
      <c r="Y40" s="70" t="str">
        <f>VLOOKUP(Q40,'Coding Matrix'!$D$8:$H$70,5,FALSE)</f>
        <v>Damaged -  Damage Warehouse - Material Handling Damage</v>
      </c>
    </row>
    <row r="41" spans="1:25" x14ac:dyDescent="0.25">
      <c r="A41" s="1">
        <v>43203</v>
      </c>
      <c r="B41">
        <v>-10281</v>
      </c>
      <c r="C41" s="36" t="s">
        <v>435</v>
      </c>
      <c r="D41" s="33">
        <v>21628</v>
      </c>
      <c r="E41" s="31" t="s">
        <v>698</v>
      </c>
      <c r="F41">
        <v>5531462</v>
      </c>
      <c r="G41" s="36" t="s">
        <v>469</v>
      </c>
      <c r="H41">
        <v>1.1900000000000001E-2</v>
      </c>
      <c r="I41">
        <v>-122.34</v>
      </c>
      <c r="J41" s="36" t="s">
        <v>446</v>
      </c>
      <c r="K41" s="31" t="s">
        <v>449</v>
      </c>
      <c r="L41" s="36" t="s">
        <v>694</v>
      </c>
      <c r="M41" s="19">
        <v>33</v>
      </c>
      <c r="N41" s="31" t="s">
        <v>695</v>
      </c>
      <c r="O41" s="34" t="str">
        <f t="shared" si="2"/>
        <v>DMG</v>
      </c>
      <c r="P41" s="31" t="s">
        <v>133</v>
      </c>
      <c r="Q41" s="34" t="str">
        <f t="shared" si="4"/>
        <v>DMGDWH</v>
      </c>
      <c r="R41" s="34" t="str">
        <f>VLOOKUP(Q41,'Coding Matrix'!$D$8:$G$70,4,FALSE)</f>
        <v>Plant</v>
      </c>
      <c r="S41" s="31"/>
      <c r="T41" s="36" t="s">
        <v>437</v>
      </c>
      <c r="U41" s="1">
        <v>43203</v>
      </c>
      <c r="V41">
        <v>2207097</v>
      </c>
      <c r="W41" s="1">
        <v>43203</v>
      </c>
      <c r="X41" s="70" t="str">
        <f>VLOOKUP(T41,'GL Types'!$A$2:$B$9,2,FALSE)</f>
        <v>Inventory-Packaging</v>
      </c>
      <c r="Y41" s="70" t="str">
        <f>VLOOKUP(Q41,'Coding Matrix'!$D$8:$H$70,5,FALSE)</f>
        <v>Damaged -  Damage Warehouse - Material Handling Damage</v>
      </c>
    </row>
    <row r="42" spans="1:25" x14ac:dyDescent="0.25">
      <c r="A42" s="1">
        <v>43203</v>
      </c>
      <c r="B42">
        <v>-11331</v>
      </c>
      <c r="C42" s="36" t="s">
        <v>435</v>
      </c>
      <c r="D42" s="33">
        <v>35189</v>
      </c>
      <c r="E42" s="31" t="s">
        <v>699</v>
      </c>
      <c r="F42">
        <v>5531462</v>
      </c>
      <c r="G42" s="36" t="s">
        <v>469</v>
      </c>
      <c r="H42">
        <v>4.7999999999999996E-3</v>
      </c>
      <c r="I42">
        <v>-54.39</v>
      </c>
      <c r="J42" s="36" t="s">
        <v>445</v>
      </c>
      <c r="K42" s="31" t="s">
        <v>449</v>
      </c>
      <c r="L42" s="36" t="s">
        <v>700</v>
      </c>
      <c r="M42" s="19">
        <v>33</v>
      </c>
      <c r="N42" s="31" t="s">
        <v>695</v>
      </c>
      <c r="O42" s="34" t="str">
        <f t="shared" si="2"/>
        <v>DMG</v>
      </c>
      <c r="P42" s="31" t="s">
        <v>133</v>
      </c>
      <c r="Q42" s="34" t="str">
        <f t="shared" si="4"/>
        <v>DMGDWH</v>
      </c>
      <c r="R42" s="34" t="str">
        <f>VLOOKUP(Q42,'Coding Matrix'!$D$8:$G$70,4,FALSE)</f>
        <v>Plant</v>
      </c>
      <c r="S42" s="31"/>
      <c r="T42" s="36" t="s">
        <v>437</v>
      </c>
      <c r="U42" s="1">
        <v>43203</v>
      </c>
      <c r="V42">
        <v>3163729</v>
      </c>
      <c r="W42" s="1">
        <v>43203</v>
      </c>
      <c r="X42" s="70" t="str">
        <f>VLOOKUP(T42,'GL Types'!$A$2:$B$9,2,FALSE)</f>
        <v>Inventory-Packaging</v>
      </c>
      <c r="Y42" s="70" t="str">
        <f>VLOOKUP(Q42,'Coding Matrix'!$D$8:$H$70,5,FALSE)</f>
        <v>Damaged -  Damage Warehouse - Material Handling Damage</v>
      </c>
    </row>
    <row r="43" spans="1:25" x14ac:dyDescent="0.25">
      <c r="A43" s="1">
        <v>43203</v>
      </c>
      <c r="B43">
        <v>-8963</v>
      </c>
      <c r="C43" s="36" t="s">
        <v>435</v>
      </c>
      <c r="D43" s="33">
        <v>35189</v>
      </c>
      <c r="E43" s="31" t="s">
        <v>701</v>
      </c>
      <c r="F43">
        <v>5531462</v>
      </c>
      <c r="G43" s="36" t="s">
        <v>469</v>
      </c>
      <c r="H43">
        <v>4.7999999999999996E-3</v>
      </c>
      <c r="I43">
        <v>-43.02</v>
      </c>
      <c r="J43" s="36" t="s">
        <v>445</v>
      </c>
      <c r="K43" s="31" t="s">
        <v>449</v>
      </c>
      <c r="L43" s="36" t="s">
        <v>700</v>
      </c>
      <c r="M43" s="19">
        <v>33</v>
      </c>
      <c r="N43" s="31" t="s">
        <v>695</v>
      </c>
      <c r="O43" s="34" t="str">
        <f t="shared" si="2"/>
        <v>DMG</v>
      </c>
      <c r="P43" s="31" t="s">
        <v>133</v>
      </c>
      <c r="Q43" s="34" t="str">
        <f t="shared" si="4"/>
        <v>DMGDWH</v>
      </c>
      <c r="R43" s="34" t="str">
        <f>VLOOKUP(Q43,'Coding Matrix'!$D$8:$G$70,4,FALSE)</f>
        <v>Plant</v>
      </c>
      <c r="S43" s="31"/>
      <c r="T43" s="36" t="s">
        <v>437</v>
      </c>
      <c r="U43" s="1">
        <v>43203</v>
      </c>
      <c r="V43">
        <v>3163729</v>
      </c>
      <c r="W43" s="1">
        <v>43203</v>
      </c>
      <c r="X43" s="70" t="str">
        <f>VLOOKUP(T43,'GL Types'!$A$2:$B$9,2,FALSE)</f>
        <v>Inventory-Packaging</v>
      </c>
      <c r="Y43" s="70" t="str">
        <f>VLOOKUP(Q43,'Coding Matrix'!$D$8:$H$70,5,FALSE)</f>
        <v>Damaged -  Damage Warehouse - Material Handling Damage</v>
      </c>
    </row>
    <row r="44" spans="1:25" x14ac:dyDescent="0.25">
      <c r="A44" s="1">
        <v>43203</v>
      </c>
      <c r="B44">
        <v>-28087</v>
      </c>
      <c r="C44" s="36" t="s">
        <v>435</v>
      </c>
      <c r="D44" s="33">
        <v>35180</v>
      </c>
      <c r="E44" s="31" t="s">
        <v>702</v>
      </c>
      <c r="F44">
        <v>5531462</v>
      </c>
      <c r="G44" s="36" t="s">
        <v>469</v>
      </c>
      <c r="H44">
        <v>5.4999999999999997E-3</v>
      </c>
      <c r="I44">
        <v>-154.47999999999999</v>
      </c>
      <c r="J44" s="36" t="s">
        <v>445</v>
      </c>
      <c r="K44" s="31" t="s">
        <v>449</v>
      </c>
      <c r="L44" s="36" t="s">
        <v>700</v>
      </c>
      <c r="M44" s="19">
        <v>33</v>
      </c>
      <c r="N44" s="31" t="s">
        <v>695</v>
      </c>
      <c r="O44" s="34" t="str">
        <f t="shared" si="2"/>
        <v>DMG</v>
      </c>
      <c r="P44" s="31" t="s">
        <v>133</v>
      </c>
      <c r="Q44" s="34" t="str">
        <f t="shared" si="4"/>
        <v>DMGDWH</v>
      </c>
      <c r="R44" s="34" t="str">
        <f>VLOOKUP(Q44,'Coding Matrix'!$D$8:$G$70,4,FALSE)</f>
        <v>Plant</v>
      </c>
      <c r="S44" s="31"/>
      <c r="T44" s="36" t="s">
        <v>437</v>
      </c>
      <c r="U44" s="1">
        <v>43203</v>
      </c>
      <c r="V44">
        <v>3163719</v>
      </c>
      <c r="W44" s="1">
        <v>43203</v>
      </c>
      <c r="X44" s="70" t="str">
        <f>VLOOKUP(T44,'GL Types'!$A$2:$B$9,2,FALSE)</f>
        <v>Inventory-Packaging</v>
      </c>
      <c r="Y44" s="70" t="str">
        <f>VLOOKUP(Q44,'Coding Matrix'!$D$8:$H$70,5,FALSE)</f>
        <v>Damaged -  Damage Warehouse - Material Handling Damage</v>
      </c>
    </row>
    <row r="45" spans="1:25" x14ac:dyDescent="0.25">
      <c r="A45" s="1">
        <v>43203</v>
      </c>
      <c r="B45">
        <v>-28087</v>
      </c>
      <c r="C45" s="36" t="s">
        <v>435</v>
      </c>
      <c r="D45" s="33">
        <v>35192</v>
      </c>
      <c r="E45" s="31" t="s">
        <v>703</v>
      </c>
      <c r="F45">
        <v>5531462</v>
      </c>
      <c r="G45" s="36" t="s">
        <v>469</v>
      </c>
      <c r="H45">
        <v>5.1999999999999998E-3</v>
      </c>
      <c r="I45">
        <v>-146.05000000000001</v>
      </c>
      <c r="J45" s="36" t="s">
        <v>445</v>
      </c>
      <c r="K45" s="31" t="s">
        <v>449</v>
      </c>
      <c r="L45" s="36" t="s">
        <v>700</v>
      </c>
      <c r="M45" s="19">
        <v>33</v>
      </c>
      <c r="N45" s="31" t="s">
        <v>695</v>
      </c>
      <c r="O45" s="34" t="str">
        <f t="shared" si="2"/>
        <v>DMG</v>
      </c>
      <c r="P45" s="31" t="s">
        <v>133</v>
      </c>
      <c r="Q45" s="34" t="str">
        <f t="shared" si="4"/>
        <v>DMGDWH</v>
      </c>
      <c r="R45" s="34" t="str">
        <f>VLOOKUP(Q45,'Coding Matrix'!$D$8:$G$70,4,FALSE)</f>
        <v>Plant</v>
      </c>
      <c r="S45" s="31"/>
      <c r="T45" s="36" t="s">
        <v>437</v>
      </c>
      <c r="U45" s="1">
        <v>43203</v>
      </c>
      <c r="V45">
        <v>3163732</v>
      </c>
      <c r="W45" s="1">
        <v>43203</v>
      </c>
      <c r="X45" s="70" t="str">
        <f>VLOOKUP(T45,'GL Types'!$A$2:$B$9,2,FALSE)</f>
        <v>Inventory-Packaging</v>
      </c>
      <c r="Y45" s="70" t="str">
        <f>VLOOKUP(Q45,'Coding Matrix'!$D$8:$H$70,5,FALSE)</f>
        <v>Damaged -  Damage Warehouse - Material Handling Damage</v>
      </c>
    </row>
    <row r="46" spans="1:25" x14ac:dyDescent="0.25">
      <c r="A46" s="1">
        <v>43203</v>
      </c>
      <c r="B46">
        <v>-144115</v>
      </c>
      <c r="C46" s="36" t="s">
        <v>435</v>
      </c>
      <c r="D46" s="33">
        <v>26444</v>
      </c>
      <c r="E46" s="31" t="s">
        <v>704</v>
      </c>
      <c r="F46">
        <v>5531462</v>
      </c>
      <c r="G46" s="36" t="s">
        <v>469</v>
      </c>
      <c r="H46">
        <v>3.2000000000000002E-3</v>
      </c>
      <c r="I46">
        <v>-461.17</v>
      </c>
      <c r="J46" s="36" t="s">
        <v>445</v>
      </c>
      <c r="K46" s="31" t="s">
        <v>449</v>
      </c>
      <c r="L46" s="36" t="s">
        <v>700</v>
      </c>
      <c r="M46" s="19">
        <v>33</v>
      </c>
      <c r="N46" s="31" t="s">
        <v>695</v>
      </c>
      <c r="O46" s="34" t="str">
        <f t="shared" si="2"/>
        <v>DMG</v>
      </c>
      <c r="P46" s="31" t="s">
        <v>133</v>
      </c>
      <c r="Q46" s="34" t="str">
        <f t="shared" si="4"/>
        <v>DMGDWH</v>
      </c>
      <c r="R46" s="34" t="str">
        <f>VLOOKUP(Q46,'Coding Matrix'!$D$8:$G$70,4,FALSE)</f>
        <v>Plant</v>
      </c>
      <c r="S46" s="31"/>
      <c r="T46" s="36" t="s">
        <v>437</v>
      </c>
      <c r="U46" s="1">
        <v>43203</v>
      </c>
      <c r="V46">
        <v>3150181</v>
      </c>
      <c r="W46" s="1">
        <v>43203</v>
      </c>
      <c r="X46" s="70" t="str">
        <f>VLOOKUP(T46,'GL Types'!$A$2:$B$9,2,FALSE)</f>
        <v>Inventory-Packaging</v>
      </c>
      <c r="Y46" s="70" t="str">
        <f>VLOOKUP(Q46,'Coding Matrix'!$D$8:$H$70,5,FALSE)</f>
        <v>Damaged -  Damage Warehouse - Material Handling Damage</v>
      </c>
    </row>
    <row r="47" spans="1:25" x14ac:dyDescent="0.25">
      <c r="A47" s="1">
        <v>43203</v>
      </c>
      <c r="B47">
        <v>-50</v>
      </c>
      <c r="C47" s="36" t="s">
        <v>440</v>
      </c>
      <c r="D47" s="33">
        <v>5358</v>
      </c>
      <c r="E47" s="31" t="s">
        <v>705</v>
      </c>
      <c r="F47">
        <v>5531385</v>
      </c>
      <c r="G47" s="36" t="s">
        <v>469</v>
      </c>
      <c r="H47">
        <v>1.8163</v>
      </c>
      <c r="I47">
        <v>-90.82</v>
      </c>
      <c r="J47" s="36" t="s">
        <v>446</v>
      </c>
      <c r="K47" s="31" t="s">
        <v>449</v>
      </c>
      <c r="L47" s="36" t="s">
        <v>706</v>
      </c>
      <c r="M47" s="19">
        <v>33</v>
      </c>
      <c r="N47" s="31" t="s">
        <v>707</v>
      </c>
      <c r="O47" s="34" t="str">
        <f t="shared" si="2"/>
        <v>DMG</v>
      </c>
      <c r="P47" s="31" t="s">
        <v>133</v>
      </c>
      <c r="Q47" s="34" t="str">
        <f t="shared" si="4"/>
        <v>DMGDWH</v>
      </c>
      <c r="R47" s="34" t="str">
        <f>VLOOKUP(Q47,'Coding Matrix'!$D$8:$G$70,4,FALSE)</f>
        <v>Plant</v>
      </c>
      <c r="S47" s="31"/>
      <c r="T47" s="36" t="s">
        <v>441</v>
      </c>
      <c r="U47" s="1">
        <v>43203</v>
      </c>
      <c r="V47">
        <v>2204359</v>
      </c>
      <c r="W47" s="1">
        <v>43203</v>
      </c>
      <c r="X47" s="70" t="str">
        <f>VLOOKUP(T47,'GL Types'!$A$2:$B$9,2,FALSE)</f>
        <v>Inventory-Dry / Non-commodity</v>
      </c>
      <c r="Y47" s="70" t="str">
        <f>VLOOKUP(Q47,'Coding Matrix'!$D$8:$H$70,5,FALSE)</f>
        <v>Damaged -  Damage Warehouse - Material Handling Damage</v>
      </c>
    </row>
    <row r="48" spans="1:25" x14ac:dyDescent="0.25">
      <c r="A48" s="1">
        <v>43206</v>
      </c>
      <c r="B48">
        <v>-1</v>
      </c>
      <c r="C48" s="36" t="s">
        <v>438</v>
      </c>
      <c r="D48" s="42" t="s">
        <v>683</v>
      </c>
      <c r="E48" s="31" t="s">
        <v>684</v>
      </c>
      <c r="F48">
        <v>5537856</v>
      </c>
      <c r="G48" s="36" t="s">
        <v>469</v>
      </c>
      <c r="H48">
        <v>17.4619</v>
      </c>
      <c r="I48">
        <v>-17.46</v>
      </c>
      <c r="J48" s="36" t="s">
        <v>436</v>
      </c>
      <c r="K48" s="31" t="s">
        <v>685</v>
      </c>
      <c r="L48" s="36" t="s">
        <v>686</v>
      </c>
      <c r="M48" s="19">
        <v>33</v>
      </c>
      <c r="N48" s="31" t="s">
        <v>687</v>
      </c>
      <c r="O48" s="46" t="str">
        <f t="shared" si="2"/>
        <v>lab</v>
      </c>
      <c r="P48" s="31" t="s">
        <v>688</v>
      </c>
      <c r="Q48" s="49" t="s">
        <v>1594</v>
      </c>
      <c r="R48" s="34" t="str">
        <f>VLOOKUP(Q48,'Coding Matrix'!$D$8:$G$70,4,FALSE)</f>
        <v>Plant</v>
      </c>
      <c r="S48" s="31" t="s">
        <v>1579</v>
      </c>
      <c r="T48" s="36" t="s">
        <v>439</v>
      </c>
      <c r="U48" s="1">
        <v>43206</v>
      </c>
      <c r="V48">
        <v>2202856</v>
      </c>
      <c r="W48" s="1">
        <v>43206</v>
      </c>
      <c r="X48" s="70" t="str">
        <f>VLOOKUP(T48,'GL Types'!$A$2:$B$9,2,FALSE)</f>
        <v>Finished Goods</v>
      </c>
      <c r="Y48" s="70" t="str">
        <f>VLOOKUP(Q48,'Coding Matrix'!$D$8:$H$70,5,FALSE)</f>
        <v xml:space="preserve">0ut of Spec - Testing Lab/QA Sampling  </v>
      </c>
    </row>
    <row r="49" spans="1:25" x14ac:dyDescent="0.25">
      <c r="A49" s="1">
        <v>43195</v>
      </c>
      <c r="B49">
        <v>-524</v>
      </c>
      <c r="C49" s="36" t="s">
        <v>440</v>
      </c>
      <c r="D49" s="33">
        <v>5203</v>
      </c>
      <c r="E49" s="31" t="s">
        <v>1330</v>
      </c>
      <c r="F49">
        <v>5492770</v>
      </c>
      <c r="G49" s="36" t="s">
        <v>612</v>
      </c>
      <c r="H49">
        <v>1.32</v>
      </c>
      <c r="I49">
        <v>-691.68</v>
      </c>
      <c r="J49" s="36" t="s">
        <v>436</v>
      </c>
      <c r="K49" s="31" t="s">
        <v>443</v>
      </c>
      <c r="L49" s="36" t="s">
        <v>1331</v>
      </c>
      <c r="M49" s="19">
        <v>33</v>
      </c>
      <c r="N49" s="31" t="s">
        <v>1332</v>
      </c>
      <c r="O49" s="34" t="str">
        <f t="shared" si="2"/>
        <v>RES</v>
      </c>
      <c r="P49" s="31" t="s">
        <v>139</v>
      </c>
      <c r="Q49" s="34" t="str">
        <f t="shared" ref="Q49:Q63" si="5">CONCATENATE(O49,P49)</f>
        <v>RESEXP</v>
      </c>
      <c r="R49" s="34" t="str">
        <f>VLOOKUP(Q49,'Coding Matrix'!$D$8:$G$70,4,FALSE)</f>
        <v>Plant</v>
      </c>
      <c r="S49" s="31"/>
      <c r="T49" s="36" t="s">
        <v>441</v>
      </c>
      <c r="U49" s="1">
        <v>43195</v>
      </c>
      <c r="V49">
        <v>2204322</v>
      </c>
      <c r="W49" s="1">
        <v>43195</v>
      </c>
      <c r="X49" s="70" t="str">
        <f>VLOOKUP(T49,'GL Types'!$A$2:$B$9,2,FALSE)</f>
        <v>Inventory-Dry / Non-commodity</v>
      </c>
      <c r="Y49" s="70" t="str">
        <f>VLOOKUP(Q49,'Coding Matrix'!$D$8:$H$70,5,FALSE)</f>
        <v>Prior Rear Reserves - Expired</v>
      </c>
    </row>
    <row r="50" spans="1:25" x14ac:dyDescent="0.25">
      <c r="A50" s="1">
        <v>43199</v>
      </c>
      <c r="B50">
        <v>-99</v>
      </c>
      <c r="C50" s="36" t="s">
        <v>438</v>
      </c>
      <c r="D50" s="31" t="s">
        <v>623</v>
      </c>
      <c r="E50" s="31" t="s">
        <v>624</v>
      </c>
      <c r="F50">
        <v>5505416</v>
      </c>
      <c r="G50" s="36" t="s">
        <v>612</v>
      </c>
      <c r="H50">
        <v>10.5358</v>
      </c>
      <c r="I50" s="32">
        <v>-1043.04</v>
      </c>
      <c r="J50" s="36" t="s">
        <v>446</v>
      </c>
      <c r="K50" s="31" t="s">
        <v>443</v>
      </c>
      <c r="L50" s="36" t="s">
        <v>625</v>
      </c>
      <c r="M50" s="19">
        <v>33</v>
      </c>
      <c r="N50" s="31" t="s">
        <v>626</v>
      </c>
      <c r="O50" s="34" t="str">
        <f t="shared" si="2"/>
        <v>RES</v>
      </c>
      <c r="P50" s="31" t="s">
        <v>139</v>
      </c>
      <c r="Q50" s="34" t="str">
        <f t="shared" si="5"/>
        <v>RESEXP</v>
      </c>
      <c r="R50" s="34" t="str">
        <f>VLOOKUP(Q50,'Coding Matrix'!$D$8:$G$70,4,FALSE)</f>
        <v>Plant</v>
      </c>
      <c r="S50" s="31"/>
      <c r="T50" s="36" t="s">
        <v>439</v>
      </c>
      <c r="U50" s="1">
        <v>43199</v>
      </c>
      <c r="V50">
        <v>3160104</v>
      </c>
      <c r="W50" s="1">
        <v>43199</v>
      </c>
      <c r="X50" s="70" t="str">
        <f>VLOOKUP(T50,'GL Types'!$A$2:$B$9,2,FALSE)</f>
        <v>Finished Goods</v>
      </c>
      <c r="Y50" s="70" t="str">
        <f>VLOOKUP(Q50,'Coding Matrix'!$D$8:$H$70,5,FALSE)</f>
        <v>Prior Rear Reserves - Expired</v>
      </c>
    </row>
    <row r="51" spans="1:25" x14ac:dyDescent="0.25">
      <c r="A51" s="1">
        <v>43200</v>
      </c>
      <c r="B51">
        <v>-2</v>
      </c>
      <c r="C51" s="36" t="s">
        <v>438</v>
      </c>
      <c r="D51" s="31" t="s">
        <v>448</v>
      </c>
      <c r="E51" s="31" t="s">
        <v>621</v>
      </c>
      <c r="F51">
        <v>5514255</v>
      </c>
      <c r="G51" s="36" t="s">
        <v>612</v>
      </c>
      <c r="H51">
        <v>17.6465</v>
      </c>
      <c r="I51">
        <v>-35.29</v>
      </c>
      <c r="J51" s="36" t="s">
        <v>436</v>
      </c>
      <c r="K51" s="31" t="s">
        <v>449</v>
      </c>
      <c r="L51" s="36" t="s">
        <v>622</v>
      </c>
      <c r="M51" s="19">
        <v>33</v>
      </c>
      <c r="N51" s="31" t="s">
        <v>620</v>
      </c>
      <c r="O51" s="34" t="str">
        <f t="shared" si="2"/>
        <v>RES</v>
      </c>
      <c r="P51" s="31" t="s">
        <v>139</v>
      </c>
      <c r="Q51" s="34" t="str">
        <f t="shared" si="5"/>
        <v>RESEXP</v>
      </c>
      <c r="R51" s="34" t="str">
        <f>VLOOKUP(Q51,'Coding Matrix'!$D$8:$G$70,4,FALSE)</f>
        <v>Plant</v>
      </c>
      <c r="S51" s="31"/>
      <c r="T51" s="36" t="s">
        <v>439</v>
      </c>
      <c r="U51" s="1">
        <v>43200</v>
      </c>
      <c r="V51">
        <v>3168251</v>
      </c>
      <c r="W51" s="1">
        <v>43200</v>
      </c>
      <c r="X51" s="70" t="str">
        <f>VLOOKUP(T51,'GL Types'!$A$2:$B$9,2,FALSE)</f>
        <v>Finished Goods</v>
      </c>
      <c r="Y51" s="70" t="str">
        <f>VLOOKUP(Q51,'Coding Matrix'!$D$8:$H$70,5,FALSE)</f>
        <v>Prior Rear Reserves - Expired</v>
      </c>
    </row>
    <row r="52" spans="1:25" x14ac:dyDescent="0.25">
      <c r="A52" s="1">
        <v>43201</v>
      </c>
      <c r="B52">
        <v>-708</v>
      </c>
      <c r="C52" s="36" t="s">
        <v>438</v>
      </c>
      <c r="D52" s="31" t="s">
        <v>474</v>
      </c>
      <c r="E52" s="31" t="s">
        <v>615</v>
      </c>
      <c r="F52">
        <v>5519926</v>
      </c>
      <c r="G52" s="36" t="s">
        <v>612</v>
      </c>
      <c r="H52">
        <v>15.741099999999999</v>
      </c>
      <c r="I52" s="32">
        <v>-11144.7</v>
      </c>
      <c r="J52" s="36" t="s">
        <v>446</v>
      </c>
      <c r="K52" s="31" t="s">
        <v>443</v>
      </c>
      <c r="L52" s="36" t="s">
        <v>616</v>
      </c>
      <c r="M52" s="19">
        <v>33</v>
      </c>
      <c r="N52" s="31" t="s">
        <v>617</v>
      </c>
      <c r="O52" s="34" t="str">
        <f t="shared" si="2"/>
        <v>RES</v>
      </c>
      <c r="P52" s="31" t="s">
        <v>108</v>
      </c>
      <c r="Q52" s="34" t="str">
        <f t="shared" si="5"/>
        <v>RESEXT</v>
      </c>
      <c r="R52" s="34" t="str">
        <f>VLOOKUP(Q52,'Coding Matrix'!$D$8:$G$70,4,FALSE)</f>
        <v>Plant</v>
      </c>
      <c r="S52" s="31"/>
      <c r="T52" s="36" t="s">
        <v>439</v>
      </c>
      <c r="U52" s="1">
        <v>43201</v>
      </c>
      <c r="V52">
        <v>3167427</v>
      </c>
      <c r="W52" s="1">
        <v>43201</v>
      </c>
      <c r="X52" s="70" t="str">
        <f>VLOOKUP(T52,'GL Types'!$A$2:$B$9,2,FALSE)</f>
        <v>Finished Goods</v>
      </c>
      <c r="Y52" s="70" t="str">
        <f>VLOOKUP(Q52,'Coding Matrix'!$D$8:$H$70,5,FALSE)</f>
        <v>Prior Rear Reserves - Extraneous - Foreign Material</v>
      </c>
    </row>
    <row r="53" spans="1:25" x14ac:dyDescent="0.25">
      <c r="A53" s="1">
        <v>43201</v>
      </c>
      <c r="B53">
        <v>-1</v>
      </c>
      <c r="C53" s="36" t="s">
        <v>438</v>
      </c>
      <c r="D53" s="31" t="s">
        <v>448</v>
      </c>
      <c r="E53" s="31" t="s">
        <v>618</v>
      </c>
      <c r="F53">
        <v>5518767</v>
      </c>
      <c r="G53" s="36" t="s">
        <v>612</v>
      </c>
      <c r="H53">
        <v>17.6465</v>
      </c>
      <c r="I53">
        <v>-17.649999999999999</v>
      </c>
      <c r="J53" s="36" t="s">
        <v>446</v>
      </c>
      <c r="K53" s="31" t="s">
        <v>443</v>
      </c>
      <c r="L53" s="36" t="s">
        <v>619</v>
      </c>
      <c r="M53" s="19">
        <v>33</v>
      </c>
      <c r="N53" s="31" t="s">
        <v>620</v>
      </c>
      <c r="O53" s="34" t="str">
        <f t="shared" si="2"/>
        <v>RES</v>
      </c>
      <c r="P53" s="31" t="s">
        <v>139</v>
      </c>
      <c r="Q53" s="34" t="str">
        <f t="shared" si="5"/>
        <v>RESEXP</v>
      </c>
      <c r="R53" s="34" t="str">
        <f>VLOOKUP(Q53,'Coding Matrix'!$D$8:$G$70,4,FALSE)</f>
        <v>Plant</v>
      </c>
      <c r="S53" s="31"/>
      <c r="T53" s="36" t="s">
        <v>439</v>
      </c>
      <c r="U53" s="1">
        <v>43201</v>
      </c>
      <c r="V53">
        <v>3168251</v>
      </c>
      <c r="W53" s="1">
        <v>43201</v>
      </c>
      <c r="X53" s="70" t="str">
        <f>VLOOKUP(T53,'GL Types'!$A$2:$B$9,2,FALSE)</f>
        <v>Finished Goods</v>
      </c>
      <c r="Y53" s="70" t="str">
        <f>VLOOKUP(Q53,'Coding Matrix'!$D$8:$H$70,5,FALSE)</f>
        <v>Prior Rear Reserves - Expired</v>
      </c>
    </row>
    <row r="54" spans="1:25" x14ac:dyDescent="0.25">
      <c r="A54" s="1">
        <v>43202</v>
      </c>
      <c r="B54">
        <v>-12385</v>
      </c>
      <c r="C54" s="36" t="s">
        <v>440</v>
      </c>
      <c r="D54" s="33">
        <v>18335</v>
      </c>
      <c r="E54" s="31" t="s">
        <v>611</v>
      </c>
      <c r="F54">
        <v>5525794</v>
      </c>
      <c r="G54" s="36" t="s">
        <v>612</v>
      </c>
      <c r="H54">
        <v>0.24809999999999999</v>
      </c>
      <c r="I54" s="32">
        <v>-3072.72</v>
      </c>
      <c r="J54" s="36" t="s">
        <v>446</v>
      </c>
      <c r="K54" s="31" t="s">
        <v>449</v>
      </c>
      <c r="L54" s="36" t="s">
        <v>453</v>
      </c>
      <c r="M54" s="19">
        <v>33</v>
      </c>
      <c r="N54" s="31" t="s">
        <v>613</v>
      </c>
      <c r="O54" s="34" t="str">
        <f t="shared" si="2"/>
        <v>RES</v>
      </c>
      <c r="P54" s="31" t="s">
        <v>108</v>
      </c>
      <c r="Q54" s="34" t="str">
        <f t="shared" si="5"/>
        <v>RESEXT</v>
      </c>
      <c r="R54" s="34" t="str">
        <f>VLOOKUP(Q54,'Coding Matrix'!$D$8:$G$70,4,FALSE)</f>
        <v>Plant</v>
      </c>
      <c r="S54" s="31"/>
      <c r="T54" s="36" t="s">
        <v>444</v>
      </c>
      <c r="U54" s="1">
        <v>43202</v>
      </c>
      <c r="V54">
        <v>2206104</v>
      </c>
      <c r="W54" s="1">
        <v>43202</v>
      </c>
      <c r="X54" s="70" t="str">
        <f>VLOOKUP(T54,'GL Types'!$A$2:$B$9,2,FALSE)</f>
        <v>Inventory - Sub Assembly</v>
      </c>
      <c r="Y54" s="70" t="str">
        <f>VLOOKUP(Q54,'Coding Matrix'!$D$8:$H$70,5,FALSE)</f>
        <v>Prior Rear Reserves - Extraneous - Foreign Material</v>
      </c>
    </row>
    <row r="55" spans="1:25" x14ac:dyDescent="0.25">
      <c r="A55" s="1">
        <v>43202</v>
      </c>
      <c r="B55">
        <v>-4921</v>
      </c>
      <c r="C55" s="36" t="s">
        <v>440</v>
      </c>
      <c r="D55" s="33">
        <v>18335</v>
      </c>
      <c r="E55" s="31" t="s">
        <v>611</v>
      </c>
      <c r="F55">
        <v>5525794</v>
      </c>
      <c r="G55" s="36" t="s">
        <v>612</v>
      </c>
      <c r="H55">
        <v>0.24809999999999999</v>
      </c>
      <c r="I55" s="32">
        <v>-1220.9000000000001</v>
      </c>
      <c r="J55" s="36" t="s">
        <v>446</v>
      </c>
      <c r="K55" s="31" t="s">
        <v>449</v>
      </c>
      <c r="L55" s="36" t="s">
        <v>614</v>
      </c>
      <c r="M55" s="19">
        <v>33</v>
      </c>
      <c r="N55" s="31" t="s">
        <v>613</v>
      </c>
      <c r="O55" s="34" t="str">
        <f t="shared" si="2"/>
        <v>RES</v>
      </c>
      <c r="P55" s="31" t="s">
        <v>108</v>
      </c>
      <c r="Q55" s="34" t="str">
        <f t="shared" si="5"/>
        <v>RESEXT</v>
      </c>
      <c r="R55" s="34" t="str">
        <f>VLOOKUP(Q55,'Coding Matrix'!$D$8:$G$70,4,FALSE)</f>
        <v>Plant</v>
      </c>
      <c r="S55" s="31"/>
      <c r="T55" s="36" t="s">
        <v>444</v>
      </c>
      <c r="U55" s="1">
        <v>43202</v>
      </c>
      <c r="V55">
        <v>2206104</v>
      </c>
      <c r="W55" s="1">
        <v>43202</v>
      </c>
      <c r="X55" s="70" t="str">
        <f>VLOOKUP(T55,'GL Types'!$A$2:$B$9,2,FALSE)</f>
        <v>Inventory - Sub Assembly</v>
      </c>
      <c r="Y55" s="70" t="str">
        <f>VLOOKUP(Q55,'Coding Matrix'!$D$8:$H$70,5,FALSE)</f>
        <v>Prior Rear Reserves - Extraneous - Foreign Material</v>
      </c>
    </row>
    <row r="56" spans="1:25" x14ac:dyDescent="0.25">
      <c r="A56" s="1">
        <v>43203</v>
      </c>
      <c r="B56">
        <v>-504985</v>
      </c>
      <c r="C56" s="36" t="s">
        <v>435</v>
      </c>
      <c r="D56" s="33">
        <v>25369</v>
      </c>
      <c r="E56" s="31" t="s">
        <v>1323</v>
      </c>
      <c r="F56">
        <v>5531356</v>
      </c>
      <c r="G56" s="36" t="s">
        <v>612</v>
      </c>
      <c r="H56">
        <v>5.5999999999999999E-3</v>
      </c>
      <c r="I56" s="32">
        <v>-2827.92</v>
      </c>
      <c r="J56" s="36" t="s">
        <v>446</v>
      </c>
      <c r="K56" s="31" t="s">
        <v>449</v>
      </c>
      <c r="L56" s="36" t="s">
        <v>1324</v>
      </c>
      <c r="M56" s="19">
        <v>33</v>
      </c>
      <c r="N56" s="31" t="s">
        <v>1325</v>
      </c>
      <c r="O56" s="34" t="str">
        <f t="shared" si="2"/>
        <v>RES</v>
      </c>
      <c r="P56" s="31" t="s">
        <v>132</v>
      </c>
      <c r="Q56" s="34" t="str">
        <f t="shared" si="5"/>
        <v>RESDMG</v>
      </c>
      <c r="R56" s="34" t="str">
        <f>VLOOKUP(Q56,'Coding Matrix'!$D$8:$G$70,4,FALSE)</f>
        <v>Plant</v>
      </c>
      <c r="S56" s="31"/>
      <c r="T56" s="36" t="s">
        <v>437</v>
      </c>
      <c r="U56" s="1">
        <v>43203</v>
      </c>
      <c r="V56">
        <v>2209115</v>
      </c>
      <c r="W56" s="1">
        <v>43203</v>
      </c>
      <c r="X56" s="70" t="str">
        <f>VLOOKUP(T56,'GL Types'!$A$2:$B$9,2,FALSE)</f>
        <v>Inventory-Packaging</v>
      </c>
      <c r="Y56" s="70" t="str">
        <f>VLOOKUP(Q56,'Coding Matrix'!$D$8:$H$70,5,FALSE)</f>
        <v>Prior Rear Reserves - Damaged</v>
      </c>
    </row>
    <row r="57" spans="1:25" x14ac:dyDescent="0.25">
      <c r="A57" s="1">
        <v>43203</v>
      </c>
      <c r="B57">
        <v>-116891</v>
      </c>
      <c r="C57" s="36" t="s">
        <v>435</v>
      </c>
      <c r="D57" s="33">
        <v>35180</v>
      </c>
      <c r="E57" s="31" t="s">
        <v>1326</v>
      </c>
      <c r="F57">
        <v>5531356</v>
      </c>
      <c r="G57" s="36" t="s">
        <v>612</v>
      </c>
      <c r="H57">
        <v>5.4999999999999997E-3</v>
      </c>
      <c r="I57">
        <v>-642.9</v>
      </c>
      <c r="J57" s="36" t="s">
        <v>445</v>
      </c>
      <c r="K57" s="31" t="s">
        <v>449</v>
      </c>
      <c r="L57" s="36" t="s">
        <v>1324</v>
      </c>
      <c r="M57" s="19">
        <v>33</v>
      </c>
      <c r="N57" s="31" t="s">
        <v>1325</v>
      </c>
      <c r="O57" s="34" t="str">
        <f t="shared" si="2"/>
        <v>RES</v>
      </c>
      <c r="P57" s="31" t="s">
        <v>132</v>
      </c>
      <c r="Q57" s="34" t="str">
        <f t="shared" si="5"/>
        <v>RESDMG</v>
      </c>
      <c r="R57" s="34" t="str">
        <f>VLOOKUP(Q57,'Coding Matrix'!$D$8:$G$70,4,FALSE)</f>
        <v>Plant</v>
      </c>
      <c r="S57" s="31"/>
      <c r="T57" s="36" t="s">
        <v>437</v>
      </c>
      <c r="U57" s="1">
        <v>43203</v>
      </c>
      <c r="V57">
        <v>3163719</v>
      </c>
      <c r="W57" s="1">
        <v>43203</v>
      </c>
      <c r="X57" s="70" t="str">
        <f>VLOOKUP(T57,'GL Types'!$A$2:$B$9,2,FALSE)</f>
        <v>Inventory-Packaging</v>
      </c>
      <c r="Y57" s="70" t="str">
        <f>VLOOKUP(Q57,'Coding Matrix'!$D$8:$H$70,5,FALSE)</f>
        <v>Prior Rear Reserves - Damaged</v>
      </c>
    </row>
    <row r="58" spans="1:25" x14ac:dyDescent="0.25">
      <c r="A58" s="1">
        <v>43203</v>
      </c>
      <c r="B58">
        <v>-487652</v>
      </c>
      <c r="C58" s="36" t="s">
        <v>435</v>
      </c>
      <c r="D58" s="33">
        <v>26443</v>
      </c>
      <c r="E58" s="31" t="s">
        <v>1327</v>
      </c>
      <c r="F58">
        <v>5531356</v>
      </c>
      <c r="G58" s="36" t="s">
        <v>612</v>
      </c>
      <c r="H58">
        <v>2.2000000000000001E-3</v>
      </c>
      <c r="I58" s="32">
        <v>-1072.83</v>
      </c>
      <c r="J58" s="36" t="s">
        <v>445</v>
      </c>
      <c r="K58" s="31" t="s">
        <v>449</v>
      </c>
      <c r="L58" s="36" t="s">
        <v>1328</v>
      </c>
      <c r="M58" s="19">
        <v>33</v>
      </c>
      <c r="N58" s="31" t="s">
        <v>1325</v>
      </c>
      <c r="O58" s="34" t="str">
        <f t="shared" si="2"/>
        <v>RES</v>
      </c>
      <c r="P58" s="31" t="s">
        <v>132</v>
      </c>
      <c r="Q58" s="34" t="str">
        <f t="shared" si="5"/>
        <v>RESDMG</v>
      </c>
      <c r="R58" s="34" t="str">
        <f>VLOOKUP(Q58,'Coding Matrix'!$D$8:$G$70,4,FALSE)</f>
        <v>Plant</v>
      </c>
      <c r="S58" s="31"/>
      <c r="T58" s="36" t="s">
        <v>437</v>
      </c>
      <c r="U58" s="1">
        <v>43203</v>
      </c>
      <c r="V58">
        <v>3150180</v>
      </c>
      <c r="W58" s="1">
        <v>43203</v>
      </c>
      <c r="X58" s="70" t="str">
        <f>VLOOKUP(T58,'GL Types'!$A$2:$B$9,2,FALSE)</f>
        <v>Inventory-Packaging</v>
      </c>
      <c r="Y58" s="70" t="str">
        <f>VLOOKUP(Q58,'Coding Matrix'!$D$8:$H$70,5,FALSE)</f>
        <v>Prior Rear Reserves - Damaged</v>
      </c>
    </row>
    <row r="59" spans="1:25" x14ac:dyDescent="0.25">
      <c r="A59" s="1">
        <v>43203</v>
      </c>
      <c r="B59">
        <v>-297680</v>
      </c>
      <c r="C59" s="36" t="s">
        <v>435</v>
      </c>
      <c r="D59" s="33">
        <v>28770</v>
      </c>
      <c r="E59" s="31" t="s">
        <v>1329</v>
      </c>
      <c r="F59">
        <v>5531356</v>
      </c>
      <c r="G59" s="36" t="s">
        <v>612</v>
      </c>
      <c r="H59">
        <v>5.1000000000000004E-3</v>
      </c>
      <c r="I59" s="32">
        <v>-1518.17</v>
      </c>
      <c r="J59" s="36" t="s">
        <v>446</v>
      </c>
      <c r="K59" s="31" t="s">
        <v>449</v>
      </c>
      <c r="L59" s="36" t="s">
        <v>1328</v>
      </c>
      <c r="M59" s="19">
        <v>33</v>
      </c>
      <c r="N59" s="31" t="s">
        <v>1325</v>
      </c>
      <c r="O59" s="34" t="str">
        <f t="shared" si="2"/>
        <v>RES</v>
      </c>
      <c r="P59" s="31" t="s">
        <v>132</v>
      </c>
      <c r="Q59" s="34" t="str">
        <f t="shared" si="5"/>
        <v>RESDMG</v>
      </c>
      <c r="R59" s="34" t="str">
        <f>VLOOKUP(Q59,'Coding Matrix'!$D$8:$G$70,4,FALSE)</f>
        <v>Plant</v>
      </c>
      <c r="S59" s="31"/>
      <c r="T59" s="36" t="s">
        <v>437</v>
      </c>
      <c r="U59" s="1">
        <v>43203</v>
      </c>
      <c r="V59">
        <v>3155172</v>
      </c>
      <c r="W59" s="1">
        <v>43203</v>
      </c>
      <c r="X59" s="70" t="str">
        <f>VLOOKUP(T59,'GL Types'!$A$2:$B$9,2,FALSE)</f>
        <v>Inventory-Packaging</v>
      </c>
      <c r="Y59" s="70" t="str">
        <f>VLOOKUP(Q59,'Coding Matrix'!$D$8:$H$70,5,FALSE)</f>
        <v>Prior Rear Reserves - Damaged</v>
      </c>
    </row>
    <row r="60" spans="1:25" x14ac:dyDescent="0.25">
      <c r="A60" s="1">
        <v>43208</v>
      </c>
      <c r="B60">
        <v>-208</v>
      </c>
      <c r="C60" s="36" t="s">
        <v>438</v>
      </c>
      <c r="D60" s="31" t="s">
        <v>1319</v>
      </c>
      <c r="E60" s="31" t="s">
        <v>1320</v>
      </c>
      <c r="F60">
        <v>5551725</v>
      </c>
      <c r="G60" s="36" t="s">
        <v>612</v>
      </c>
      <c r="H60">
        <v>27.007200000000001</v>
      </c>
      <c r="I60" s="32">
        <v>-5617.5</v>
      </c>
      <c r="J60" s="36" t="s">
        <v>446</v>
      </c>
      <c r="K60" s="31" t="s">
        <v>449</v>
      </c>
      <c r="L60" s="36" t="s">
        <v>1321</v>
      </c>
      <c r="M60" s="19">
        <v>33</v>
      </c>
      <c r="N60" s="31" t="s">
        <v>1322</v>
      </c>
      <c r="O60" s="34" t="str">
        <f t="shared" si="2"/>
        <v>RES</v>
      </c>
      <c r="P60" s="31" t="s">
        <v>108</v>
      </c>
      <c r="Q60" s="34" t="str">
        <f t="shared" si="5"/>
        <v>RESEXT</v>
      </c>
      <c r="R60" s="34" t="str">
        <f>VLOOKUP(Q60,'Coding Matrix'!$D$8:$G$70,4,FALSE)</f>
        <v>Plant</v>
      </c>
      <c r="S60" s="31"/>
      <c r="T60" s="36" t="s">
        <v>439</v>
      </c>
      <c r="U60" s="1">
        <v>43208</v>
      </c>
      <c r="V60">
        <v>3157552</v>
      </c>
      <c r="W60" s="1">
        <v>43208</v>
      </c>
      <c r="X60" s="70" t="str">
        <f>VLOOKUP(T60,'GL Types'!$A$2:$B$9,2,FALSE)</f>
        <v>Finished Goods</v>
      </c>
      <c r="Y60" s="70" t="str">
        <f>VLOOKUP(Q60,'Coding Matrix'!$D$8:$H$70,5,FALSE)</f>
        <v>Prior Rear Reserves - Extraneous - Foreign Material</v>
      </c>
    </row>
    <row r="61" spans="1:25" x14ac:dyDescent="0.25">
      <c r="A61" s="1">
        <v>43208</v>
      </c>
      <c r="B61">
        <v>-203</v>
      </c>
      <c r="C61" s="36" t="s">
        <v>438</v>
      </c>
      <c r="D61" s="31" t="s">
        <v>1319</v>
      </c>
      <c r="E61" s="31" t="s">
        <v>1320</v>
      </c>
      <c r="F61">
        <v>5551725</v>
      </c>
      <c r="G61" s="36" t="s">
        <v>612</v>
      </c>
      <c r="H61">
        <v>27.007200000000001</v>
      </c>
      <c r="I61" s="32">
        <v>-5482.46</v>
      </c>
      <c r="J61" s="36" t="s">
        <v>446</v>
      </c>
      <c r="K61" s="31" t="s">
        <v>449</v>
      </c>
      <c r="L61" s="36" t="s">
        <v>1321</v>
      </c>
      <c r="M61" s="19">
        <v>33</v>
      </c>
      <c r="N61" s="31" t="s">
        <v>1322</v>
      </c>
      <c r="O61" s="34" t="str">
        <f t="shared" si="2"/>
        <v>RES</v>
      </c>
      <c r="P61" s="31" t="s">
        <v>108</v>
      </c>
      <c r="Q61" s="34" t="str">
        <f t="shared" si="5"/>
        <v>RESEXT</v>
      </c>
      <c r="R61" s="34" t="str">
        <f>VLOOKUP(Q61,'Coding Matrix'!$D$8:$G$70,4,FALSE)</f>
        <v>Plant</v>
      </c>
      <c r="S61" s="31"/>
      <c r="T61" s="36" t="s">
        <v>439</v>
      </c>
      <c r="U61" s="1">
        <v>43208</v>
      </c>
      <c r="V61">
        <v>3157552</v>
      </c>
      <c r="W61" s="1">
        <v>43208</v>
      </c>
      <c r="X61" s="70" t="str">
        <f>VLOOKUP(T61,'GL Types'!$A$2:$B$9,2,FALSE)</f>
        <v>Finished Goods</v>
      </c>
      <c r="Y61" s="70" t="str">
        <f>VLOOKUP(Q61,'Coding Matrix'!$D$8:$H$70,5,FALSE)</f>
        <v>Prior Rear Reserves - Extraneous - Foreign Material</v>
      </c>
    </row>
    <row r="62" spans="1:25" x14ac:dyDescent="0.25">
      <c r="A62" s="1">
        <v>43209</v>
      </c>
      <c r="B62">
        <v>-147</v>
      </c>
      <c r="C62" s="36" t="s">
        <v>438</v>
      </c>
      <c r="D62" s="31" t="s">
        <v>1312</v>
      </c>
      <c r="E62" s="31" t="s">
        <v>1313</v>
      </c>
      <c r="F62">
        <v>5555720</v>
      </c>
      <c r="G62" s="36" t="s">
        <v>612</v>
      </c>
      <c r="H62">
        <v>20.247</v>
      </c>
      <c r="I62" s="32">
        <v>-2976.31</v>
      </c>
      <c r="J62" s="36" t="s">
        <v>446</v>
      </c>
      <c r="K62" s="31" t="s">
        <v>449</v>
      </c>
      <c r="L62" s="36" t="s">
        <v>1314</v>
      </c>
      <c r="M62" s="19">
        <v>33</v>
      </c>
      <c r="N62" s="31" t="s">
        <v>1315</v>
      </c>
      <c r="O62" s="34" t="str">
        <f t="shared" si="2"/>
        <v>RES</v>
      </c>
      <c r="P62" s="31" t="s">
        <v>108</v>
      </c>
      <c r="Q62" s="34" t="str">
        <f t="shared" si="5"/>
        <v>RESEXT</v>
      </c>
      <c r="R62" s="34" t="str">
        <f>VLOOKUP(Q62,'Coding Matrix'!$D$8:$G$70,4,FALSE)</f>
        <v>Plant</v>
      </c>
      <c r="S62" s="31"/>
      <c r="T62" s="36" t="s">
        <v>439</v>
      </c>
      <c r="U62" s="1">
        <v>43209</v>
      </c>
      <c r="V62">
        <v>3165375</v>
      </c>
      <c r="W62" s="1">
        <v>43209</v>
      </c>
      <c r="X62" s="70" t="str">
        <f>VLOOKUP(T62,'GL Types'!$A$2:$B$9,2,FALSE)</f>
        <v>Finished Goods</v>
      </c>
      <c r="Y62" s="70" t="str">
        <f>VLOOKUP(Q62,'Coding Matrix'!$D$8:$H$70,5,FALSE)</f>
        <v>Prior Rear Reserves - Extraneous - Foreign Material</v>
      </c>
    </row>
    <row r="63" spans="1:25" x14ac:dyDescent="0.25">
      <c r="A63" s="1">
        <v>43209</v>
      </c>
      <c r="B63">
        <v>-384</v>
      </c>
      <c r="C63" s="36" t="s">
        <v>438</v>
      </c>
      <c r="D63" s="31" t="s">
        <v>1316</v>
      </c>
      <c r="E63" s="31" t="s">
        <v>1313</v>
      </c>
      <c r="F63">
        <v>5555702</v>
      </c>
      <c r="G63" s="36" t="s">
        <v>612</v>
      </c>
      <c r="H63">
        <v>19.760999999999999</v>
      </c>
      <c r="I63" s="32">
        <v>-7588.22</v>
      </c>
      <c r="J63" s="36" t="s">
        <v>446</v>
      </c>
      <c r="K63" s="31" t="s">
        <v>449</v>
      </c>
      <c r="L63" s="36" t="s">
        <v>1317</v>
      </c>
      <c r="M63" s="19">
        <v>33</v>
      </c>
      <c r="N63" s="31" t="s">
        <v>1318</v>
      </c>
      <c r="O63" s="34" t="str">
        <f t="shared" si="2"/>
        <v>RES</v>
      </c>
      <c r="P63" s="31" t="s">
        <v>108</v>
      </c>
      <c r="Q63" s="34" t="str">
        <f t="shared" si="5"/>
        <v>RESEXT</v>
      </c>
      <c r="R63" s="34" t="str">
        <f>VLOOKUP(Q63,'Coding Matrix'!$D$8:$G$70,4,FALSE)</f>
        <v>Plant</v>
      </c>
      <c r="S63" s="31"/>
      <c r="T63" s="36" t="s">
        <v>439</v>
      </c>
      <c r="U63" s="1">
        <v>43209</v>
      </c>
      <c r="V63">
        <v>2201285</v>
      </c>
      <c r="W63" s="1">
        <v>43209</v>
      </c>
      <c r="X63" s="70" t="str">
        <f>VLOOKUP(T63,'GL Types'!$A$2:$B$9,2,FALSE)</f>
        <v>Finished Goods</v>
      </c>
      <c r="Y63" s="70" t="str">
        <f>VLOOKUP(Q63,'Coding Matrix'!$D$8:$H$70,5,FALSE)</f>
        <v>Prior Rear Reserves - Extraneous - Foreign Material</v>
      </c>
    </row>
    <row r="64" spans="1:25" x14ac:dyDescent="0.25">
      <c r="A64" s="1">
        <v>43193</v>
      </c>
      <c r="B64">
        <v>-15</v>
      </c>
      <c r="C64" s="36" t="s">
        <v>438</v>
      </c>
      <c r="D64" s="42" t="s">
        <v>850</v>
      </c>
      <c r="E64" s="31" t="s">
        <v>944</v>
      </c>
      <c r="F64">
        <v>5479300</v>
      </c>
      <c r="G64" s="36" t="s">
        <v>469</v>
      </c>
      <c r="H64">
        <v>16.3705</v>
      </c>
      <c r="I64">
        <v>-245.56</v>
      </c>
      <c r="J64" s="36" t="s">
        <v>436</v>
      </c>
      <c r="K64" s="31" t="s">
        <v>454</v>
      </c>
      <c r="L64" s="36" t="s">
        <v>945</v>
      </c>
      <c r="M64" s="19">
        <v>34</v>
      </c>
      <c r="N64" s="31" t="s">
        <v>946</v>
      </c>
      <c r="O64" s="46" t="str">
        <f t="shared" si="2"/>
        <v>scr</v>
      </c>
      <c r="P64" s="31" t="s">
        <v>132</v>
      </c>
      <c r="Q64" s="49" t="s">
        <v>1598</v>
      </c>
      <c r="R64" s="34" t="str">
        <f>VLOOKUP(Q64,'Coding Matrix'!$D$8:$G$70,4,FALSE)</f>
        <v>Plant</v>
      </c>
      <c r="S64" s="31" t="s">
        <v>1580</v>
      </c>
      <c r="T64" s="36" t="s">
        <v>439</v>
      </c>
      <c r="U64" s="1">
        <v>43193</v>
      </c>
      <c r="V64">
        <v>3166258</v>
      </c>
      <c r="W64" s="1">
        <v>43193</v>
      </c>
      <c r="X64" s="70" t="str">
        <f>VLOOKUP(T64,'GL Types'!$A$2:$B$9,2,FALSE)</f>
        <v>Finished Goods</v>
      </c>
      <c r="Y64" s="70" t="str">
        <f>VLOOKUP(Q64,'Coding Matrix'!$D$8:$H$70,5,FALSE)</f>
        <v>Damaged -  Repeat Primary code if other codes are not applicable</v>
      </c>
    </row>
    <row r="65" spans="1:25" x14ac:dyDescent="0.25">
      <c r="A65" s="1">
        <v>43193</v>
      </c>
      <c r="B65">
        <v>-16</v>
      </c>
      <c r="C65" s="36" t="s">
        <v>438</v>
      </c>
      <c r="D65" s="42" t="s">
        <v>850</v>
      </c>
      <c r="E65" s="31" t="s">
        <v>947</v>
      </c>
      <c r="F65">
        <v>5479300</v>
      </c>
      <c r="G65" s="36" t="s">
        <v>469</v>
      </c>
      <c r="H65">
        <v>16.3705</v>
      </c>
      <c r="I65">
        <v>-261.93</v>
      </c>
      <c r="J65" s="36" t="s">
        <v>436</v>
      </c>
      <c r="K65" s="31" t="s">
        <v>454</v>
      </c>
      <c r="L65" s="36" t="s">
        <v>948</v>
      </c>
      <c r="M65" s="19">
        <v>34</v>
      </c>
      <c r="N65" s="31" t="s">
        <v>946</v>
      </c>
      <c r="O65" s="46" t="str">
        <f t="shared" si="2"/>
        <v>scr</v>
      </c>
      <c r="P65" s="31" t="s">
        <v>132</v>
      </c>
      <c r="Q65" s="49" t="s">
        <v>1598</v>
      </c>
      <c r="R65" s="34" t="str">
        <f>VLOOKUP(Q65,'Coding Matrix'!$D$8:$G$70,4,FALSE)</f>
        <v>Plant</v>
      </c>
      <c r="S65" s="31" t="s">
        <v>1580</v>
      </c>
      <c r="T65" s="36" t="s">
        <v>439</v>
      </c>
      <c r="U65" s="1">
        <v>43193</v>
      </c>
      <c r="V65">
        <v>3166258</v>
      </c>
      <c r="W65" s="1">
        <v>43193</v>
      </c>
      <c r="X65" s="70" t="str">
        <f>VLOOKUP(T65,'GL Types'!$A$2:$B$9,2,FALSE)</f>
        <v>Finished Goods</v>
      </c>
      <c r="Y65" s="70" t="str">
        <f>VLOOKUP(Q65,'Coding Matrix'!$D$8:$H$70,5,FALSE)</f>
        <v>Damaged -  Repeat Primary code if other codes are not applicable</v>
      </c>
    </row>
    <row r="66" spans="1:25" x14ac:dyDescent="0.25">
      <c r="A66" s="1">
        <v>43193</v>
      </c>
      <c r="B66">
        <v>-282.89999999999998</v>
      </c>
      <c r="C66" s="36" t="s">
        <v>435</v>
      </c>
      <c r="D66" s="33">
        <v>93217</v>
      </c>
      <c r="E66" s="31" t="s">
        <v>949</v>
      </c>
      <c r="F66">
        <v>40559941</v>
      </c>
      <c r="G66" s="36" t="s">
        <v>469</v>
      </c>
      <c r="H66">
        <v>2.64E-2</v>
      </c>
      <c r="I66">
        <v>-7.47</v>
      </c>
      <c r="J66" s="36" t="s">
        <v>436</v>
      </c>
      <c r="K66" s="31" t="s">
        <v>950</v>
      </c>
      <c r="L66" s="36" t="s">
        <v>951</v>
      </c>
      <c r="M66" s="19">
        <v>34</v>
      </c>
      <c r="N66" s="31" t="s">
        <v>952</v>
      </c>
      <c r="O66" s="34" t="str">
        <f t="shared" si="2"/>
        <v>obs</v>
      </c>
      <c r="P66" s="31" t="s">
        <v>142</v>
      </c>
      <c r="Q66" s="34" t="str">
        <f>CONCATENATE(O66,P66)</f>
        <v>obsOBS</v>
      </c>
      <c r="R66" s="34" t="str">
        <f>VLOOKUP(Q66,'Coding Matrix'!$D$8:$G$70,4,FALSE)</f>
        <v>Supply Chain</v>
      </c>
      <c r="S66" s="31"/>
      <c r="T66" s="36" t="s">
        <v>953</v>
      </c>
      <c r="U66" s="1">
        <v>43193</v>
      </c>
      <c r="V66">
        <v>2212769</v>
      </c>
      <c r="W66" s="1">
        <v>43193</v>
      </c>
      <c r="X66" s="70" t="str">
        <f>VLOOKUP(T66,'GL Types'!$A$2:$B$9,2,FALSE)</f>
        <v>Inventory-Label</v>
      </c>
      <c r="Y66" s="70" t="str">
        <f>VLOOKUP(Q66,'Coding Matrix'!$D$8:$H$70,5,FALSE)</f>
        <v>Obsolete - Repeat Primary code if other codes are not applicable</v>
      </c>
    </row>
    <row r="67" spans="1:25" x14ac:dyDescent="0.25">
      <c r="A67" s="1">
        <v>43193</v>
      </c>
      <c r="B67">
        <v>-4</v>
      </c>
      <c r="C67" s="36" t="s">
        <v>438</v>
      </c>
      <c r="D67" s="42" t="s">
        <v>954</v>
      </c>
      <c r="E67" s="31" t="s">
        <v>955</v>
      </c>
      <c r="F67">
        <v>40552688</v>
      </c>
      <c r="G67" s="36" t="s">
        <v>469</v>
      </c>
      <c r="H67">
        <v>26.8202</v>
      </c>
      <c r="I67">
        <v>-107.28</v>
      </c>
      <c r="J67" s="36" t="s">
        <v>445</v>
      </c>
      <c r="K67" s="31" t="s">
        <v>452</v>
      </c>
      <c r="L67" s="36" t="s">
        <v>956</v>
      </c>
      <c r="M67" s="19">
        <v>34</v>
      </c>
      <c r="N67" s="31" t="s">
        <v>957</v>
      </c>
      <c r="O67" s="46" t="str">
        <f t="shared" si="2"/>
        <v>ine</v>
      </c>
      <c r="P67" s="31" t="s">
        <v>132</v>
      </c>
      <c r="Q67" s="49" t="s">
        <v>1598</v>
      </c>
      <c r="R67" s="34" t="str">
        <f>VLOOKUP(Q67,'Coding Matrix'!$D$8:$G$70,4,FALSE)</f>
        <v>Plant</v>
      </c>
      <c r="S67" s="31" t="s">
        <v>1580</v>
      </c>
      <c r="T67" s="36" t="s">
        <v>439</v>
      </c>
      <c r="U67" s="1">
        <v>43193</v>
      </c>
      <c r="V67">
        <v>2198483</v>
      </c>
      <c r="W67" s="1">
        <v>43193</v>
      </c>
      <c r="X67" s="70" t="str">
        <f>VLOOKUP(T67,'GL Types'!$A$2:$B$9,2,FALSE)</f>
        <v>Finished Goods</v>
      </c>
      <c r="Y67" s="70" t="str">
        <f>VLOOKUP(Q67,'Coding Matrix'!$D$8:$H$70,5,FALSE)</f>
        <v>Damaged -  Repeat Primary code if other codes are not applicable</v>
      </c>
    </row>
    <row r="68" spans="1:25" x14ac:dyDescent="0.25">
      <c r="A68" s="1">
        <v>43193</v>
      </c>
      <c r="B68">
        <v>-12</v>
      </c>
      <c r="C68" s="36" t="s">
        <v>438</v>
      </c>
      <c r="D68" s="42" t="s">
        <v>958</v>
      </c>
      <c r="E68" s="31" t="s">
        <v>747</v>
      </c>
      <c r="F68">
        <v>40552684</v>
      </c>
      <c r="G68" s="36" t="s">
        <v>469</v>
      </c>
      <c r="H68">
        <v>23.494399999999999</v>
      </c>
      <c r="I68">
        <v>-281.93</v>
      </c>
      <c r="J68" s="36" t="s">
        <v>436</v>
      </c>
      <c r="K68" s="31" t="s">
        <v>452</v>
      </c>
      <c r="L68" s="36" t="s">
        <v>959</v>
      </c>
      <c r="M68" s="19">
        <v>34</v>
      </c>
      <c r="N68" s="31" t="s">
        <v>960</v>
      </c>
      <c r="O68" s="46" t="str">
        <f t="shared" si="2"/>
        <v>flu</v>
      </c>
      <c r="P68" s="31" t="s">
        <v>132</v>
      </c>
      <c r="Q68" s="49" t="s">
        <v>1598</v>
      </c>
      <c r="R68" s="34" t="str">
        <f>VLOOKUP(Q68,'Coding Matrix'!$D$8:$G$70,4,FALSE)</f>
        <v>Plant</v>
      </c>
      <c r="S68" s="31" t="s">
        <v>1580</v>
      </c>
      <c r="T68" s="36" t="s">
        <v>439</v>
      </c>
      <c r="U68" s="1">
        <v>43193</v>
      </c>
      <c r="V68">
        <v>2199503</v>
      </c>
      <c r="W68" s="1">
        <v>43193</v>
      </c>
      <c r="X68" s="70" t="str">
        <f>VLOOKUP(T68,'GL Types'!$A$2:$B$9,2,FALSE)</f>
        <v>Finished Goods</v>
      </c>
      <c r="Y68" s="70" t="str">
        <f>VLOOKUP(Q68,'Coding Matrix'!$D$8:$H$70,5,FALSE)</f>
        <v>Damaged -  Repeat Primary code if other codes are not applicable</v>
      </c>
    </row>
    <row r="69" spans="1:25" x14ac:dyDescent="0.25">
      <c r="A69" s="1">
        <v>43195</v>
      </c>
      <c r="B69">
        <v>-1</v>
      </c>
      <c r="C69" s="36" t="s">
        <v>438</v>
      </c>
      <c r="D69" s="31" t="s">
        <v>493</v>
      </c>
      <c r="E69" s="31" t="s">
        <v>894</v>
      </c>
      <c r="F69">
        <v>5492679</v>
      </c>
      <c r="G69" s="36" t="s">
        <v>469</v>
      </c>
      <c r="H69">
        <v>10.9886</v>
      </c>
      <c r="I69">
        <v>-10.99</v>
      </c>
      <c r="J69" s="36" t="s">
        <v>445</v>
      </c>
      <c r="K69" s="31" t="s">
        <v>454</v>
      </c>
      <c r="L69" s="36" t="s">
        <v>895</v>
      </c>
      <c r="M69" s="19">
        <v>34</v>
      </c>
      <c r="N69" s="31" t="s">
        <v>506</v>
      </c>
      <c r="O69" s="34" t="str">
        <f t="shared" si="2"/>
        <v>DMG</v>
      </c>
      <c r="P69" s="31" t="s">
        <v>133</v>
      </c>
      <c r="Q69" s="34" t="str">
        <f t="shared" ref="Q69:Q100" si="6">CONCATENATE(O69,P69)</f>
        <v>DMGDWH</v>
      </c>
      <c r="R69" s="34" t="str">
        <f>VLOOKUP(Q69,'Coding Matrix'!$D$8:$G$70,4,FALSE)</f>
        <v>Plant</v>
      </c>
      <c r="S69" s="31"/>
      <c r="T69" s="36" t="s">
        <v>439</v>
      </c>
      <c r="U69" s="1">
        <v>43195</v>
      </c>
      <c r="V69">
        <v>2203400</v>
      </c>
      <c r="W69" s="1">
        <v>43195</v>
      </c>
      <c r="X69" s="70" t="str">
        <f>VLOOKUP(T69,'GL Types'!$A$2:$B$9,2,FALSE)</f>
        <v>Finished Goods</v>
      </c>
      <c r="Y69" s="70" t="str">
        <f>VLOOKUP(Q69,'Coding Matrix'!$D$8:$H$70,5,FALSE)</f>
        <v>Damaged -  Damage Warehouse - Material Handling Damage</v>
      </c>
    </row>
    <row r="70" spans="1:25" x14ac:dyDescent="0.25">
      <c r="A70" s="1">
        <v>43195</v>
      </c>
      <c r="B70">
        <v>-1</v>
      </c>
      <c r="C70" s="36" t="s">
        <v>438</v>
      </c>
      <c r="D70" s="31" t="s">
        <v>757</v>
      </c>
      <c r="E70" s="31" t="s">
        <v>896</v>
      </c>
      <c r="F70">
        <v>5492679</v>
      </c>
      <c r="G70" s="36" t="s">
        <v>469</v>
      </c>
      <c r="H70">
        <v>21.719899999999999</v>
      </c>
      <c r="I70">
        <v>-21.72</v>
      </c>
      <c r="J70" s="36" t="s">
        <v>436</v>
      </c>
      <c r="K70" s="31" t="s">
        <v>454</v>
      </c>
      <c r="L70" s="36" t="s">
        <v>895</v>
      </c>
      <c r="M70" s="19">
        <v>34</v>
      </c>
      <c r="N70" s="31" t="s">
        <v>506</v>
      </c>
      <c r="O70" s="34" t="str">
        <f t="shared" si="2"/>
        <v>DMG</v>
      </c>
      <c r="P70" s="31" t="s">
        <v>133</v>
      </c>
      <c r="Q70" s="34" t="str">
        <f t="shared" si="6"/>
        <v>DMGDWH</v>
      </c>
      <c r="R70" s="34" t="str">
        <f>VLOOKUP(Q70,'Coding Matrix'!$D$8:$G$70,4,FALSE)</f>
        <v>Plant</v>
      </c>
      <c r="S70" s="31"/>
      <c r="T70" s="36" t="s">
        <v>439</v>
      </c>
      <c r="U70" s="1">
        <v>43195</v>
      </c>
      <c r="V70">
        <v>3159546</v>
      </c>
      <c r="W70" s="1">
        <v>43195</v>
      </c>
      <c r="X70" s="70" t="str">
        <f>VLOOKUP(T70,'GL Types'!$A$2:$B$9,2,FALSE)</f>
        <v>Finished Goods</v>
      </c>
      <c r="Y70" s="70" t="str">
        <f>VLOOKUP(Q70,'Coding Matrix'!$D$8:$H$70,5,FALSE)</f>
        <v>Damaged -  Damage Warehouse - Material Handling Damage</v>
      </c>
    </row>
    <row r="71" spans="1:25" x14ac:dyDescent="0.25">
      <c r="A71" s="1">
        <v>43195</v>
      </c>
      <c r="B71">
        <v>-2</v>
      </c>
      <c r="C71" s="36" t="s">
        <v>438</v>
      </c>
      <c r="D71" s="31" t="s">
        <v>760</v>
      </c>
      <c r="E71" s="31" t="s">
        <v>761</v>
      </c>
      <c r="F71">
        <v>5492679</v>
      </c>
      <c r="G71" s="36" t="s">
        <v>469</v>
      </c>
      <c r="H71">
        <v>18.339099999999998</v>
      </c>
      <c r="I71">
        <v>-36.68</v>
      </c>
      <c r="J71" s="36" t="s">
        <v>445</v>
      </c>
      <c r="K71" s="31" t="s">
        <v>454</v>
      </c>
      <c r="L71" s="36" t="s">
        <v>787</v>
      </c>
      <c r="M71" s="19">
        <v>34</v>
      </c>
      <c r="N71" s="31" t="s">
        <v>506</v>
      </c>
      <c r="O71" s="34" t="str">
        <f t="shared" si="2"/>
        <v>DMG</v>
      </c>
      <c r="P71" s="31" t="s">
        <v>133</v>
      </c>
      <c r="Q71" s="34" t="str">
        <f t="shared" si="6"/>
        <v>DMGDWH</v>
      </c>
      <c r="R71" s="34" t="str">
        <f>VLOOKUP(Q71,'Coding Matrix'!$D$8:$G$70,4,FALSE)</f>
        <v>Plant</v>
      </c>
      <c r="S71" s="31"/>
      <c r="T71" s="36" t="s">
        <v>439</v>
      </c>
      <c r="U71" s="1">
        <v>43195</v>
      </c>
      <c r="V71">
        <v>3157543</v>
      </c>
      <c r="W71" s="1">
        <v>43195</v>
      </c>
      <c r="X71" s="70" t="str">
        <f>VLOOKUP(T71,'GL Types'!$A$2:$B$9,2,FALSE)</f>
        <v>Finished Goods</v>
      </c>
      <c r="Y71" s="70" t="str">
        <f>VLOOKUP(Q71,'Coding Matrix'!$D$8:$H$70,5,FALSE)</f>
        <v>Damaged -  Damage Warehouse - Material Handling Damage</v>
      </c>
    </row>
    <row r="72" spans="1:25" x14ac:dyDescent="0.25">
      <c r="A72" s="1">
        <v>43195</v>
      </c>
      <c r="B72">
        <v>-1</v>
      </c>
      <c r="C72" s="36" t="s">
        <v>438</v>
      </c>
      <c r="D72" s="31" t="s">
        <v>521</v>
      </c>
      <c r="E72" s="31" t="s">
        <v>897</v>
      </c>
      <c r="F72">
        <v>5492679</v>
      </c>
      <c r="G72" s="36" t="s">
        <v>469</v>
      </c>
      <c r="H72">
        <v>15.582100000000001</v>
      </c>
      <c r="I72">
        <v>-15.58</v>
      </c>
      <c r="J72" s="36" t="s">
        <v>436</v>
      </c>
      <c r="K72" s="31" t="s">
        <v>454</v>
      </c>
      <c r="L72" s="36" t="s">
        <v>898</v>
      </c>
      <c r="M72" s="19">
        <v>34</v>
      </c>
      <c r="N72" s="31" t="s">
        <v>506</v>
      </c>
      <c r="O72" s="34" t="str">
        <f t="shared" si="2"/>
        <v>DMG</v>
      </c>
      <c r="P72" s="31" t="s">
        <v>133</v>
      </c>
      <c r="Q72" s="34" t="str">
        <f t="shared" si="6"/>
        <v>DMGDWH</v>
      </c>
      <c r="R72" s="34" t="str">
        <f>VLOOKUP(Q72,'Coding Matrix'!$D$8:$G$70,4,FALSE)</f>
        <v>Plant</v>
      </c>
      <c r="S72" s="31"/>
      <c r="T72" s="36" t="s">
        <v>439</v>
      </c>
      <c r="U72" s="1">
        <v>43195</v>
      </c>
      <c r="V72">
        <v>3165179</v>
      </c>
      <c r="W72" s="1">
        <v>43195</v>
      </c>
      <c r="X72" s="70" t="str">
        <f>VLOOKUP(T72,'GL Types'!$A$2:$B$9,2,FALSE)</f>
        <v>Finished Goods</v>
      </c>
      <c r="Y72" s="70" t="str">
        <f>VLOOKUP(Q72,'Coding Matrix'!$D$8:$H$70,5,FALSE)</f>
        <v>Damaged -  Damage Warehouse - Material Handling Damage</v>
      </c>
    </row>
    <row r="73" spans="1:25" x14ac:dyDescent="0.25">
      <c r="A73" s="1">
        <v>43195</v>
      </c>
      <c r="B73">
        <v>-1</v>
      </c>
      <c r="C73" s="36" t="s">
        <v>438</v>
      </c>
      <c r="D73" s="31" t="s">
        <v>899</v>
      </c>
      <c r="E73" s="31" t="s">
        <v>900</v>
      </c>
      <c r="F73">
        <v>5492679</v>
      </c>
      <c r="G73" s="36" t="s">
        <v>469</v>
      </c>
      <c r="H73">
        <v>19.1738</v>
      </c>
      <c r="I73">
        <v>-19.170000000000002</v>
      </c>
      <c r="J73" s="36" t="s">
        <v>436</v>
      </c>
      <c r="K73" s="31" t="s">
        <v>454</v>
      </c>
      <c r="L73" s="36" t="s">
        <v>898</v>
      </c>
      <c r="M73" s="19">
        <v>34</v>
      </c>
      <c r="N73" s="31" t="s">
        <v>506</v>
      </c>
      <c r="O73" s="34" t="str">
        <f t="shared" si="2"/>
        <v>DMG</v>
      </c>
      <c r="P73" s="31" t="s">
        <v>133</v>
      </c>
      <c r="Q73" s="34" t="str">
        <f t="shared" si="6"/>
        <v>DMGDWH</v>
      </c>
      <c r="R73" s="34" t="str">
        <f>VLOOKUP(Q73,'Coding Matrix'!$D$8:$G$70,4,FALSE)</f>
        <v>Plant</v>
      </c>
      <c r="S73" s="31"/>
      <c r="T73" s="36" t="s">
        <v>439</v>
      </c>
      <c r="U73" s="1">
        <v>43195</v>
      </c>
      <c r="V73">
        <v>3159505</v>
      </c>
      <c r="W73" s="1">
        <v>43195</v>
      </c>
      <c r="X73" s="70" t="str">
        <f>VLOOKUP(T73,'GL Types'!$A$2:$B$9,2,FALSE)</f>
        <v>Finished Goods</v>
      </c>
      <c r="Y73" s="70" t="str">
        <f>VLOOKUP(Q73,'Coding Matrix'!$D$8:$H$70,5,FALSE)</f>
        <v>Damaged -  Damage Warehouse - Material Handling Damage</v>
      </c>
    </row>
    <row r="74" spans="1:25" x14ac:dyDescent="0.25">
      <c r="A74" s="1">
        <v>43195</v>
      </c>
      <c r="B74">
        <v>-1</v>
      </c>
      <c r="C74" s="36" t="s">
        <v>438</v>
      </c>
      <c r="D74" s="31" t="s">
        <v>901</v>
      </c>
      <c r="E74" s="31" t="s">
        <v>902</v>
      </c>
      <c r="F74">
        <v>5492679</v>
      </c>
      <c r="G74" s="36" t="s">
        <v>469</v>
      </c>
      <c r="H74">
        <v>7.8990999999999998</v>
      </c>
      <c r="I74">
        <v>-7.9</v>
      </c>
      <c r="J74" s="36" t="s">
        <v>436</v>
      </c>
      <c r="K74" s="31" t="s">
        <v>454</v>
      </c>
      <c r="L74" s="36" t="s">
        <v>898</v>
      </c>
      <c r="M74" s="19">
        <v>34</v>
      </c>
      <c r="N74" s="31" t="s">
        <v>506</v>
      </c>
      <c r="O74" s="34" t="str">
        <f t="shared" si="2"/>
        <v>DMG</v>
      </c>
      <c r="P74" s="31" t="s">
        <v>133</v>
      </c>
      <c r="Q74" s="34" t="str">
        <f t="shared" si="6"/>
        <v>DMGDWH</v>
      </c>
      <c r="R74" s="34" t="str">
        <f>VLOOKUP(Q74,'Coding Matrix'!$D$8:$G$70,4,FALSE)</f>
        <v>Plant</v>
      </c>
      <c r="S74" s="31"/>
      <c r="T74" s="36" t="s">
        <v>439</v>
      </c>
      <c r="U74" s="1">
        <v>43195</v>
      </c>
      <c r="V74">
        <v>3161206</v>
      </c>
      <c r="W74" s="1">
        <v>43195</v>
      </c>
      <c r="X74" s="70" t="str">
        <f>VLOOKUP(T74,'GL Types'!$A$2:$B$9,2,FALSE)</f>
        <v>Finished Goods</v>
      </c>
      <c r="Y74" s="70" t="str">
        <f>VLOOKUP(Q74,'Coding Matrix'!$D$8:$H$70,5,FALSE)</f>
        <v>Damaged -  Damage Warehouse - Material Handling Damage</v>
      </c>
    </row>
    <row r="75" spans="1:25" x14ac:dyDescent="0.25">
      <c r="A75" s="1">
        <v>43195</v>
      </c>
      <c r="B75">
        <v>-1</v>
      </c>
      <c r="C75" s="36" t="s">
        <v>438</v>
      </c>
      <c r="D75" s="31" t="s">
        <v>903</v>
      </c>
      <c r="E75" s="31" t="s">
        <v>904</v>
      </c>
      <c r="F75">
        <v>5492679</v>
      </c>
      <c r="G75" s="36" t="s">
        <v>469</v>
      </c>
      <c r="H75">
        <v>16.7026</v>
      </c>
      <c r="I75">
        <v>-16.7</v>
      </c>
      <c r="J75" s="36" t="s">
        <v>436</v>
      </c>
      <c r="K75" s="31" t="s">
        <v>454</v>
      </c>
      <c r="L75" s="36" t="s">
        <v>905</v>
      </c>
      <c r="M75" s="19">
        <v>34</v>
      </c>
      <c r="N75" s="31" t="s">
        <v>506</v>
      </c>
      <c r="O75" s="34" t="str">
        <f t="shared" si="2"/>
        <v>DMG</v>
      </c>
      <c r="P75" s="31" t="s">
        <v>133</v>
      </c>
      <c r="Q75" s="34" t="str">
        <f t="shared" si="6"/>
        <v>DMGDWH</v>
      </c>
      <c r="R75" s="34" t="str">
        <f>VLOOKUP(Q75,'Coding Matrix'!$D$8:$G$70,4,FALSE)</f>
        <v>Plant</v>
      </c>
      <c r="S75" s="31"/>
      <c r="T75" s="36" t="s">
        <v>439</v>
      </c>
      <c r="U75" s="1">
        <v>43195</v>
      </c>
      <c r="V75">
        <v>2198462</v>
      </c>
      <c r="W75" s="1">
        <v>43195</v>
      </c>
      <c r="X75" s="70" t="str">
        <f>VLOOKUP(T75,'GL Types'!$A$2:$B$9,2,FALSE)</f>
        <v>Finished Goods</v>
      </c>
      <c r="Y75" s="70" t="str">
        <f>VLOOKUP(Q75,'Coding Matrix'!$D$8:$H$70,5,FALSE)</f>
        <v>Damaged -  Damage Warehouse - Material Handling Damage</v>
      </c>
    </row>
    <row r="76" spans="1:25" x14ac:dyDescent="0.25">
      <c r="A76" s="1">
        <v>43195</v>
      </c>
      <c r="B76">
        <v>-1</v>
      </c>
      <c r="C76" s="36" t="s">
        <v>438</v>
      </c>
      <c r="D76" s="31" t="s">
        <v>830</v>
      </c>
      <c r="E76" s="31" t="s">
        <v>906</v>
      </c>
      <c r="F76">
        <v>5492679</v>
      </c>
      <c r="G76" s="36" t="s">
        <v>469</v>
      </c>
      <c r="H76">
        <v>15.8986</v>
      </c>
      <c r="I76">
        <v>-15.9</v>
      </c>
      <c r="J76" s="36" t="s">
        <v>436</v>
      </c>
      <c r="K76" s="31" t="s">
        <v>454</v>
      </c>
      <c r="L76" s="36" t="s">
        <v>905</v>
      </c>
      <c r="M76" s="19">
        <v>34</v>
      </c>
      <c r="N76" s="31" t="s">
        <v>506</v>
      </c>
      <c r="O76" s="34" t="str">
        <f t="shared" ref="O76:O139" si="7">LEFT(N76,3)</f>
        <v>DMG</v>
      </c>
      <c r="P76" s="31" t="s">
        <v>133</v>
      </c>
      <c r="Q76" s="34" t="str">
        <f t="shared" si="6"/>
        <v>DMGDWH</v>
      </c>
      <c r="R76" s="34" t="str">
        <f>VLOOKUP(Q76,'Coding Matrix'!$D$8:$G$70,4,FALSE)</f>
        <v>Plant</v>
      </c>
      <c r="S76" s="31"/>
      <c r="T76" s="36" t="s">
        <v>439</v>
      </c>
      <c r="U76" s="1">
        <v>43195</v>
      </c>
      <c r="V76">
        <v>3165778</v>
      </c>
      <c r="W76" s="1">
        <v>43195</v>
      </c>
      <c r="X76" s="70" t="str">
        <f>VLOOKUP(T76,'GL Types'!$A$2:$B$9,2,FALSE)</f>
        <v>Finished Goods</v>
      </c>
      <c r="Y76" s="70" t="str">
        <f>VLOOKUP(Q76,'Coding Matrix'!$D$8:$H$70,5,FALSE)</f>
        <v>Damaged -  Damage Warehouse - Material Handling Damage</v>
      </c>
    </row>
    <row r="77" spans="1:25" x14ac:dyDescent="0.25">
      <c r="A77" s="1">
        <v>43195</v>
      </c>
      <c r="B77">
        <v>-1</v>
      </c>
      <c r="C77" s="36" t="s">
        <v>438</v>
      </c>
      <c r="D77" s="31" t="s">
        <v>907</v>
      </c>
      <c r="E77" s="31" t="s">
        <v>908</v>
      </c>
      <c r="F77">
        <v>5492679</v>
      </c>
      <c r="G77" s="36" t="s">
        <v>469</v>
      </c>
      <c r="H77">
        <v>32.078800000000001</v>
      </c>
      <c r="I77">
        <v>-32.08</v>
      </c>
      <c r="J77" s="36" t="s">
        <v>445</v>
      </c>
      <c r="K77" s="31" t="s">
        <v>454</v>
      </c>
      <c r="L77" s="36" t="s">
        <v>905</v>
      </c>
      <c r="M77" s="19">
        <v>34</v>
      </c>
      <c r="N77" s="31" t="s">
        <v>506</v>
      </c>
      <c r="O77" s="34" t="str">
        <f t="shared" si="7"/>
        <v>DMG</v>
      </c>
      <c r="P77" s="31" t="s">
        <v>133</v>
      </c>
      <c r="Q77" s="34" t="str">
        <f t="shared" si="6"/>
        <v>DMGDWH</v>
      </c>
      <c r="R77" s="34" t="str">
        <f>VLOOKUP(Q77,'Coding Matrix'!$D$8:$G$70,4,FALSE)</f>
        <v>Plant</v>
      </c>
      <c r="S77" s="31"/>
      <c r="T77" s="36" t="s">
        <v>439</v>
      </c>
      <c r="U77" s="1">
        <v>43195</v>
      </c>
      <c r="V77">
        <v>3161839</v>
      </c>
      <c r="W77" s="1">
        <v>43195</v>
      </c>
      <c r="X77" s="70" t="str">
        <f>VLOOKUP(T77,'GL Types'!$A$2:$B$9,2,FALSE)</f>
        <v>Finished Goods</v>
      </c>
      <c r="Y77" s="70" t="str">
        <f>VLOOKUP(Q77,'Coding Matrix'!$D$8:$H$70,5,FALSE)</f>
        <v>Damaged -  Damage Warehouse - Material Handling Damage</v>
      </c>
    </row>
    <row r="78" spans="1:25" x14ac:dyDescent="0.25">
      <c r="A78" s="1">
        <v>43195</v>
      </c>
      <c r="B78">
        <v>-1</v>
      </c>
      <c r="C78" s="36" t="s">
        <v>438</v>
      </c>
      <c r="D78" s="31" t="s">
        <v>760</v>
      </c>
      <c r="E78" s="31" t="s">
        <v>761</v>
      </c>
      <c r="F78">
        <v>5492679</v>
      </c>
      <c r="G78" s="36" t="s">
        <v>469</v>
      </c>
      <c r="H78">
        <v>18.339099999999998</v>
      </c>
      <c r="I78">
        <v>-18.34</v>
      </c>
      <c r="J78" s="36" t="s">
        <v>445</v>
      </c>
      <c r="K78" s="31" t="s">
        <v>454</v>
      </c>
      <c r="L78" s="36" t="s">
        <v>905</v>
      </c>
      <c r="M78" s="19">
        <v>34</v>
      </c>
      <c r="N78" s="31" t="s">
        <v>506</v>
      </c>
      <c r="O78" s="34" t="str">
        <f t="shared" si="7"/>
        <v>DMG</v>
      </c>
      <c r="P78" s="31" t="s">
        <v>133</v>
      </c>
      <c r="Q78" s="34" t="str">
        <f t="shared" si="6"/>
        <v>DMGDWH</v>
      </c>
      <c r="R78" s="34" t="str">
        <f>VLOOKUP(Q78,'Coding Matrix'!$D$8:$G$70,4,FALSE)</f>
        <v>Plant</v>
      </c>
      <c r="S78" s="31"/>
      <c r="T78" s="36" t="s">
        <v>439</v>
      </c>
      <c r="U78" s="1">
        <v>43195</v>
      </c>
      <c r="V78">
        <v>3157543</v>
      </c>
      <c r="W78" s="1">
        <v>43195</v>
      </c>
      <c r="X78" s="70" t="str">
        <f>VLOOKUP(T78,'GL Types'!$A$2:$B$9,2,FALSE)</f>
        <v>Finished Goods</v>
      </c>
      <c r="Y78" s="70" t="str">
        <f>VLOOKUP(Q78,'Coding Matrix'!$D$8:$H$70,5,FALSE)</f>
        <v>Damaged -  Damage Warehouse - Material Handling Damage</v>
      </c>
    </row>
    <row r="79" spans="1:25" x14ac:dyDescent="0.25">
      <c r="A79" s="1">
        <v>43195</v>
      </c>
      <c r="B79">
        <v>-1</v>
      </c>
      <c r="C79" s="36" t="s">
        <v>438</v>
      </c>
      <c r="D79" s="31" t="s">
        <v>909</v>
      </c>
      <c r="E79" s="31" t="s">
        <v>910</v>
      </c>
      <c r="F79">
        <v>5492679</v>
      </c>
      <c r="G79" s="36" t="s">
        <v>469</v>
      </c>
      <c r="H79">
        <v>22.589099999999998</v>
      </c>
      <c r="I79">
        <v>-22.59</v>
      </c>
      <c r="J79" s="36" t="s">
        <v>436</v>
      </c>
      <c r="K79" s="31" t="s">
        <v>454</v>
      </c>
      <c r="L79" s="36" t="s">
        <v>905</v>
      </c>
      <c r="M79" s="19">
        <v>34</v>
      </c>
      <c r="N79" s="31" t="s">
        <v>506</v>
      </c>
      <c r="O79" s="34" t="str">
        <f t="shared" si="7"/>
        <v>DMG</v>
      </c>
      <c r="P79" s="31" t="s">
        <v>133</v>
      </c>
      <c r="Q79" s="34" t="str">
        <f t="shared" si="6"/>
        <v>DMGDWH</v>
      </c>
      <c r="R79" s="34" t="str">
        <f>VLOOKUP(Q79,'Coding Matrix'!$D$8:$G$70,4,FALSE)</f>
        <v>Plant</v>
      </c>
      <c r="S79" s="31"/>
      <c r="T79" s="36" t="s">
        <v>439</v>
      </c>
      <c r="U79" s="1">
        <v>43195</v>
      </c>
      <c r="V79">
        <v>3165443</v>
      </c>
      <c r="W79" s="1">
        <v>43195</v>
      </c>
      <c r="X79" s="70" t="str">
        <f>VLOOKUP(T79,'GL Types'!$A$2:$B$9,2,FALSE)</f>
        <v>Finished Goods</v>
      </c>
      <c r="Y79" s="70" t="str">
        <f>VLOOKUP(Q79,'Coding Matrix'!$D$8:$H$70,5,FALSE)</f>
        <v>Damaged -  Damage Warehouse - Material Handling Damage</v>
      </c>
    </row>
    <row r="80" spans="1:25" x14ac:dyDescent="0.25">
      <c r="A80" s="1">
        <v>43195</v>
      </c>
      <c r="B80">
        <v>-1</v>
      </c>
      <c r="C80" s="36" t="s">
        <v>438</v>
      </c>
      <c r="D80" s="31" t="s">
        <v>521</v>
      </c>
      <c r="E80" s="31" t="s">
        <v>911</v>
      </c>
      <c r="F80">
        <v>5492679</v>
      </c>
      <c r="G80" s="36" t="s">
        <v>469</v>
      </c>
      <c r="H80">
        <v>15.582100000000001</v>
      </c>
      <c r="I80">
        <v>-15.58</v>
      </c>
      <c r="J80" s="36" t="s">
        <v>445</v>
      </c>
      <c r="K80" s="31" t="s">
        <v>454</v>
      </c>
      <c r="L80" s="36" t="s">
        <v>912</v>
      </c>
      <c r="M80" s="19">
        <v>34</v>
      </c>
      <c r="N80" s="31" t="s">
        <v>506</v>
      </c>
      <c r="O80" s="34" t="str">
        <f t="shared" si="7"/>
        <v>DMG</v>
      </c>
      <c r="P80" s="31" t="s">
        <v>133</v>
      </c>
      <c r="Q80" s="34" t="str">
        <f t="shared" si="6"/>
        <v>DMGDWH</v>
      </c>
      <c r="R80" s="34" t="str">
        <f>VLOOKUP(Q80,'Coding Matrix'!$D$8:$G$70,4,FALSE)</f>
        <v>Plant</v>
      </c>
      <c r="S80" s="31"/>
      <c r="T80" s="36" t="s">
        <v>439</v>
      </c>
      <c r="U80" s="1">
        <v>43195</v>
      </c>
      <c r="V80">
        <v>3165179</v>
      </c>
      <c r="W80" s="1">
        <v>43195</v>
      </c>
      <c r="X80" s="70" t="str">
        <f>VLOOKUP(T80,'GL Types'!$A$2:$B$9,2,FALSE)</f>
        <v>Finished Goods</v>
      </c>
      <c r="Y80" s="70" t="str">
        <f>VLOOKUP(Q80,'Coding Matrix'!$D$8:$H$70,5,FALSE)</f>
        <v>Damaged -  Damage Warehouse - Material Handling Damage</v>
      </c>
    </row>
    <row r="81" spans="1:25" x14ac:dyDescent="0.25">
      <c r="A81" s="1">
        <v>43195</v>
      </c>
      <c r="B81">
        <v>-2</v>
      </c>
      <c r="C81" s="36" t="s">
        <v>438</v>
      </c>
      <c r="D81" s="31" t="s">
        <v>773</v>
      </c>
      <c r="E81" s="31" t="s">
        <v>858</v>
      </c>
      <c r="F81">
        <v>5492679</v>
      </c>
      <c r="G81" s="36" t="s">
        <v>469</v>
      </c>
      <c r="H81">
        <v>22.370100000000001</v>
      </c>
      <c r="I81">
        <v>-44.74</v>
      </c>
      <c r="J81" s="36" t="s">
        <v>445</v>
      </c>
      <c r="K81" s="31" t="s">
        <v>454</v>
      </c>
      <c r="L81" s="36" t="s">
        <v>912</v>
      </c>
      <c r="M81" s="19">
        <v>34</v>
      </c>
      <c r="N81" s="31" t="s">
        <v>506</v>
      </c>
      <c r="O81" s="34" t="str">
        <f t="shared" si="7"/>
        <v>DMG</v>
      </c>
      <c r="P81" s="31" t="s">
        <v>133</v>
      </c>
      <c r="Q81" s="34" t="str">
        <f t="shared" si="6"/>
        <v>DMGDWH</v>
      </c>
      <c r="R81" s="34" t="str">
        <f>VLOOKUP(Q81,'Coding Matrix'!$D$8:$G$70,4,FALSE)</f>
        <v>Plant</v>
      </c>
      <c r="S81" s="31"/>
      <c r="T81" s="36" t="s">
        <v>439</v>
      </c>
      <c r="U81" s="1">
        <v>43195</v>
      </c>
      <c r="V81">
        <v>3155533</v>
      </c>
      <c r="W81" s="1">
        <v>43195</v>
      </c>
      <c r="X81" s="70" t="str">
        <f>VLOOKUP(T81,'GL Types'!$A$2:$B$9,2,FALSE)</f>
        <v>Finished Goods</v>
      </c>
      <c r="Y81" s="70" t="str">
        <f>VLOOKUP(Q81,'Coding Matrix'!$D$8:$H$70,5,FALSE)</f>
        <v>Damaged -  Damage Warehouse - Material Handling Damage</v>
      </c>
    </row>
    <row r="82" spans="1:25" x14ac:dyDescent="0.25">
      <c r="A82" s="1">
        <v>43195</v>
      </c>
      <c r="B82">
        <v>-1</v>
      </c>
      <c r="C82" s="36" t="s">
        <v>438</v>
      </c>
      <c r="D82" s="42" t="s">
        <v>913</v>
      </c>
      <c r="E82" s="31" t="s">
        <v>914</v>
      </c>
      <c r="F82">
        <v>5492679</v>
      </c>
      <c r="G82" s="36" t="s">
        <v>469</v>
      </c>
      <c r="H82">
        <v>9.7004999999999999</v>
      </c>
      <c r="I82">
        <v>-9.6999999999999993</v>
      </c>
      <c r="J82" s="36" t="s">
        <v>436</v>
      </c>
      <c r="K82" s="31" t="s">
        <v>454</v>
      </c>
      <c r="L82" s="36" t="s">
        <v>912</v>
      </c>
      <c r="M82" s="19">
        <v>34</v>
      </c>
      <c r="N82" s="31" t="s">
        <v>506</v>
      </c>
      <c r="O82" s="34" t="str">
        <f t="shared" si="7"/>
        <v>DMG</v>
      </c>
      <c r="P82" s="31" t="s">
        <v>133</v>
      </c>
      <c r="Q82" s="34" t="str">
        <f t="shared" si="6"/>
        <v>DMGDWH</v>
      </c>
      <c r="R82" s="34" t="str">
        <f>VLOOKUP(Q82,'Coding Matrix'!$D$8:$G$70,4,FALSE)</f>
        <v>Plant</v>
      </c>
      <c r="S82" s="31"/>
      <c r="T82" s="36" t="s">
        <v>439</v>
      </c>
      <c r="U82" s="1">
        <v>43195</v>
      </c>
      <c r="V82">
        <v>3160023</v>
      </c>
      <c r="W82" s="1">
        <v>43195</v>
      </c>
      <c r="X82" s="70" t="str">
        <f>VLOOKUP(T82,'GL Types'!$A$2:$B$9,2,FALSE)</f>
        <v>Finished Goods</v>
      </c>
      <c r="Y82" s="70" t="str">
        <f>VLOOKUP(Q82,'Coding Matrix'!$D$8:$H$70,5,FALSE)</f>
        <v>Damaged -  Damage Warehouse - Material Handling Damage</v>
      </c>
    </row>
    <row r="83" spans="1:25" x14ac:dyDescent="0.25">
      <c r="A83" s="1">
        <v>43195</v>
      </c>
      <c r="B83">
        <v>-3</v>
      </c>
      <c r="C83" s="36" t="s">
        <v>438</v>
      </c>
      <c r="D83" s="42" t="s">
        <v>915</v>
      </c>
      <c r="E83" s="31" t="s">
        <v>916</v>
      </c>
      <c r="F83">
        <v>5492679</v>
      </c>
      <c r="G83" s="36" t="s">
        <v>469</v>
      </c>
      <c r="H83">
        <v>7.1862000000000004</v>
      </c>
      <c r="I83">
        <v>-21.56</v>
      </c>
      <c r="J83" s="36" t="s">
        <v>436</v>
      </c>
      <c r="K83" s="31" t="s">
        <v>454</v>
      </c>
      <c r="L83" s="36" t="s">
        <v>912</v>
      </c>
      <c r="M83" s="19">
        <v>34</v>
      </c>
      <c r="N83" s="31" t="s">
        <v>506</v>
      </c>
      <c r="O83" s="34" t="str">
        <f t="shared" si="7"/>
        <v>DMG</v>
      </c>
      <c r="P83" s="31" t="s">
        <v>133</v>
      </c>
      <c r="Q83" s="34" t="str">
        <f t="shared" si="6"/>
        <v>DMGDWH</v>
      </c>
      <c r="R83" s="34" t="str">
        <f>VLOOKUP(Q83,'Coding Matrix'!$D$8:$G$70,4,FALSE)</f>
        <v>Plant</v>
      </c>
      <c r="S83" s="31"/>
      <c r="T83" s="36" t="s">
        <v>439</v>
      </c>
      <c r="U83" s="1">
        <v>43195</v>
      </c>
      <c r="V83">
        <v>3151074</v>
      </c>
      <c r="W83" s="1">
        <v>43195</v>
      </c>
      <c r="X83" s="70" t="str">
        <f>VLOOKUP(T83,'GL Types'!$A$2:$B$9,2,FALSE)</f>
        <v>Finished Goods</v>
      </c>
      <c r="Y83" s="70" t="str">
        <f>VLOOKUP(Q83,'Coding Matrix'!$D$8:$H$70,5,FALSE)</f>
        <v>Damaged -  Damage Warehouse - Material Handling Damage</v>
      </c>
    </row>
    <row r="84" spans="1:25" x14ac:dyDescent="0.25">
      <c r="A84" s="1">
        <v>43195</v>
      </c>
      <c r="B84">
        <v>-1</v>
      </c>
      <c r="C84" s="36" t="s">
        <v>438</v>
      </c>
      <c r="D84" s="31" t="s">
        <v>464</v>
      </c>
      <c r="E84" s="31" t="s">
        <v>917</v>
      </c>
      <c r="F84">
        <v>5492679</v>
      </c>
      <c r="G84" s="36" t="s">
        <v>469</v>
      </c>
      <c r="H84">
        <v>15.623799999999999</v>
      </c>
      <c r="I84">
        <v>-15.62</v>
      </c>
      <c r="J84" s="36" t="s">
        <v>436</v>
      </c>
      <c r="K84" s="31" t="s">
        <v>454</v>
      </c>
      <c r="L84" s="36" t="s">
        <v>918</v>
      </c>
      <c r="M84" s="19">
        <v>34</v>
      </c>
      <c r="N84" s="31" t="s">
        <v>506</v>
      </c>
      <c r="O84" s="34" t="str">
        <f t="shared" si="7"/>
        <v>DMG</v>
      </c>
      <c r="P84" s="31" t="s">
        <v>133</v>
      </c>
      <c r="Q84" s="34" t="str">
        <f t="shared" si="6"/>
        <v>DMGDWH</v>
      </c>
      <c r="R84" s="34" t="str">
        <f>VLOOKUP(Q84,'Coding Matrix'!$D$8:$G$70,4,FALSE)</f>
        <v>Plant</v>
      </c>
      <c r="S84" s="31"/>
      <c r="T84" s="36" t="s">
        <v>439</v>
      </c>
      <c r="U84" s="1">
        <v>43195</v>
      </c>
      <c r="V84">
        <v>3163243</v>
      </c>
      <c r="W84" s="1">
        <v>43195</v>
      </c>
      <c r="X84" s="70" t="str">
        <f>VLOOKUP(T84,'GL Types'!$A$2:$B$9,2,FALSE)</f>
        <v>Finished Goods</v>
      </c>
      <c r="Y84" s="70" t="str">
        <f>VLOOKUP(Q84,'Coding Matrix'!$D$8:$H$70,5,FALSE)</f>
        <v>Damaged -  Damage Warehouse - Material Handling Damage</v>
      </c>
    </row>
    <row r="85" spans="1:25" x14ac:dyDescent="0.25">
      <c r="A85" s="1">
        <v>43195</v>
      </c>
      <c r="B85">
        <v>-1</v>
      </c>
      <c r="C85" s="36" t="s">
        <v>438</v>
      </c>
      <c r="D85" s="31" t="s">
        <v>762</v>
      </c>
      <c r="E85" s="31" t="s">
        <v>919</v>
      </c>
      <c r="F85">
        <v>5492679</v>
      </c>
      <c r="G85" s="36" t="s">
        <v>469</v>
      </c>
      <c r="H85">
        <v>18.817</v>
      </c>
      <c r="I85">
        <v>-18.82</v>
      </c>
      <c r="J85" s="36" t="s">
        <v>436</v>
      </c>
      <c r="K85" s="31" t="s">
        <v>454</v>
      </c>
      <c r="L85" s="36" t="s">
        <v>918</v>
      </c>
      <c r="M85" s="19">
        <v>34</v>
      </c>
      <c r="N85" s="31" t="s">
        <v>506</v>
      </c>
      <c r="O85" s="34" t="str">
        <f t="shared" si="7"/>
        <v>DMG</v>
      </c>
      <c r="P85" s="31" t="s">
        <v>133</v>
      </c>
      <c r="Q85" s="34" t="str">
        <f t="shared" si="6"/>
        <v>DMGDWH</v>
      </c>
      <c r="R85" s="34" t="str">
        <f>VLOOKUP(Q85,'Coding Matrix'!$D$8:$G$70,4,FALSE)</f>
        <v>Plant</v>
      </c>
      <c r="S85" s="31"/>
      <c r="T85" s="36" t="s">
        <v>439</v>
      </c>
      <c r="U85" s="1">
        <v>43195</v>
      </c>
      <c r="V85">
        <v>3155539</v>
      </c>
      <c r="W85" s="1">
        <v>43195</v>
      </c>
      <c r="X85" s="70" t="str">
        <f>VLOOKUP(T85,'GL Types'!$A$2:$B$9,2,FALSE)</f>
        <v>Finished Goods</v>
      </c>
      <c r="Y85" s="70" t="str">
        <f>VLOOKUP(Q85,'Coding Matrix'!$D$8:$H$70,5,FALSE)</f>
        <v>Damaged -  Damage Warehouse - Material Handling Damage</v>
      </c>
    </row>
    <row r="86" spans="1:25" x14ac:dyDescent="0.25">
      <c r="A86" s="1">
        <v>43195</v>
      </c>
      <c r="B86">
        <v>-1</v>
      </c>
      <c r="C86" s="36" t="s">
        <v>438</v>
      </c>
      <c r="D86" s="31" t="s">
        <v>920</v>
      </c>
      <c r="E86" s="31" t="s">
        <v>921</v>
      </c>
      <c r="F86">
        <v>5492679</v>
      </c>
      <c r="G86" s="36" t="s">
        <v>469</v>
      </c>
      <c r="H86">
        <v>16.808599999999998</v>
      </c>
      <c r="I86">
        <v>-16.809999999999999</v>
      </c>
      <c r="J86" s="36" t="s">
        <v>436</v>
      </c>
      <c r="K86" s="31" t="s">
        <v>454</v>
      </c>
      <c r="L86" s="36" t="s">
        <v>918</v>
      </c>
      <c r="M86" s="19">
        <v>34</v>
      </c>
      <c r="N86" s="31" t="s">
        <v>506</v>
      </c>
      <c r="O86" s="34" t="str">
        <f t="shared" si="7"/>
        <v>DMG</v>
      </c>
      <c r="P86" s="31" t="s">
        <v>133</v>
      </c>
      <c r="Q86" s="34" t="str">
        <f t="shared" si="6"/>
        <v>DMGDWH</v>
      </c>
      <c r="R86" s="34" t="str">
        <f>VLOOKUP(Q86,'Coding Matrix'!$D$8:$G$70,4,FALSE)</f>
        <v>Plant</v>
      </c>
      <c r="S86" s="31"/>
      <c r="T86" s="36" t="s">
        <v>439</v>
      </c>
      <c r="U86" s="1">
        <v>43195</v>
      </c>
      <c r="V86">
        <v>2203765</v>
      </c>
      <c r="W86" s="1">
        <v>43195</v>
      </c>
      <c r="X86" s="70" t="str">
        <f>VLOOKUP(T86,'GL Types'!$A$2:$B$9,2,FALSE)</f>
        <v>Finished Goods</v>
      </c>
      <c r="Y86" s="70" t="str">
        <f>VLOOKUP(Q86,'Coding Matrix'!$D$8:$H$70,5,FALSE)</f>
        <v>Damaged -  Damage Warehouse - Material Handling Damage</v>
      </c>
    </row>
    <row r="87" spans="1:25" x14ac:dyDescent="0.25">
      <c r="A87" s="1">
        <v>43195</v>
      </c>
      <c r="B87">
        <v>-1</v>
      </c>
      <c r="C87" s="36" t="s">
        <v>438</v>
      </c>
      <c r="D87" s="31" t="s">
        <v>922</v>
      </c>
      <c r="E87" s="31" t="s">
        <v>923</v>
      </c>
      <c r="F87">
        <v>5492679</v>
      </c>
      <c r="G87" s="36" t="s">
        <v>469</v>
      </c>
      <c r="H87">
        <v>15.643000000000001</v>
      </c>
      <c r="I87">
        <v>-15.64</v>
      </c>
      <c r="J87" s="36" t="s">
        <v>436</v>
      </c>
      <c r="K87" s="31" t="s">
        <v>454</v>
      </c>
      <c r="L87" s="36" t="s">
        <v>918</v>
      </c>
      <c r="M87" s="19">
        <v>34</v>
      </c>
      <c r="N87" s="31" t="s">
        <v>506</v>
      </c>
      <c r="O87" s="34" t="str">
        <f t="shared" si="7"/>
        <v>DMG</v>
      </c>
      <c r="P87" s="31" t="s">
        <v>133</v>
      </c>
      <c r="Q87" s="34" t="str">
        <f t="shared" si="6"/>
        <v>DMGDWH</v>
      </c>
      <c r="R87" s="34" t="str">
        <f>VLOOKUP(Q87,'Coding Matrix'!$D$8:$G$70,4,FALSE)</f>
        <v>Plant</v>
      </c>
      <c r="S87" s="31"/>
      <c r="T87" s="36" t="s">
        <v>439</v>
      </c>
      <c r="U87" s="1">
        <v>43195</v>
      </c>
      <c r="V87">
        <v>3165441</v>
      </c>
      <c r="W87" s="1">
        <v>43195</v>
      </c>
      <c r="X87" s="70" t="str">
        <f>VLOOKUP(T87,'GL Types'!$A$2:$B$9,2,FALSE)</f>
        <v>Finished Goods</v>
      </c>
      <c r="Y87" s="70" t="str">
        <f>VLOOKUP(Q87,'Coding Matrix'!$D$8:$H$70,5,FALSE)</f>
        <v>Damaged -  Damage Warehouse - Material Handling Damage</v>
      </c>
    </row>
    <row r="88" spans="1:25" x14ac:dyDescent="0.25">
      <c r="A88" s="1">
        <v>43195</v>
      </c>
      <c r="B88">
        <v>-1</v>
      </c>
      <c r="C88" s="36" t="s">
        <v>438</v>
      </c>
      <c r="D88" s="31" t="s">
        <v>751</v>
      </c>
      <c r="E88" s="31" t="s">
        <v>924</v>
      </c>
      <c r="F88">
        <v>5492679</v>
      </c>
      <c r="G88" s="36" t="s">
        <v>469</v>
      </c>
      <c r="H88">
        <v>6.6368999999999998</v>
      </c>
      <c r="I88">
        <v>-6.64</v>
      </c>
      <c r="J88" s="36" t="s">
        <v>445</v>
      </c>
      <c r="K88" s="31" t="s">
        <v>454</v>
      </c>
      <c r="L88" s="36" t="s">
        <v>925</v>
      </c>
      <c r="M88" s="19">
        <v>34</v>
      </c>
      <c r="N88" s="31" t="s">
        <v>506</v>
      </c>
      <c r="O88" s="34" t="str">
        <f t="shared" si="7"/>
        <v>DMG</v>
      </c>
      <c r="P88" s="31" t="s">
        <v>133</v>
      </c>
      <c r="Q88" s="34" t="str">
        <f t="shared" si="6"/>
        <v>DMGDWH</v>
      </c>
      <c r="R88" s="34" t="str">
        <f>VLOOKUP(Q88,'Coding Matrix'!$D$8:$G$70,4,FALSE)</f>
        <v>Plant</v>
      </c>
      <c r="S88" s="31"/>
      <c r="T88" s="36" t="s">
        <v>439</v>
      </c>
      <c r="U88" s="1">
        <v>43195</v>
      </c>
      <c r="V88">
        <v>3155195</v>
      </c>
      <c r="W88" s="1">
        <v>43195</v>
      </c>
      <c r="X88" s="70" t="str">
        <f>VLOOKUP(T88,'GL Types'!$A$2:$B$9,2,FALSE)</f>
        <v>Finished Goods</v>
      </c>
      <c r="Y88" s="70" t="str">
        <f>VLOOKUP(Q88,'Coding Matrix'!$D$8:$H$70,5,FALSE)</f>
        <v>Damaged -  Damage Warehouse - Material Handling Damage</v>
      </c>
    </row>
    <row r="89" spans="1:25" x14ac:dyDescent="0.25">
      <c r="A89" s="1">
        <v>43195</v>
      </c>
      <c r="B89">
        <v>-3</v>
      </c>
      <c r="C89" s="36" t="s">
        <v>438</v>
      </c>
      <c r="D89" s="31" t="s">
        <v>820</v>
      </c>
      <c r="E89" s="31" t="s">
        <v>926</v>
      </c>
      <c r="F89">
        <v>5492679</v>
      </c>
      <c r="G89" s="36" t="s">
        <v>469</v>
      </c>
      <c r="H89">
        <v>3.8170000000000002</v>
      </c>
      <c r="I89">
        <v>-11.45</v>
      </c>
      <c r="J89" s="36" t="s">
        <v>436</v>
      </c>
      <c r="K89" s="31" t="s">
        <v>454</v>
      </c>
      <c r="L89" s="36" t="s">
        <v>925</v>
      </c>
      <c r="M89" s="19">
        <v>34</v>
      </c>
      <c r="N89" s="31" t="s">
        <v>506</v>
      </c>
      <c r="O89" s="34" t="str">
        <f t="shared" si="7"/>
        <v>DMG</v>
      </c>
      <c r="P89" s="31" t="s">
        <v>133</v>
      </c>
      <c r="Q89" s="34" t="str">
        <f t="shared" si="6"/>
        <v>DMGDWH</v>
      </c>
      <c r="R89" s="34" t="str">
        <f>VLOOKUP(Q89,'Coding Matrix'!$D$8:$G$70,4,FALSE)</f>
        <v>Plant</v>
      </c>
      <c r="S89" s="31"/>
      <c r="T89" s="36" t="s">
        <v>439</v>
      </c>
      <c r="U89" s="1">
        <v>43195</v>
      </c>
      <c r="V89">
        <v>3165740</v>
      </c>
      <c r="W89" s="1">
        <v>43195</v>
      </c>
      <c r="X89" s="70" t="str">
        <f>VLOOKUP(T89,'GL Types'!$A$2:$B$9,2,FALSE)</f>
        <v>Finished Goods</v>
      </c>
      <c r="Y89" s="70" t="str">
        <f>VLOOKUP(Q89,'Coding Matrix'!$D$8:$H$70,5,FALSE)</f>
        <v>Damaged -  Damage Warehouse - Material Handling Damage</v>
      </c>
    </row>
    <row r="90" spans="1:25" x14ac:dyDescent="0.25">
      <c r="A90" s="1">
        <v>43195</v>
      </c>
      <c r="B90">
        <v>-16</v>
      </c>
      <c r="C90" s="36" t="s">
        <v>438</v>
      </c>
      <c r="D90" s="42" t="s">
        <v>927</v>
      </c>
      <c r="E90" s="31" t="s">
        <v>928</v>
      </c>
      <c r="F90">
        <v>5492679</v>
      </c>
      <c r="G90" s="36" t="s">
        <v>469</v>
      </c>
      <c r="H90">
        <v>17.194099999999999</v>
      </c>
      <c r="I90">
        <v>-275.11</v>
      </c>
      <c r="J90" s="36" t="s">
        <v>436</v>
      </c>
      <c r="K90" s="31" t="s">
        <v>454</v>
      </c>
      <c r="L90" s="36" t="s">
        <v>925</v>
      </c>
      <c r="M90" s="19">
        <v>34</v>
      </c>
      <c r="N90" s="31" t="s">
        <v>506</v>
      </c>
      <c r="O90" s="34" t="str">
        <f t="shared" si="7"/>
        <v>DMG</v>
      </c>
      <c r="P90" s="31" t="s">
        <v>133</v>
      </c>
      <c r="Q90" s="34" t="str">
        <f t="shared" si="6"/>
        <v>DMGDWH</v>
      </c>
      <c r="R90" s="34" t="str">
        <f>VLOOKUP(Q90,'Coding Matrix'!$D$8:$G$70,4,FALSE)</f>
        <v>Plant</v>
      </c>
      <c r="S90" s="31"/>
      <c r="T90" s="36" t="s">
        <v>439</v>
      </c>
      <c r="U90" s="1">
        <v>43195</v>
      </c>
      <c r="V90">
        <v>3166800</v>
      </c>
      <c r="W90" s="1">
        <v>43195</v>
      </c>
      <c r="X90" s="70" t="str">
        <f>VLOOKUP(T90,'GL Types'!$A$2:$B$9,2,FALSE)</f>
        <v>Finished Goods</v>
      </c>
      <c r="Y90" s="70" t="str">
        <f>VLOOKUP(Q90,'Coding Matrix'!$D$8:$H$70,5,FALSE)</f>
        <v>Damaged -  Damage Warehouse - Material Handling Damage</v>
      </c>
    </row>
    <row r="91" spans="1:25" hidden="1" x14ac:dyDescent="0.25">
      <c r="A91" s="1">
        <v>43195</v>
      </c>
      <c r="B91">
        <v>1</v>
      </c>
      <c r="C91" s="36" t="s">
        <v>438</v>
      </c>
      <c r="D91" s="42" t="s">
        <v>493</v>
      </c>
      <c r="E91" s="31" t="s">
        <v>894</v>
      </c>
      <c r="F91">
        <v>5492644</v>
      </c>
      <c r="G91" s="36" t="s">
        <v>469</v>
      </c>
      <c r="H91">
        <v>10.9886</v>
      </c>
      <c r="I91">
        <v>10.99</v>
      </c>
      <c r="J91" s="36" t="s">
        <v>445</v>
      </c>
      <c r="K91" s="31" t="s">
        <v>454</v>
      </c>
      <c r="L91" s="36" t="s">
        <v>929</v>
      </c>
      <c r="M91" s="19">
        <v>34</v>
      </c>
      <c r="N91" s="31" t="s">
        <v>930</v>
      </c>
      <c r="O91" s="48" t="str">
        <f t="shared" si="7"/>
        <v>rev</v>
      </c>
      <c r="P91" s="45" t="s">
        <v>132</v>
      </c>
      <c r="Q91" s="34" t="str">
        <f t="shared" si="6"/>
        <v>revDMG</v>
      </c>
      <c r="R91" s="34" t="s">
        <v>1672</v>
      </c>
      <c r="S91" s="45" t="s">
        <v>1588</v>
      </c>
      <c r="T91" s="36" t="s">
        <v>439</v>
      </c>
      <c r="U91" s="1">
        <v>43195</v>
      </c>
      <c r="V91">
        <v>2203400</v>
      </c>
      <c r="W91" s="1">
        <v>43195</v>
      </c>
      <c r="X91" s="70" t="str">
        <f>VLOOKUP(T91,'GL Types'!$A$2:$B$9,2,FALSE)</f>
        <v>Finished Goods</v>
      </c>
    </row>
    <row r="92" spans="1:25" hidden="1" x14ac:dyDescent="0.25">
      <c r="A92" s="1">
        <v>43195</v>
      </c>
      <c r="B92">
        <v>1</v>
      </c>
      <c r="C92" s="36" t="s">
        <v>438</v>
      </c>
      <c r="D92" s="42" t="s">
        <v>757</v>
      </c>
      <c r="E92" s="31" t="s">
        <v>896</v>
      </c>
      <c r="F92">
        <v>5492644</v>
      </c>
      <c r="G92" s="36" t="s">
        <v>469</v>
      </c>
      <c r="H92">
        <v>21.719899999999999</v>
      </c>
      <c r="I92">
        <v>21.72</v>
      </c>
      <c r="J92" s="36" t="s">
        <v>436</v>
      </c>
      <c r="K92" s="31" t="s">
        <v>454</v>
      </c>
      <c r="L92" s="36" t="s">
        <v>929</v>
      </c>
      <c r="M92" s="19">
        <v>34</v>
      </c>
      <c r="N92" s="31" t="s">
        <v>930</v>
      </c>
      <c r="O92" s="48" t="str">
        <f t="shared" si="7"/>
        <v>rev</v>
      </c>
      <c r="P92" s="45" t="s">
        <v>132</v>
      </c>
      <c r="Q92" s="34" t="str">
        <f t="shared" si="6"/>
        <v>revDMG</v>
      </c>
      <c r="R92" s="34" t="s">
        <v>1672</v>
      </c>
      <c r="S92" s="45" t="s">
        <v>1588</v>
      </c>
      <c r="T92" s="36" t="s">
        <v>439</v>
      </c>
      <c r="U92" s="1">
        <v>43195</v>
      </c>
      <c r="V92">
        <v>3159546</v>
      </c>
      <c r="W92" s="1">
        <v>43195</v>
      </c>
      <c r="X92" s="70" t="str">
        <f>VLOOKUP(T92,'GL Types'!$A$2:$B$9,2,FALSE)</f>
        <v>Finished Goods</v>
      </c>
    </row>
    <row r="93" spans="1:25" hidden="1" x14ac:dyDescent="0.25">
      <c r="A93" s="1">
        <v>43195</v>
      </c>
      <c r="B93">
        <v>2</v>
      </c>
      <c r="C93" s="36" t="s">
        <v>438</v>
      </c>
      <c r="D93" s="42" t="s">
        <v>760</v>
      </c>
      <c r="E93" s="31" t="s">
        <v>761</v>
      </c>
      <c r="F93">
        <v>5492644</v>
      </c>
      <c r="G93" s="36" t="s">
        <v>469</v>
      </c>
      <c r="H93">
        <v>18.339099999999998</v>
      </c>
      <c r="I93">
        <v>36.68</v>
      </c>
      <c r="J93" s="36" t="s">
        <v>445</v>
      </c>
      <c r="K93" s="31" t="s">
        <v>454</v>
      </c>
      <c r="L93" s="36" t="s">
        <v>929</v>
      </c>
      <c r="M93" s="19">
        <v>34</v>
      </c>
      <c r="N93" s="31" t="s">
        <v>930</v>
      </c>
      <c r="O93" s="48" t="str">
        <f t="shared" si="7"/>
        <v>rev</v>
      </c>
      <c r="P93" s="45" t="s">
        <v>132</v>
      </c>
      <c r="Q93" s="34" t="str">
        <f t="shared" si="6"/>
        <v>revDMG</v>
      </c>
      <c r="R93" s="34" t="s">
        <v>1672</v>
      </c>
      <c r="S93" s="45" t="s">
        <v>1588</v>
      </c>
      <c r="T93" s="36" t="s">
        <v>439</v>
      </c>
      <c r="U93" s="1">
        <v>43195</v>
      </c>
      <c r="V93">
        <v>3157543</v>
      </c>
      <c r="W93" s="1">
        <v>43195</v>
      </c>
      <c r="X93" s="70" t="str">
        <f>VLOOKUP(T93,'GL Types'!$A$2:$B$9,2,FALSE)</f>
        <v>Finished Goods</v>
      </c>
    </row>
    <row r="94" spans="1:25" hidden="1" x14ac:dyDescent="0.25">
      <c r="A94" s="1">
        <v>43195</v>
      </c>
      <c r="B94">
        <v>1</v>
      </c>
      <c r="C94" s="36" t="s">
        <v>438</v>
      </c>
      <c r="D94" s="42" t="s">
        <v>521</v>
      </c>
      <c r="E94" s="31" t="s">
        <v>897</v>
      </c>
      <c r="F94">
        <v>5492644</v>
      </c>
      <c r="G94" s="36" t="s">
        <v>469</v>
      </c>
      <c r="H94">
        <v>15.582100000000001</v>
      </c>
      <c r="I94">
        <v>15.58</v>
      </c>
      <c r="J94" s="36" t="s">
        <v>436</v>
      </c>
      <c r="K94" s="31" t="s">
        <v>454</v>
      </c>
      <c r="L94" s="36" t="s">
        <v>931</v>
      </c>
      <c r="M94" s="19">
        <v>34</v>
      </c>
      <c r="N94" s="31" t="s">
        <v>930</v>
      </c>
      <c r="O94" s="48" t="str">
        <f t="shared" si="7"/>
        <v>rev</v>
      </c>
      <c r="P94" s="45" t="s">
        <v>132</v>
      </c>
      <c r="Q94" s="34" t="str">
        <f t="shared" si="6"/>
        <v>revDMG</v>
      </c>
      <c r="R94" s="34" t="s">
        <v>1672</v>
      </c>
      <c r="S94" s="45" t="s">
        <v>1588</v>
      </c>
      <c r="T94" s="36" t="s">
        <v>439</v>
      </c>
      <c r="U94" s="1">
        <v>43195</v>
      </c>
      <c r="V94">
        <v>3165179</v>
      </c>
      <c r="W94" s="1">
        <v>43195</v>
      </c>
      <c r="X94" s="70" t="str">
        <f>VLOOKUP(T94,'GL Types'!$A$2:$B$9,2,FALSE)</f>
        <v>Finished Goods</v>
      </c>
    </row>
    <row r="95" spans="1:25" hidden="1" x14ac:dyDescent="0.25">
      <c r="A95" s="1">
        <v>43195</v>
      </c>
      <c r="B95">
        <v>1</v>
      </c>
      <c r="C95" s="36" t="s">
        <v>438</v>
      </c>
      <c r="D95" s="42" t="s">
        <v>899</v>
      </c>
      <c r="E95" s="31" t="s">
        <v>900</v>
      </c>
      <c r="F95">
        <v>5492644</v>
      </c>
      <c r="G95" s="36" t="s">
        <v>469</v>
      </c>
      <c r="H95">
        <v>19.1738</v>
      </c>
      <c r="I95">
        <v>19.170000000000002</v>
      </c>
      <c r="J95" s="36" t="s">
        <v>436</v>
      </c>
      <c r="K95" s="31" t="s">
        <v>454</v>
      </c>
      <c r="L95" s="36" t="s">
        <v>931</v>
      </c>
      <c r="M95" s="19">
        <v>34</v>
      </c>
      <c r="N95" s="31" t="s">
        <v>930</v>
      </c>
      <c r="O95" s="48" t="str">
        <f t="shared" si="7"/>
        <v>rev</v>
      </c>
      <c r="P95" s="45" t="s">
        <v>132</v>
      </c>
      <c r="Q95" s="34" t="str">
        <f t="shared" si="6"/>
        <v>revDMG</v>
      </c>
      <c r="R95" s="34" t="s">
        <v>1672</v>
      </c>
      <c r="S95" s="45" t="s">
        <v>1588</v>
      </c>
      <c r="T95" s="36" t="s">
        <v>439</v>
      </c>
      <c r="U95" s="1">
        <v>43195</v>
      </c>
      <c r="V95">
        <v>3159505</v>
      </c>
      <c r="W95" s="1">
        <v>43195</v>
      </c>
      <c r="X95" s="70" t="str">
        <f>VLOOKUP(T95,'GL Types'!$A$2:$B$9,2,FALSE)</f>
        <v>Finished Goods</v>
      </c>
    </row>
    <row r="96" spans="1:25" hidden="1" x14ac:dyDescent="0.25">
      <c r="A96" s="1">
        <v>43195</v>
      </c>
      <c r="B96">
        <v>1</v>
      </c>
      <c r="C96" s="36" t="s">
        <v>438</v>
      </c>
      <c r="D96" s="42" t="s">
        <v>901</v>
      </c>
      <c r="E96" s="31" t="s">
        <v>902</v>
      </c>
      <c r="F96">
        <v>5492644</v>
      </c>
      <c r="G96" s="36" t="s">
        <v>469</v>
      </c>
      <c r="H96">
        <v>7.8990999999999998</v>
      </c>
      <c r="I96">
        <v>7.9</v>
      </c>
      <c r="J96" s="36" t="s">
        <v>436</v>
      </c>
      <c r="K96" s="31" t="s">
        <v>454</v>
      </c>
      <c r="L96" s="36" t="s">
        <v>931</v>
      </c>
      <c r="M96" s="19">
        <v>34</v>
      </c>
      <c r="N96" s="31" t="s">
        <v>930</v>
      </c>
      <c r="O96" s="48" t="str">
        <f t="shared" si="7"/>
        <v>rev</v>
      </c>
      <c r="P96" s="45" t="s">
        <v>132</v>
      </c>
      <c r="Q96" s="34" t="str">
        <f t="shared" si="6"/>
        <v>revDMG</v>
      </c>
      <c r="R96" s="34" t="s">
        <v>1672</v>
      </c>
      <c r="S96" s="45" t="s">
        <v>1588</v>
      </c>
      <c r="T96" s="36" t="s">
        <v>439</v>
      </c>
      <c r="U96" s="1">
        <v>43195</v>
      </c>
      <c r="V96">
        <v>3161206</v>
      </c>
      <c r="W96" s="1">
        <v>43195</v>
      </c>
      <c r="X96" s="70" t="str">
        <f>VLOOKUP(T96,'GL Types'!$A$2:$B$9,2,FALSE)</f>
        <v>Finished Goods</v>
      </c>
    </row>
    <row r="97" spans="1:24" hidden="1" x14ac:dyDescent="0.25">
      <c r="A97" s="1">
        <v>43195</v>
      </c>
      <c r="B97">
        <v>1</v>
      </c>
      <c r="C97" s="36" t="s">
        <v>438</v>
      </c>
      <c r="D97" s="42" t="s">
        <v>903</v>
      </c>
      <c r="E97" s="31" t="s">
        <v>904</v>
      </c>
      <c r="F97">
        <v>5492644</v>
      </c>
      <c r="G97" s="36" t="s">
        <v>469</v>
      </c>
      <c r="H97">
        <v>16.7026</v>
      </c>
      <c r="I97">
        <v>16.7</v>
      </c>
      <c r="J97" s="36" t="s">
        <v>436</v>
      </c>
      <c r="K97" s="31" t="s">
        <v>454</v>
      </c>
      <c r="L97" s="36" t="s">
        <v>932</v>
      </c>
      <c r="M97" s="19">
        <v>34</v>
      </c>
      <c r="N97" s="31" t="s">
        <v>930</v>
      </c>
      <c r="O97" s="48" t="str">
        <f t="shared" si="7"/>
        <v>rev</v>
      </c>
      <c r="P97" s="45" t="s">
        <v>132</v>
      </c>
      <c r="Q97" s="34" t="str">
        <f t="shared" si="6"/>
        <v>revDMG</v>
      </c>
      <c r="R97" s="34" t="s">
        <v>1672</v>
      </c>
      <c r="S97" s="45" t="s">
        <v>1588</v>
      </c>
      <c r="T97" s="36" t="s">
        <v>439</v>
      </c>
      <c r="U97" s="1">
        <v>43195</v>
      </c>
      <c r="V97">
        <v>2198462</v>
      </c>
      <c r="W97" s="1">
        <v>43195</v>
      </c>
      <c r="X97" s="70" t="str">
        <f>VLOOKUP(T97,'GL Types'!$A$2:$B$9,2,FALSE)</f>
        <v>Finished Goods</v>
      </c>
    </row>
    <row r="98" spans="1:24" hidden="1" x14ac:dyDescent="0.25">
      <c r="A98" s="1">
        <v>43195</v>
      </c>
      <c r="B98">
        <v>1</v>
      </c>
      <c r="C98" s="36" t="s">
        <v>438</v>
      </c>
      <c r="D98" s="42" t="s">
        <v>830</v>
      </c>
      <c r="E98" s="31" t="s">
        <v>906</v>
      </c>
      <c r="F98">
        <v>5492644</v>
      </c>
      <c r="G98" s="36" t="s">
        <v>469</v>
      </c>
      <c r="H98">
        <v>15.8986</v>
      </c>
      <c r="I98">
        <v>15.9</v>
      </c>
      <c r="J98" s="36" t="s">
        <v>436</v>
      </c>
      <c r="K98" s="31" t="s">
        <v>454</v>
      </c>
      <c r="L98" s="36" t="s">
        <v>932</v>
      </c>
      <c r="M98" s="19">
        <v>34</v>
      </c>
      <c r="N98" s="31" t="s">
        <v>930</v>
      </c>
      <c r="O98" s="48" t="str">
        <f t="shared" si="7"/>
        <v>rev</v>
      </c>
      <c r="P98" s="45" t="s">
        <v>132</v>
      </c>
      <c r="Q98" s="34" t="str">
        <f t="shared" si="6"/>
        <v>revDMG</v>
      </c>
      <c r="R98" s="34" t="s">
        <v>1672</v>
      </c>
      <c r="S98" s="45" t="s">
        <v>1588</v>
      </c>
      <c r="T98" s="36" t="s">
        <v>439</v>
      </c>
      <c r="U98" s="1">
        <v>43195</v>
      </c>
      <c r="V98">
        <v>3165778</v>
      </c>
      <c r="W98" s="1">
        <v>43195</v>
      </c>
      <c r="X98" s="70" t="str">
        <f>VLOOKUP(T98,'GL Types'!$A$2:$B$9,2,FALSE)</f>
        <v>Finished Goods</v>
      </c>
    </row>
    <row r="99" spans="1:24" hidden="1" x14ac:dyDescent="0.25">
      <c r="A99" s="1">
        <v>43195</v>
      </c>
      <c r="B99">
        <v>1</v>
      </c>
      <c r="C99" s="36" t="s">
        <v>438</v>
      </c>
      <c r="D99" s="42" t="s">
        <v>907</v>
      </c>
      <c r="E99" s="31" t="s">
        <v>908</v>
      </c>
      <c r="F99">
        <v>5492644</v>
      </c>
      <c r="G99" s="36" t="s">
        <v>469</v>
      </c>
      <c r="H99">
        <v>32.078800000000001</v>
      </c>
      <c r="I99">
        <v>32.08</v>
      </c>
      <c r="J99" s="36" t="s">
        <v>445</v>
      </c>
      <c r="K99" s="31" t="s">
        <v>454</v>
      </c>
      <c r="L99" s="36" t="s">
        <v>932</v>
      </c>
      <c r="M99" s="19">
        <v>34</v>
      </c>
      <c r="N99" s="31" t="s">
        <v>930</v>
      </c>
      <c r="O99" s="48" t="str">
        <f t="shared" si="7"/>
        <v>rev</v>
      </c>
      <c r="P99" s="45" t="s">
        <v>132</v>
      </c>
      <c r="Q99" s="34" t="str">
        <f t="shared" si="6"/>
        <v>revDMG</v>
      </c>
      <c r="R99" s="34" t="s">
        <v>1672</v>
      </c>
      <c r="S99" s="45" t="s">
        <v>1588</v>
      </c>
      <c r="T99" s="36" t="s">
        <v>439</v>
      </c>
      <c r="U99" s="1">
        <v>43195</v>
      </c>
      <c r="V99">
        <v>3161839</v>
      </c>
      <c r="W99" s="1">
        <v>43195</v>
      </c>
      <c r="X99" s="70" t="str">
        <f>VLOOKUP(T99,'GL Types'!$A$2:$B$9,2,FALSE)</f>
        <v>Finished Goods</v>
      </c>
    </row>
    <row r="100" spans="1:24" hidden="1" x14ac:dyDescent="0.25">
      <c r="A100" s="1">
        <v>43195</v>
      </c>
      <c r="B100">
        <v>1</v>
      </c>
      <c r="C100" s="36" t="s">
        <v>438</v>
      </c>
      <c r="D100" s="42" t="s">
        <v>760</v>
      </c>
      <c r="E100" s="31" t="s">
        <v>761</v>
      </c>
      <c r="F100">
        <v>5492644</v>
      </c>
      <c r="G100" s="36" t="s">
        <v>469</v>
      </c>
      <c r="H100">
        <v>18.339099999999998</v>
      </c>
      <c r="I100">
        <v>18.34</v>
      </c>
      <c r="J100" s="36" t="s">
        <v>445</v>
      </c>
      <c r="K100" s="31" t="s">
        <v>454</v>
      </c>
      <c r="L100" s="36" t="s">
        <v>932</v>
      </c>
      <c r="M100" s="19">
        <v>34</v>
      </c>
      <c r="N100" s="31" t="s">
        <v>930</v>
      </c>
      <c r="O100" s="48" t="str">
        <f t="shared" si="7"/>
        <v>rev</v>
      </c>
      <c r="P100" s="45" t="s">
        <v>132</v>
      </c>
      <c r="Q100" s="34" t="str">
        <f t="shared" si="6"/>
        <v>revDMG</v>
      </c>
      <c r="R100" s="34" t="s">
        <v>1672</v>
      </c>
      <c r="S100" s="45" t="s">
        <v>1588</v>
      </c>
      <c r="T100" s="36" t="s">
        <v>439</v>
      </c>
      <c r="U100" s="1">
        <v>43195</v>
      </c>
      <c r="V100">
        <v>3157543</v>
      </c>
      <c r="W100" s="1">
        <v>43195</v>
      </c>
      <c r="X100" s="70" t="str">
        <f>VLOOKUP(T100,'GL Types'!$A$2:$B$9,2,FALSE)</f>
        <v>Finished Goods</v>
      </c>
    </row>
    <row r="101" spans="1:24" hidden="1" x14ac:dyDescent="0.25">
      <c r="A101" s="1">
        <v>43195</v>
      </c>
      <c r="B101">
        <v>1</v>
      </c>
      <c r="C101" s="36" t="s">
        <v>438</v>
      </c>
      <c r="D101" s="42" t="s">
        <v>909</v>
      </c>
      <c r="E101" s="31" t="s">
        <v>910</v>
      </c>
      <c r="F101">
        <v>5492644</v>
      </c>
      <c r="G101" s="36" t="s">
        <v>469</v>
      </c>
      <c r="H101">
        <v>22.589099999999998</v>
      </c>
      <c r="I101">
        <v>22.59</v>
      </c>
      <c r="J101" s="36" t="s">
        <v>436</v>
      </c>
      <c r="K101" s="31" t="s">
        <v>454</v>
      </c>
      <c r="L101" s="36" t="s">
        <v>933</v>
      </c>
      <c r="M101" s="19">
        <v>34</v>
      </c>
      <c r="N101" s="31" t="s">
        <v>930</v>
      </c>
      <c r="O101" s="48" t="str">
        <f t="shared" si="7"/>
        <v>rev</v>
      </c>
      <c r="P101" s="45" t="s">
        <v>132</v>
      </c>
      <c r="Q101" s="34" t="str">
        <f t="shared" ref="Q101:Q132" si="8">CONCATENATE(O101,P101)</f>
        <v>revDMG</v>
      </c>
      <c r="R101" s="34" t="s">
        <v>1672</v>
      </c>
      <c r="S101" s="45" t="s">
        <v>1588</v>
      </c>
      <c r="T101" s="36" t="s">
        <v>439</v>
      </c>
      <c r="U101" s="1">
        <v>43195</v>
      </c>
      <c r="V101">
        <v>3165443</v>
      </c>
      <c r="W101" s="1">
        <v>43195</v>
      </c>
      <c r="X101" s="70" t="str">
        <f>VLOOKUP(T101,'GL Types'!$A$2:$B$9,2,FALSE)</f>
        <v>Finished Goods</v>
      </c>
    </row>
    <row r="102" spans="1:24" hidden="1" x14ac:dyDescent="0.25">
      <c r="A102" s="1">
        <v>43195</v>
      </c>
      <c r="B102">
        <v>1</v>
      </c>
      <c r="C102" s="36" t="s">
        <v>438</v>
      </c>
      <c r="D102" s="42" t="s">
        <v>521</v>
      </c>
      <c r="E102" s="31" t="s">
        <v>911</v>
      </c>
      <c r="F102">
        <v>5492644</v>
      </c>
      <c r="G102" s="36" t="s">
        <v>469</v>
      </c>
      <c r="H102">
        <v>15.582100000000001</v>
      </c>
      <c r="I102">
        <v>15.58</v>
      </c>
      <c r="J102" s="36" t="s">
        <v>445</v>
      </c>
      <c r="K102" s="31" t="s">
        <v>454</v>
      </c>
      <c r="L102" s="36" t="s">
        <v>933</v>
      </c>
      <c r="M102" s="19">
        <v>34</v>
      </c>
      <c r="N102" s="31" t="s">
        <v>930</v>
      </c>
      <c r="O102" s="48" t="str">
        <f t="shared" si="7"/>
        <v>rev</v>
      </c>
      <c r="P102" s="45" t="s">
        <v>132</v>
      </c>
      <c r="Q102" s="34" t="str">
        <f t="shared" si="8"/>
        <v>revDMG</v>
      </c>
      <c r="R102" s="34" t="s">
        <v>1672</v>
      </c>
      <c r="S102" s="45" t="s">
        <v>1588</v>
      </c>
      <c r="T102" s="36" t="s">
        <v>439</v>
      </c>
      <c r="U102" s="1">
        <v>43195</v>
      </c>
      <c r="V102">
        <v>3165179</v>
      </c>
      <c r="W102" s="1">
        <v>43195</v>
      </c>
      <c r="X102" s="70" t="str">
        <f>VLOOKUP(T102,'GL Types'!$A$2:$B$9,2,FALSE)</f>
        <v>Finished Goods</v>
      </c>
    </row>
    <row r="103" spans="1:24" hidden="1" x14ac:dyDescent="0.25">
      <c r="A103" s="1">
        <v>43195</v>
      </c>
      <c r="B103">
        <v>2</v>
      </c>
      <c r="C103" s="36" t="s">
        <v>438</v>
      </c>
      <c r="D103" s="42" t="s">
        <v>773</v>
      </c>
      <c r="E103" s="31" t="s">
        <v>858</v>
      </c>
      <c r="F103">
        <v>5492644</v>
      </c>
      <c r="G103" s="36" t="s">
        <v>469</v>
      </c>
      <c r="H103">
        <v>22.370100000000001</v>
      </c>
      <c r="I103">
        <v>44.74</v>
      </c>
      <c r="J103" s="36" t="s">
        <v>445</v>
      </c>
      <c r="K103" s="31" t="s">
        <v>454</v>
      </c>
      <c r="L103" s="36" t="s">
        <v>933</v>
      </c>
      <c r="M103" s="19">
        <v>34</v>
      </c>
      <c r="N103" s="31" t="s">
        <v>930</v>
      </c>
      <c r="O103" s="48" t="str">
        <f t="shared" si="7"/>
        <v>rev</v>
      </c>
      <c r="P103" s="45" t="s">
        <v>132</v>
      </c>
      <c r="Q103" s="34" t="str">
        <f t="shared" si="8"/>
        <v>revDMG</v>
      </c>
      <c r="R103" s="34" t="s">
        <v>1672</v>
      </c>
      <c r="S103" s="45" t="s">
        <v>1588</v>
      </c>
      <c r="T103" s="36" t="s">
        <v>439</v>
      </c>
      <c r="U103" s="1">
        <v>43195</v>
      </c>
      <c r="V103">
        <v>3155533</v>
      </c>
      <c r="W103" s="1">
        <v>43195</v>
      </c>
      <c r="X103" s="70" t="str">
        <f>VLOOKUP(T103,'GL Types'!$A$2:$B$9,2,FALSE)</f>
        <v>Finished Goods</v>
      </c>
    </row>
    <row r="104" spans="1:24" hidden="1" x14ac:dyDescent="0.25">
      <c r="A104" s="1">
        <v>43195</v>
      </c>
      <c r="B104">
        <v>1</v>
      </c>
      <c r="C104" s="36" t="s">
        <v>438</v>
      </c>
      <c r="D104" s="42" t="s">
        <v>913</v>
      </c>
      <c r="E104" s="31" t="s">
        <v>914</v>
      </c>
      <c r="F104">
        <v>5492644</v>
      </c>
      <c r="G104" s="36" t="s">
        <v>469</v>
      </c>
      <c r="H104">
        <v>9.7004999999999999</v>
      </c>
      <c r="I104">
        <v>9.6999999999999993</v>
      </c>
      <c r="J104" s="36" t="s">
        <v>436</v>
      </c>
      <c r="K104" s="31" t="s">
        <v>454</v>
      </c>
      <c r="L104" s="36" t="s">
        <v>934</v>
      </c>
      <c r="M104" s="19">
        <v>34</v>
      </c>
      <c r="N104" s="31" t="s">
        <v>930</v>
      </c>
      <c r="O104" s="48" t="str">
        <f t="shared" si="7"/>
        <v>rev</v>
      </c>
      <c r="P104" s="45" t="s">
        <v>132</v>
      </c>
      <c r="Q104" s="34" t="str">
        <f t="shared" si="8"/>
        <v>revDMG</v>
      </c>
      <c r="R104" s="34" t="s">
        <v>1672</v>
      </c>
      <c r="S104" s="45" t="s">
        <v>1588</v>
      </c>
      <c r="T104" s="36" t="s">
        <v>439</v>
      </c>
      <c r="U104" s="1">
        <v>43195</v>
      </c>
      <c r="V104">
        <v>3160023</v>
      </c>
      <c r="W104" s="1">
        <v>43195</v>
      </c>
      <c r="X104" s="70" t="str">
        <f>VLOOKUP(T104,'GL Types'!$A$2:$B$9,2,FALSE)</f>
        <v>Finished Goods</v>
      </c>
    </row>
    <row r="105" spans="1:24" hidden="1" x14ac:dyDescent="0.25">
      <c r="A105" s="1">
        <v>43195</v>
      </c>
      <c r="B105">
        <v>3</v>
      </c>
      <c r="C105" s="36" t="s">
        <v>438</v>
      </c>
      <c r="D105" s="42" t="s">
        <v>915</v>
      </c>
      <c r="E105" s="31" t="s">
        <v>916</v>
      </c>
      <c r="F105">
        <v>5492644</v>
      </c>
      <c r="G105" s="36" t="s">
        <v>469</v>
      </c>
      <c r="H105">
        <v>7.1862000000000004</v>
      </c>
      <c r="I105">
        <v>21.56</v>
      </c>
      <c r="J105" s="36" t="s">
        <v>436</v>
      </c>
      <c r="K105" s="31" t="s">
        <v>454</v>
      </c>
      <c r="L105" s="36" t="s">
        <v>934</v>
      </c>
      <c r="M105" s="19">
        <v>34</v>
      </c>
      <c r="N105" s="31" t="s">
        <v>930</v>
      </c>
      <c r="O105" s="48" t="str">
        <f t="shared" si="7"/>
        <v>rev</v>
      </c>
      <c r="P105" s="45" t="s">
        <v>132</v>
      </c>
      <c r="Q105" s="34" t="str">
        <f t="shared" si="8"/>
        <v>revDMG</v>
      </c>
      <c r="R105" s="34" t="s">
        <v>1672</v>
      </c>
      <c r="S105" s="45" t="s">
        <v>1588</v>
      </c>
      <c r="T105" s="36" t="s">
        <v>439</v>
      </c>
      <c r="U105" s="1">
        <v>43195</v>
      </c>
      <c r="V105">
        <v>3151074</v>
      </c>
      <c r="W105" s="1">
        <v>43195</v>
      </c>
      <c r="X105" s="70" t="str">
        <f>VLOOKUP(T105,'GL Types'!$A$2:$B$9,2,FALSE)</f>
        <v>Finished Goods</v>
      </c>
    </row>
    <row r="106" spans="1:24" hidden="1" x14ac:dyDescent="0.25">
      <c r="A106" s="1">
        <v>43195</v>
      </c>
      <c r="B106">
        <v>1</v>
      </c>
      <c r="C106" s="36" t="s">
        <v>438</v>
      </c>
      <c r="D106" s="42" t="s">
        <v>464</v>
      </c>
      <c r="E106" s="31" t="s">
        <v>917</v>
      </c>
      <c r="F106">
        <v>5492644</v>
      </c>
      <c r="G106" s="36" t="s">
        <v>469</v>
      </c>
      <c r="H106">
        <v>15.623799999999999</v>
      </c>
      <c r="I106">
        <v>15.62</v>
      </c>
      <c r="J106" s="36" t="s">
        <v>436</v>
      </c>
      <c r="K106" s="31" t="s">
        <v>454</v>
      </c>
      <c r="L106" s="36" t="s">
        <v>934</v>
      </c>
      <c r="M106" s="19">
        <v>34</v>
      </c>
      <c r="N106" s="31" t="s">
        <v>930</v>
      </c>
      <c r="O106" s="48" t="str">
        <f t="shared" si="7"/>
        <v>rev</v>
      </c>
      <c r="P106" s="45" t="s">
        <v>132</v>
      </c>
      <c r="Q106" s="34" t="str">
        <f t="shared" si="8"/>
        <v>revDMG</v>
      </c>
      <c r="R106" s="34" t="s">
        <v>1672</v>
      </c>
      <c r="S106" s="45" t="s">
        <v>1588</v>
      </c>
      <c r="T106" s="36" t="s">
        <v>439</v>
      </c>
      <c r="U106" s="1">
        <v>43195</v>
      </c>
      <c r="V106">
        <v>3163243</v>
      </c>
      <c r="W106" s="1">
        <v>43195</v>
      </c>
      <c r="X106" s="70" t="str">
        <f>VLOOKUP(T106,'GL Types'!$A$2:$B$9,2,FALSE)</f>
        <v>Finished Goods</v>
      </c>
    </row>
    <row r="107" spans="1:24" hidden="1" x14ac:dyDescent="0.25">
      <c r="A107" s="1">
        <v>43195</v>
      </c>
      <c r="B107">
        <v>1</v>
      </c>
      <c r="C107" s="36" t="s">
        <v>438</v>
      </c>
      <c r="D107" s="42" t="s">
        <v>762</v>
      </c>
      <c r="E107" s="31" t="s">
        <v>919</v>
      </c>
      <c r="F107">
        <v>5492644</v>
      </c>
      <c r="G107" s="36" t="s">
        <v>469</v>
      </c>
      <c r="H107">
        <v>18.817</v>
      </c>
      <c r="I107">
        <v>18.82</v>
      </c>
      <c r="J107" s="36" t="s">
        <v>436</v>
      </c>
      <c r="K107" s="31" t="s">
        <v>454</v>
      </c>
      <c r="L107" s="36" t="s">
        <v>934</v>
      </c>
      <c r="M107" s="19">
        <v>34</v>
      </c>
      <c r="N107" s="31" t="s">
        <v>930</v>
      </c>
      <c r="O107" s="48" t="str">
        <f t="shared" si="7"/>
        <v>rev</v>
      </c>
      <c r="P107" s="45" t="s">
        <v>132</v>
      </c>
      <c r="Q107" s="34" t="str">
        <f t="shared" si="8"/>
        <v>revDMG</v>
      </c>
      <c r="R107" s="34" t="s">
        <v>1672</v>
      </c>
      <c r="S107" s="45" t="s">
        <v>1588</v>
      </c>
      <c r="T107" s="36" t="s">
        <v>439</v>
      </c>
      <c r="U107" s="1">
        <v>43195</v>
      </c>
      <c r="V107">
        <v>3155539</v>
      </c>
      <c r="W107" s="1">
        <v>43195</v>
      </c>
      <c r="X107" s="70" t="str">
        <f>VLOOKUP(T107,'GL Types'!$A$2:$B$9,2,FALSE)</f>
        <v>Finished Goods</v>
      </c>
    </row>
    <row r="108" spans="1:24" hidden="1" x14ac:dyDescent="0.25">
      <c r="A108" s="1">
        <v>43195</v>
      </c>
      <c r="B108">
        <v>1</v>
      </c>
      <c r="C108" s="36" t="s">
        <v>438</v>
      </c>
      <c r="D108" s="42" t="s">
        <v>920</v>
      </c>
      <c r="E108" s="31" t="s">
        <v>921</v>
      </c>
      <c r="F108">
        <v>5492644</v>
      </c>
      <c r="G108" s="36" t="s">
        <v>469</v>
      </c>
      <c r="H108">
        <v>16.808599999999998</v>
      </c>
      <c r="I108">
        <v>16.809999999999999</v>
      </c>
      <c r="J108" s="36" t="s">
        <v>436</v>
      </c>
      <c r="K108" s="31" t="s">
        <v>454</v>
      </c>
      <c r="L108" s="36" t="s">
        <v>934</v>
      </c>
      <c r="M108" s="19">
        <v>34</v>
      </c>
      <c r="N108" s="31" t="s">
        <v>930</v>
      </c>
      <c r="O108" s="48" t="str">
        <f t="shared" si="7"/>
        <v>rev</v>
      </c>
      <c r="P108" s="45" t="s">
        <v>132</v>
      </c>
      <c r="Q108" s="34" t="str">
        <f t="shared" si="8"/>
        <v>revDMG</v>
      </c>
      <c r="R108" s="34" t="s">
        <v>1672</v>
      </c>
      <c r="S108" s="45" t="s">
        <v>1588</v>
      </c>
      <c r="T108" s="36" t="s">
        <v>439</v>
      </c>
      <c r="U108" s="1">
        <v>43195</v>
      </c>
      <c r="V108">
        <v>2203765</v>
      </c>
      <c r="W108" s="1">
        <v>43195</v>
      </c>
      <c r="X108" s="70" t="str">
        <f>VLOOKUP(T108,'GL Types'!$A$2:$B$9,2,FALSE)</f>
        <v>Finished Goods</v>
      </c>
    </row>
    <row r="109" spans="1:24" hidden="1" x14ac:dyDescent="0.25">
      <c r="A109" s="1">
        <v>43195</v>
      </c>
      <c r="B109">
        <v>1</v>
      </c>
      <c r="C109" s="36" t="s">
        <v>438</v>
      </c>
      <c r="D109" s="42" t="s">
        <v>922</v>
      </c>
      <c r="E109" s="31" t="s">
        <v>923</v>
      </c>
      <c r="F109">
        <v>5492644</v>
      </c>
      <c r="G109" s="36" t="s">
        <v>469</v>
      </c>
      <c r="H109">
        <v>15.643000000000001</v>
      </c>
      <c r="I109">
        <v>15.64</v>
      </c>
      <c r="J109" s="36" t="s">
        <v>436</v>
      </c>
      <c r="K109" s="31" t="s">
        <v>454</v>
      </c>
      <c r="L109" s="36" t="s">
        <v>935</v>
      </c>
      <c r="M109" s="19">
        <v>34</v>
      </c>
      <c r="N109" s="31" t="s">
        <v>930</v>
      </c>
      <c r="O109" s="48" t="str">
        <f t="shared" si="7"/>
        <v>rev</v>
      </c>
      <c r="P109" s="45" t="s">
        <v>132</v>
      </c>
      <c r="Q109" s="34" t="str">
        <f t="shared" si="8"/>
        <v>revDMG</v>
      </c>
      <c r="R109" s="34" t="s">
        <v>1672</v>
      </c>
      <c r="S109" s="45" t="s">
        <v>1588</v>
      </c>
      <c r="T109" s="36" t="s">
        <v>439</v>
      </c>
      <c r="U109" s="1">
        <v>43195</v>
      </c>
      <c r="V109">
        <v>3165441</v>
      </c>
      <c r="W109" s="1">
        <v>43195</v>
      </c>
      <c r="X109" s="70" t="str">
        <f>VLOOKUP(T109,'GL Types'!$A$2:$B$9,2,FALSE)</f>
        <v>Finished Goods</v>
      </c>
    </row>
    <row r="110" spans="1:24" hidden="1" x14ac:dyDescent="0.25">
      <c r="A110" s="1">
        <v>43195</v>
      </c>
      <c r="B110">
        <v>1</v>
      </c>
      <c r="C110" s="36" t="s">
        <v>438</v>
      </c>
      <c r="D110" s="42" t="s">
        <v>751</v>
      </c>
      <c r="E110" s="31" t="s">
        <v>924</v>
      </c>
      <c r="F110">
        <v>5492644</v>
      </c>
      <c r="G110" s="36" t="s">
        <v>469</v>
      </c>
      <c r="H110">
        <v>6.6368999999999998</v>
      </c>
      <c r="I110">
        <v>6.64</v>
      </c>
      <c r="J110" s="36" t="s">
        <v>445</v>
      </c>
      <c r="K110" s="31" t="s">
        <v>454</v>
      </c>
      <c r="L110" s="36" t="s">
        <v>935</v>
      </c>
      <c r="M110" s="19">
        <v>34</v>
      </c>
      <c r="N110" s="31" t="s">
        <v>930</v>
      </c>
      <c r="O110" s="48" t="str">
        <f t="shared" si="7"/>
        <v>rev</v>
      </c>
      <c r="P110" s="45" t="s">
        <v>132</v>
      </c>
      <c r="Q110" s="34" t="str">
        <f t="shared" si="8"/>
        <v>revDMG</v>
      </c>
      <c r="R110" s="34" t="s">
        <v>1672</v>
      </c>
      <c r="S110" s="45" t="s">
        <v>1588</v>
      </c>
      <c r="T110" s="36" t="s">
        <v>439</v>
      </c>
      <c r="U110" s="1">
        <v>43195</v>
      </c>
      <c r="V110">
        <v>3155195</v>
      </c>
      <c r="W110" s="1">
        <v>43195</v>
      </c>
      <c r="X110" s="70" t="str">
        <f>VLOOKUP(T110,'GL Types'!$A$2:$B$9,2,FALSE)</f>
        <v>Finished Goods</v>
      </c>
    </row>
    <row r="111" spans="1:24" hidden="1" x14ac:dyDescent="0.25">
      <c r="A111" s="1">
        <v>43195</v>
      </c>
      <c r="B111">
        <v>3</v>
      </c>
      <c r="C111" s="36" t="s">
        <v>438</v>
      </c>
      <c r="D111" s="42" t="s">
        <v>820</v>
      </c>
      <c r="E111" s="31" t="s">
        <v>926</v>
      </c>
      <c r="F111">
        <v>5492644</v>
      </c>
      <c r="G111" s="36" t="s">
        <v>469</v>
      </c>
      <c r="H111">
        <v>3.8170000000000002</v>
      </c>
      <c r="I111">
        <v>11.45</v>
      </c>
      <c r="J111" s="36" t="s">
        <v>436</v>
      </c>
      <c r="K111" s="31" t="s">
        <v>454</v>
      </c>
      <c r="L111" s="36" t="s">
        <v>935</v>
      </c>
      <c r="M111" s="19">
        <v>34</v>
      </c>
      <c r="N111" s="31" t="s">
        <v>930</v>
      </c>
      <c r="O111" s="48" t="str">
        <f t="shared" si="7"/>
        <v>rev</v>
      </c>
      <c r="P111" s="45" t="s">
        <v>132</v>
      </c>
      <c r="Q111" s="34" t="str">
        <f t="shared" si="8"/>
        <v>revDMG</v>
      </c>
      <c r="R111" s="34" t="s">
        <v>1672</v>
      </c>
      <c r="S111" s="45" t="s">
        <v>1588</v>
      </c>
      <c r="T111" s="36" t="s">
        <v>439</v>
      </c>
      <c r="U111" s="1">
        <v>43195</v>
      </c>
      <c r="V111">
        <v>3165740</v>
      </c>
      <c r="W111" s="1">
        <v>43195</v>
      </c>
      <c r="X111" s="70" t="str">
        <f>VLOOKUP(T111,'GL Types'!$A$2:$B$9,2,FALSE)</f>
        <v>Finished Goods</v>
      </c>
    </row>
    <row r="112" spans="1:24" hidden="1" x14ac:dyDescent="0.25">
      <c r="A112" s="1">
        <v>43195</v>
      </c>
      <c r="B112">
        <v>16</v>
      </c>
      <c r="C112" s="36" t="s">
        <v>438</v>
      </c>
      <c r="D112" s="42" t="s">
        <v>927</v>
      </c>
      <c r="E112" s="31" t="s">
        <v>928</v>
      </c>
      <c r="F112">
        <v>5492644</v>
      </c>
      <c r="G112" s="36" t="s">
        <v>469</v>
      </c>
      <c r="H112">
        <v>17.194099999999999</v>
      </c>
      <c r="I112">
        <v>275.11</v>
      </c>
      <c r="J112" s="36" t="s">
        <v>436</v>
      </c>
      <c r="K112" s="31" t="s">
        <v>454</v>
      </c>
      <c r="L112" s="36" t="s">
        <v>936</v>
      </c>
      <c r="M112" s="19">
        <v>34</v>
      </c>
      <c r="N112" s="31" t="s">
        <v>930</v>
      </c>
      <c r="O112" s="48" t="str">
        <f t="shared" si="7"/>
        <v>rev</v>
      </c>
      <c r="P112" s="45" t="s">
        <v>132</v>
      </c>
      <c r="Q112" s="34" t="str">
        <f t="shared" si="8"/>
        <v>revDMG</v>
      </c>
      <c r="R112" s="34" t="s">
        <v>1672</v>
      </c>
      <c r="S112" s="45" t="s">
        <v>1588</v>
      </c>
      <c r="T112" s="36" t="s">
        <v>439</v>
      </c>
      <c r="U112" s="1">
        <v>43195</v>
      </c>
      <c r="V112">
        <v>3166800</v>
      </c>
      <c r="W112" s="1">
        <v>43195</v>
      </c>
      <c r="X112" s="70" t="str">
        <f>VLOOKUP(T112,'GL Types'!$A$2:$B$9,2,FALSE)</f>
        <v>Finished Goods</v>
      </c>
    </row>
    <row r="113" spans="1:24" hidden="1" x14ac:dyDescent="0.25">
      <c r="A113" s="1">
        <v>43195</v>
      </c>
      <c r="B113">
        <v>-16</v>
      </c>
      <c r="C113" s="36" t="s">
        <v>438</v>
      </c>
      <c r="D113" s="42" t="s">
        <v>927</v>
      </c>
      <c r="E113" s="31" t="s">
        <v>928</v>
      </c>
      <c r="F113">
        <v>5490246</v>
      </c>
      <c r="G113" s="36" t="s">
        <v>469</v>
      </c>
      <c r="H113">
        <v>17.194099999999999</v>
      </c>
      <c r="I113">
        <v>-275.11</v>
      </c>
      <c r="J113" s="36" t="s">
        <v>436</v>
      </c>
      <c r="K113" s="31" t="s">
        <v>454</v>
      </c>
      <c r="L113" s="36" t="s">
        <v>937</v>
      </c>
      <c r="M113" s="19">
        <v>34</v>
      </c>
      <c r="N113" s="31" t="s">
        <v>938</v>
      </c>
      <c r="O113" s="48" t="str">
        <f t="shared" si="7"/>
        <v>oos</v>
      </c>
      <c r="P113" s="45" t="s">
        <v>132</v>
      </c>
      <c r="Q113" s="34" t="str">
        <f t="shared" si="8"/>
        <v>oosDMG</v>
      </c>
      <c r="R113" s="34" t="s">
        <v>1672</v>
      </c>
      <c r="S113" s="45" t="s">
        <v>1588</v>
      </c>
      <c r="T113" s="36" t="s">
        <v>439</v>
      </c>
      <c r="U113" s="1">
        <v>43195</v>
      </c>
      <c r="V113">
        <v>3166800</v>
      </c>
      <c r="W113" s="1">
        <v>43195</v>
      </c>
      <c r="X113" s="70" t="str">
        <f>VLOOKUP(T113,'GL Types'!$A$2:$B$9,2,FALSE)</f>
        <v>Finished Goods</v>
      </c>
    </row>
    <row r="114" spans="1:24" hidden="1" x14ac:dyDescent="0.25">
      <c r="A114" s="1">
        <v>43195</v>
      </c>
      <c r="B114">
        <v>-3</v>
      </c>
      <c r="C114" s="36" t="s">
        <v>438</v>
      </c>
      <c r="D114" s="42" t="s">
        <v>820</v>
      </c>
      <c r="E114" s="31" t="s">
        <v>926</v>
      </c>
      <c r="F114">
        <v>5490246</v>
      </c>
      <c r="G114" s="36" t="s">
        <v>469</v>
      </c>
      <c r="H114">
        <v>3.8170000000000002</v>
      </c>
      <c r="I114">
        <v>-11.45</v>
      </c>
      <c r="J114" s="36" t="s">
        <v>436</v>
      </c>
      <c r="K114" s="31" t="s">
        <v>454</v>
      </c>
      <c r="L114" s="36" t="s">
        <v>937</v>
      </c>
      <c r="M114" s="19">
        <v>34</v>
      </c>
      <c r="N114" s="31" t="s">
        <v>938</v>
      </c>
      <c r="O114" s="48" t="str">
        <f t="shared" si="7"/>
        <v>oos</v>
      </c>
      <c r="P114" s="45" t="s">
        <v>132</v>
      </c>
      <c r="Q114" s="34" t="str">
        <f t="shared" si="8"/>
        <v>oosDMG</v>
      </c>
      <c r="R114" s="34" t="s">
        <v>1672</v>
      </c>
      <c r="S114" s="45" t="s">
        <v>1588</v>
      </c>
      <c r="T114" s="36" t="s">
        <v>439</v>
      </c>
      <c r="U114" s="1">
        <v>43195</v>
      </c>
      <c r="V114">
        <v>3165740</v>
      </c>
      <c r="W114" s="1">
        <v>43195</v>
      </c>
      <c r="X114" s="70" t="str">
        <f>VLOOKUP(T114,'GL Types'!$A$2:$B$9,2,FALSE)</f>
        <v>Finished Goods</v>
      </c>
    </row>
    <row r="115" spans="1:24" hidden="1" x14ac:dyDescent="0.25">
      <c r="A115" s="1">
        <v>43195</v>
      </c>
      <c r="B115">
        <v>-1</v>
      </c>
      <c r="C115" s="36" t="s">
        <v>438</v>
      </c>
      <c r="D115" s="42" t="s">
        <v>751</v>
      </c>
      <c r="E115" s="31" t="s">
        <v>924</v>
      </c>
      <c r="F115">
        <v>5490246</v>
      </c>
      <c r="G115" s="36" t="s">
        <v>469</v>
      </c>
      <c r="H115">
        <v>6.6368999999999998</v>
      </c>
      <c r="I115">
        <v>-6.64</v>
      </c>
      <c r="J115" s="36" t="s">
        <v>445</v>
      </c>
      <c r="K115" s="31" t="s">
        <v>454</v>
      </c>
      <c r="L115" s="36" t="s">
        <v>937</v>
      </c>
      <c r="M115" s="19">
        <v>34</v>
      </c>
      <c r="N115" s="31" t="s">
        <v>938</v>
      </c>
      <c r="O115" s="48" t="str">
        <f t="shared" si="7"/>
        <v>oos</v>
      </c>
      <c r="P115" s="45" t="s">
        <v>132</v>
      </c>
      <c r="Q115" s="34" t="str">
        <f t="shared" si="8"/>
        <v>oosDMG</v>
      </c>
      <c r="R115" s="34" t="s">
        <v>1672</v>
      </c>
      <c r="S115" s="45" t="s">
        <v>1588</v>
      </c>
      <c r="T115" s="36" t="s">
        <v>439</v>
      </c>
      <c r="U115" s="1">
        <v>43195</v>
      </c>
      <c r="V115">
        <v>3155195</v>
      </c>
      <c r="W115" s="1">
        <v>43195</v>
      </c>
      <c r="X115" s="70" t="str">
        <f>VLOOKUP(T115,'GL Types'!$A$2:$B$9,2,FALSE)</f>
        <v>Finished Goods</v>
      </c>
    </row>
    <row r="116" spans="1:24" hidden="1" x14ac:dyDescent="0.25">
      <c r="A116" s="1">
        <v>43195</v>
      </c>
      <c r="B116">
        <v>-1</v>
      </c>
      <c r="C116" s="36" t="s">
        <v>438</v>
      </c>
      <c r="D116" s="42" t="s">
        <v>922</v>
      </c>
      <c r="E116" s="31" t="s">
        <v>923</v>
      </c>
      <c r="F116">
        <v>5490246</v>
      </c>
      <c r="G116" s="36" t="s">
        <v>469</v>
      </c>
      <c r="H116">
        <v>15.643000000000001</v>
      </c>
      <c r="I116">
        <v>-15.64</v>
      </c>
      <c r="J116" s="36" t="s">
        <v>436</v>
      </c>
      <c r="K116" s="31" t="s">
        <v>454</v>
      </c>
      <c r="L116" s="36" t="s">
        <v>939</v>
      </c>
      <c r="M116" s="19">
        <v>34</v>
      </c>
      <c r="N116" s="31" t="s">
        <v>938</v>
      </c>
      <c r="O116" s="48" t="str">
        <f t="shared" si="7"/>
        <v>oos</v>
      </c>
      <c r="P116" s="45" t="s">
        <v>132</v>
      </c>
      <c r="Q116" s="34" t="str">
        <f t="shared" si="8"/>
        <v>oosDMG</v>
      </c>
      <c r="R116" s="34" t="s">
        <v>1672</v>
      </c>
      <c r="S116" s="45" t="s">
        <v>1588</v>
      </c>
      <c r="T116" s="36" t="s">
        <v>439</v>
      </c>
      <c r="U116" s="1">
        <v>43195</v>
      </c>
      <c r="V116">
        <v>3165441</v>
      </c>
      <c r="W116" s="1">
        <v>43195</v>
      </c>
      <c r="X116" s="70" t="str">
        <f>VLOOKUP(T116,'GL Types'!$A$2:$B$9,2,FALSE)</f>
        <v>Finished Goods</v>
      </c>
    </row>
    <row r="117" spans="1:24" hidden="1" x14ac:dyDescent="0.25">
      <c r="A117" s="1">
        <v>43195</v>
      </c>
      <c r="B117">
        <v>-1</v>
      </c>
      <c r="C117" s="36" t="s">
        <v>438</v>
      </c>
      <c r="D117" s="42" t="s">
        <v>920</v>
      </c>
      <c r="E117" s="31" t="s">
        <v>921</v>
      </c>
      <c r="F117">
        <v>5490246</v>
      </c>
      <c r="G117" s="36" t="s">
        <v>469</v>
      </c>
      <c r="H117">
        <v>16.808599999999998</v>
      </c>
      <c r="I117">
        <v>-16.809999999999999</v>
      </c>
      <c r="J117" s="36" t="s">
        <v>436</v>
      </c>
      <c r="K117" s="31" t="s">
        <v>454</v>
      </c>
      <c r="L117" s="36" t="s">
        <v>939</v>
      </c>
      <c r="M117" s="19">
        <v>34</v>
      </c>
      <c r="N117" s="31" t="s">
        <v>938</v>
      </c>
      <c r="O117" s="48" t="str">
        <f t="shared" si="7"/>
        <v>oos</v>
      </c>
      <c r="P117" s="45" t="s">
        <v>132</v>
      </c>
      <c r="Q117" s="34" t="str">
        <f t="shared" si="8"/>
        <v>oosDMG</v>
      </c>
      <c r="R117" s="34" t="s">
        <v>1672</v>
      </c>
      <c r="S117" s="45" t="s">
        <v>1588</v>
      </c>
      <c r="T117" s="36" t="s">
        <v>439</v>
      </c>
      <c r="U117" s="1">
        <v>43195</v>
      </c>
      <c r="V117">
        <v>2203765</v>
      </c>
      <c r="W117" s="1">
        <v>43195</v>
      </c>
      <c r="X117" s="70" t="str">
        <f>VLOOKUP(T117,'GL Types'!$A$2:$B$9,2,FALSE)</f>
        <v>Finished Goods</v>
      </c>
    </row>
    <row r="118" spans="1:24" hidden="1" x14ac:dyDescent="0.25">
      <c r="A118" s="1">
        <v>43195</v>
      </c>
      <c r="B118">
        <v>-1</v>
      </c>
      <c r="C118" s="36" t="s">
        <v>438</v>
      </c>
      <c r="D118" s="42" t="s">
        <v>762</v>
      </c>
      <c r="E118" s="31" t="s">
        <v>919</v>
      </c>
      <c r="F118">
        <v>5490246</v>
      </c>
      <c r="G118" s="36" t="s">
        <v>469</v>
      </c>
      <c r="H118">
        <v>18.817</v>
      </c>
      <c r="I118">
        <v>-18.82</v>
      </c>
      <c r="J118" s="36" t="s">
        <v>436</v>
      </c>
      <c r="K118" s="31" t="s">
        <v>454</v>
      </c>
      <c r="L118" s="36" t="s">
        <v>939</v>
      </c>
      <c r="M118" s="19">
        <v>34</v>
      </c>
      <c r="N118" s="31" t="s">
        <v>938</v>
      </c>
      <c r="O118" s="48" t="str">
        <f t="shared" si="7"/>
        <v>oos</v>
      </c>
      <c r="P118" s="45" t="s">
        <v>132</v>
      </c>
      <c r="Q118" s="34" t="str">
        <f t="shared" si="8"/>
        <v>oosDMG</v>
      </c>
      <c r="R118" s="34" t="s">
        <v>1672</v>
      </c>
      <c r="S118" s="45" t="s">
        <v>1588</v>
      </c>
      <c r="T118" s="36" t="s">
        <v>439</v>
      </c>
      <c r="U118" s="1">
        <v>43195</v>
      </c>
      <c r="V118">
        <v>3155539</v>
      </c>
      <c r="W118" s="1">
        <v>43195</v>
      </c>
      <c r="X118" s="70" t="str">
        <f>VLOOKUP(T118,'GL Types'!$A$2:$B$9,2,FALSE)</f>
        <v>Finished Goods</v>
      </c>
    </row>
    <row r="119" spans="1:24" hidden="1" x14ac:dyDescent="0.25">
      <c r="A119" s="1">
        <v>43195</v>
      </c>
      <c r="B119">
        <v>-1</v>
      </c>
      <c r="C119" s="36" t="s">
        <v>438</v>
      </c>
      <c r="D119" s="42" t="s">
        <v>464</v>
      </c>
      <c r="E119" s="31" t="s">
        <v>917</v>
      </c>
      <c r="F119">
        <v>5490246</v>
      </c>
      <c r="G119" s="36" t="s">
        <v>469</v>
      </c>
      <c r="H119">
        <v>15.623799999999999</v>
      </c>
      <c r="I119">
        <v>-15.62</v>
      </c>
      <c r="J119" s="36" t="s">
        <v>436</v>
      </c>
      <c r="K119" s="31" t="s">
        <v>454</v>
      </c>
      <c r="L119" s="36" t="s">
        <v>939</v>
      </c>
      <c r="M119" s="19">
        <v>34</v>
      </c>
      <c r="N119" s="31" t="s">
        <v>938</v>
      </c>
      <c r="O119" s="48" t="str">
        <f t="shared" si="7"/>
        <v>oos</v>
      </c>
      <c r="P119" s="45" t="s">
        <v>132</v>
      </c>
      <c r="Q119" s="34" t="str">
        <f t="shared" si="8"/>
        <v>oosDMG</v>
      </c>
      <c r="R119" s="34" t="s">
        <v>1672</v>
      </c>
      <c r="S119" s="45" t="s">
        <v>1588</v>
      </c>
      <c r="T119" s="36" t="s">
        <v>439</v>
      </c>
      <c r="U119" s="1">
        <v>43195</v>
      </c>
      <c r="V119">
        <v>3163243</v>
      </c>
      <c r="W119" s="1">
        <v>43195</v>
      </c>
      <c r="X119" s="70" t="str">
        <f>VLOOKUP(T119,'GL Types'!$A$2:$B$9,2,FALSE)</f>
        <v>Finished Goods</v>
      </c>
    </row>
    <row r="120" spans="1:24" hidden="1" x14ac:dyDescent="0.25">
      <c r="A120" s="1">
        <v>43195</v>
      </c>
      <c r="B120">
        <v>-3</v>
      </c>
      <c r="C120" s="36" t="s">
        <v>438</v>
      </c>
      <c r="D120" s="42" t="s">
        <v>915</v>
      </c>
      <c r="E120" s="31" t="s">
        <v>916</v>
      </c>
      <c r="F120">
        <v>5490246</v>
      </c>
      <c r="G120" s="36" t="s">
        <v>469</v>
      </c>
      <c r="H120">
        <v>7.1862000000000004</v>
      </c>
      <c r="I120">
        <v>-21.56</v>
      </c>
      <c r="J120" s="36" t="s">
        <v>436</v>
      </c>
      <c r="K120" s="31" t="s">
        <v>454</v>
      </c>
      <c r="L120" s="36" t="s">
        <v>939</v>
      </c>
      <c r="M120" s="19">
        <v>34</v>
      </c>
      <c r="N120" s="31" t="s">
        <v>938</v>
      </c>
      <c r="O120" s="48" t="str">
        <f t="shared" si="7"/>
        <v>oos</v>
      </c>
      <c r="P120" s="45" t="s">
        <v>132</v>
      </c>
      <c r="Q120" s="34" t="str">
        <f t="shared" si="8"/>
        <v>oosDMG</v>
      </c>
      <c r="R120" s="34" t="s">
        <v>1672</v>
      </c>
      <c r="S120" s="45" t="s">
        <v>1588</v>
      </c>
      <c r="T120" s="36" t="s">
        <v>439</v>
      </c>
      <c r="U120" s="1">
        <v>43195</v>
      </c>
      <c r="V120">
        <v>3151074</v>
      </c>
      <c r="W120" s="1">
        <v>43195</v>
      </c>
      <c r="X120" s="70" t="str">
        <f>VLOOKUP(T120,'GL Types'!$A$2:$B$9,2,FALSE)</f>
        <v>Finished Goods</v>
      </c>
    </row>
    <row r="121" spans="1:24" hidden="1" x14ac:dyDescent="0.25">
      <c r="A121" s="1">
        <v>43195</v>
      </c>
      <c r="B121">
        <v>-1</v>
      </c>
      <c r="C121" s="36" t="s">
        <v>438</v>
      </c>
      <c r="D121" s="42" t="s">
        <v>913</v>
      </c>
      <c r="E121" s="31" t="s">
        <v>914</v>
      </c>
      <c r="F121">
        <v>5490246</v>
      </c>
      <c r="G121" s="36" t="s">
        <v>469</v>
      </c>
      <c r="H121">
        <v>9.7004999999999999</v>
      </c>
      <c r="I121">
        <v>-9.6999999999999993</v>
      </c>
      <c r="J121" s="36" t="s">
        <v>436</v>
      </c>
      <c r="K121" s="31" t="s">
        <v>454</v>
      </c>
      <c r="L121" s="36" t="s">
        <v>939</v>
      </c>
      <c r="M121" s="19">
        <v>34</v>
      </c>
      <c r="N121" s="31" t="s">
        <v>938</v>
      </c>
      <c r="O121" s="48" t="str">
        <f t="shared" si="7"/>
        <v>oos</v>
      </c>
      <c r="P121" s="45" t="s">
        <v>132</v>
      </c>
      <c r="Q121" s="34" t="str">
        <f t="shared" si="8"/>
        <v>oosDMG</v>
      </c>
      <c r="R121" s="34" t="s">
        <v>1672</v>
      </c>
      <c r="S121" s="45" t="s">
        <v>1588</v>
      </c>
      <c r="T121" s="36" t="s">
        <v>439</v>
      </c>
      <c r="U121" s="1">
        <v>43195</v>
      </c>
      <c r="V121">
        <v>3160023</v>
      </c>
      <c r="W121" s="1">
        <v>43195</v>
      </c>
      <c r="X121" s="70" t="str">
        <f>VLOOKUP(T121,'GL Types'!$A$2:$B$9,2,FALSE)</f>
        <v>Finished Goods</v>
      </c>
    </row>
    <row r="122" spans="1:24" hidden="1" x14ac:dyDescent="0.25">
      <c r="A122" s="1">
        <v>43195</v>
      </c>
      <c r="B122">
        <v>-2</v>
      </c>
      <c r="C122" s="36" t="s">
        <v>438</v>
      </c>
      <c r="D122" s="42" t="s">
        <v>773</v>
      </c>
      <c r="E122" s="31" t="s">
        <v>858</v>
      </c>
      <c r="F122">
        <v>5490246</v>
      </c>
      <c r="G122" s="36" t="s">
        <v>469</v>
      </c>
      <c r="H122">
        <v>22.370100000000001</v>
      </c>
      <c r="I122">
        <v>-44.74</v>
      </c>
      <c r="J122" s="36" t="s">
        <v>445</v>
      </c>
      <c r="K122" s="31" t="s">
        <v>454</v>
      </c>
      <c r="L122" s="36" t="s">
        <v>940</v>
      </c>
      <c r="M122" s="19">
        <v>34</v>
      </c>
      <c r="N122" s="31" t="s">
        <v>938</v>
      </c>
      <c r="O122" s="48" t="str">
        <f t="shared" si="7"/>
        <v>oos</v>
      </c>
      <c r="P122" s="45" t="s">
        <v>132</v>
      </c>
      <c r="Q122" s="34" t="str">
        <f t="shared" si="8"/>
        <v>oosDMG</v>
      </c>
      <c r="R122" s="34" t="s">
        <v>1672</v>
      </c>
      <c r="S122" s="45" t="s">
        <v>1588</v>
      </c>
      <c r="T122" s="36" t="s">
        <v>439</v>
      </c>
      <c r="U122" s="1">
        <v>43195</v>
      </c>
      <c r="V122">
        <v>3155533</v>
      </c>
      <c r="W122" s="1">
        <v>43195</v>
      </c>
      <c r="X122" s="70" t="str">
        <f>VLOOKUP(T122,'GL Types'!$A$2:$B$9,2,FALSE)</f>
        <v>Finished Goods</v>
      </c>
    </row>
    <row r="123" spans="1:24" hidden="1" x14ac:dyDescent="0.25">
      <c r="A123" s="1">
        <v>43195</v>
      </c>
      <c r="B123">
        <v>-1</v>
      </c>
      <c r="C123" s="36" t="s">
        <v>438</v>
      </c>
      <c r="D123" s="42" t="s">
        <v>521</v>
      </c>
      <c r="E123" s="31" t="s">
        <v>911</v>
      </c>
      <c r="F123">
        <v>5490246</v>
      </c>
      <c r="G123" s="36" t="s">
        <v>469</v>
      </c>
      <c r="H123">
        <v>15.582100000000001</v>
      </c>
      <c r="I123">
        <v>-15.58</v>
      </c>
      <c r="J123" s="36" t="s">
        <v>445</v>
      </c>
      <c r="K123" s="31" t="s">
        <v>454</v>
      </c>
      <c r="L123" s="36" t="s">
        <v>940</v>
      </c>
      <c r="M123" s="19">
        <v>34</v>
      </c>
      <c r="N123" s="31" t="s">
        <v>938</v>
      </c>
      <c r="O123" s="48" t="str">
        <f t="shared" si="7"/>
        <v>oos</v>
      </c>
      <c r="P123" s="45" t="s">
        <v>132</v>
      </c>
      <c r="Q123" s="34" t="str">
        <f t="shared" si="8"/>
        <v>oosDMG</v>
      </c>
      <c r="R123" s="34" t="s">
        <v>1672</v>
      </c>
      <c r="S123" s="45" t="s">
        <v>1588</v>
      </c>
      <c r="T123" s="36" t="s">
        <v>439</v>
      </c>
      <c r="U123" s="1">
        <v>43195</v>
      </c>
      <c r="V123">
        <v>3165179</v>
      </c>
      <c r="W123" s="1">
        <v>43195</v>
      </c>
      <c r="X123" s="70" t="str">
        <f>VLOOKUP(T123,'GL Types'!$A$2:$B$9,2,FALSE)</f>
        <v>Finished Goods</v>
      </c>
    </row>
    <row r="124" spans="1:24" hidden="1" x14ac:dyDescent="0.25">
      <c r="A124" s="1">
        <v>43195</v>
      </c>
      <c r="B124">
        <v>-1</v>
      </c>
      <c r="C124" s="36" t="s">
        <v>438</v>
      </c>
      <c r="D124" s="42" t="s">
        <v>909</v>
      </c>
      <c r="E124" s="31" t="s">
        <v>910</v>
      </c>
      <c r="F124">
        <v>5490246</v>
      </c>
      <c r="G124" s="36" t="s">
        <v>469</v>
      </c>
      <c r="H124">
        <v>22.589099999999998</v>
      </c>
      <c r="I124">
        <v>-22.59</v>
      </c>
      <c r="J124" s="36" t="s">
        <v>436</v>
      </c>
      <c r="K124" s="31" t="s">
        <v>454</v>
      </c>
      <c r="L124" s="36" t="s">
        <v>940</v>
      </c>
      <c r="M124" s="19">
        <v>34</v>
      </c>
      <c r="N124" s="31" t="s">
        <v>938</v>
      </c>
      <c r="O124" s="48" t="str">
        <f t="shared" si="7"/>
        <v>oos</v>
      </c>
      <c r="P124" s="45" t="s">
        <v>132</v>
      </c>
      <c r="Q124" s="34" t="str">
        <f t="shared" si="8"/>
        <v>oosDMG</v>
      </c>
      <c r="R124" s="34" t="s">
        <v>1672</v>
      </c>
      <c r="S124" s="45" t="s">
        <v>1588</v>
      </c>
      <c r="T124" s="36" t="s">
        <v>439</v>
      </c>
      <c r="U124" s="1">
        <v>43195</v>
      </c>
      <c r="V124">
        <v>3165443</v>
      </c>
      <c r="W124" s="1">
        <v>43195</v>
      </c>
      <c r="X124" s="70" t="str">
        <f>VLOOKUP(T124,'GL Types'!$A$2:$B$9,2,FALSE)</f>
        <v>Finished Goods</v>
      </c>
    </row>
    <row r="125" spans="1:24" hidden="1" x14ac:dyDescent="0.25">
      <c r="A125" s="1">
        <v>43195</v>
      </c>
      <c r="B125">
        <v>-1</v>
      </c>
      <c r="C125" s="36" t="s">
        <v>438</v>
      </c>
      <c r="D125" s="42" t="s">
        <v>760</v>
      </c>
      <c r="E125" s="31" t="s">
        <v>761</v>
      </c>
      <c r="F125">
        <v>5490246</v>
      </c>
      <c r="G125" s="36" t="s">
        <v>469</v>
      </c>
      <c r="H125">
        <v>18.339099999999998</v>
      </c>
      <c r="I125">
        <v>-18.34</v>
      </c>
      <c r="J125" s="36" t="s">
        <v>445</v>
      </c>
      <c r="K125" s="31" t="s">
        <v>454</v>
      </c>
      <c r="L125" s="36" t="s">
        <v>941</v>
      </c>
      <c r="M125" s="19">
        <v>34</v>
      </c>
      <c r="N125" s="31" t="s">
        <v>938</v>
      </c>
      <c r="O125" s="48" t="str">
        <f t="shared" si="7"/>
        <v>oos</v>
      </c>
      <c r="P125" s="45" t="s">
        <v>132</v>
      </c>
      <c r="Q125" s="34" t="str">
        <f t="shared" si="8"/>
        <v>oosDMG</v>
      </c>
      <c r="R125" s="34" t="s">
        <v>1672</v>
      </c>
      <c r="S125" s="45" t="s">
        <v>1588</v>
      </c>
      <c r="T125" s="36" t="s">
        <v>439</v>
      </c>
      <c r="U125" s="1">
        <v>43195</v>
      </c>
      <c r="V125">
        <v>3157543</v>
      </c>
      <c r="W125" s="1">
        <v>43195</v>
      </c>
      <c r="X125" s="70" t="str">
        <f>VLOOKUP(T125,'GL Types'!$A$2:$B$9,2,FALSE)</f>
        <v>Finished Goods</v>
      </c>
    </row>
    <row r="126" spans="1:24" hidden="1" x14ac:dyDescent="0.25">
      <c r="A126" s="1">
        <v>43195</v>
      </c>
      <c r="B126">
        <v>-1</v>
      </c>
      <c r="C126" s="36" t="s">
        <v>438</v>
      </c>
      <c r="D126" s="42" t="s">
        <v>907</v>
      </c>
      <c r="E126" s="31" t="s">
        <v>908</v>
      </c>
      <c r="F126">
        <v>5490246</v>
      </c>
      <c r="G126" s="36" t="s">
        <v>469</v>
      </c>
      <c r="H126">
        <v>32.078800000000001</v>
      </c>
      <c r="I126">
        <v>-32.08</v>
      </c>
      <c r="J126" s="36" t="s">
        <v>445</v>
      </c>
      <c r="K126" s="31" t="s">
        <v>454</v>
      </c>
      <c r="L126" s="36" t="s">
        <v>941</v>
      </c>
      <c r="M126" s="19">
        <v>34</v>
      </c>
      <c r="N126" s="31" t="s">
        <v>938</v>
      </c>
      <c r="O126" s="48" t="str">
        <f t="shared" si="7"/>
        <v>oos</v>
      </c>
      <c r="P126" s="45" t="s">
        <v>132</v>
      </c>
      <c r="Q126" s="34" t="str">
        <f t="shared" si="8"/>
        <v>oosDMG</v>
      </c>
      <c r="R126" s="34" t="s">
        <v>1672</v>
      </c>
      <c r="S126" s="45" t="s">
        <v>1588</v>
      </c>
      <c r="T126" s="36" t="s">
        <v>439</v>
      </c>
      <c r="U126" s="1">
        <v>43195</v>
      </c>
      <c r="V126">
        <v>3161839</v>
      </c>
      <c r="W126" s="1">
        <v>43195</v>
      </c>
      <c r="X126" s="70" t="str">
        <f>VLOOKUP(T126,'GL Types'!$A$2:$B$9,2,FALSE)</f>
        <v>Finished Goods</v>
      </c>
    </row>
    <row r="127" spans="1:24" hidden="1" x14ac:dyDescent="0.25">
      <c r="A127" s="1">
        <v>43195</v>
      </c>
      <c r="B127">
        <v>-1</v>
      </c>
      <c r="C127" s="36" t="s">
        <v>438</v>
      </c>
      <c r="D127" s="42" t="s">
        <v>830</v>
      </c>
      <c r="E127" s="31" t="s">
        <v>906</v>
      </c>
      <c r="F127">
        <v>5490246</v>
      </c>
      <c r="G127" s="36" t="s">
        <v>469</v>
      </c>
      <c r="H127">
        <v>15.8986</v>
      </c>
      <c r="I127">
        <v>-15.9</v>
      </c>
      <c r="J127" s="36" t="s">
        <v>436</v>
      </c>
      <c r="K127" s="31" t="s">
        <v>454</v>
      </c>
      <c r="L127" s="36" t="s">
        <v>941</v>
      </c>
      <c r="M127" s="19">
        <v>34</v>
      </c>
      <c r="N127" s="31" t="s">
        <v>938</v>
      </c>
      <c r="O127" s="48" t="str">
        <f t="shared" si="7"/>
        <v>oos</v>
      </c>
      <c r="P127" s="45" t="s">
        <v>132</v>
      </c>
      <c r="Q127" s="34" t="str">
        <f t="shared" si="8"/>
        <v>oosDMG</v>
      </c>
      <c r="R127" s="34" t="s">
        <v>1672</v>
      </c>
      <c r="S127" s="45" t="s">
        <v>1588</v>
      </c>
      <c r="T127" s="36" t="s">
        <v>439</v>
      </c>
      <c r="U127" s="1">
        <v>43195</v>
      </c>
      <c r="V127">
        <v>3165778</v>
      </c>
      <c r="W127" s="1">
        <v>43195</v>
      </c>
      <c r="X127" s="70" t="str">
        <f>VLOOKUP(T127,'GL Types'!$A$2:$B$9,2,FALSE)</f>
        <v>Finished Goods</v>
      </c>
    </row>
    <row r="128" spans="1:24" hidden="1" x14ac:dyDescent="0.25">
      <c r="A128" s="1">
        <v>43195</v>
      </c>
      <c r="B128">
        <v>-1</v>
      </c>
      <c r="C128" s="36" t="s">
        <v>438</v>
      </c>
      <c r="D128" s="42" t="s">
        <v>903</v>
      </c>
      <c r="E128" s="31" t="s">
        <v>904</v>
      </c>
      <c r="F128">
        <v>5490246</v>
      </c>
      <c r="G128" s="36" t="s">
        <v>469</v>
      </c>
      <c r="H128">
        <v>16.7026</v>
      </c>
      <c r="I128">
        <v>-16.7</v>
      </c>
      <c r="J128" s="36" t="s">
        <v>436</v>
      </c>
      <c r="K128" s="31" t="s">
        <v>454</v>
      </c>
      <c r="L128" s="36" t="s">
        <v>941</v>
      </c>
      <c r="M128" s="19">
        <v>34</v>
      </c>
      <c r="N128" s="31" t="s">
        <v>938</v>
      </c>
      <c r="O128" s="48" t="str">
        <f t="shared" si="7"/>
        <v>oos</v>
      </c>
      <c r="P128" s="45" t="s">
        <v>132</v>
      </c>
      <c r="Q128" s="34" t="str">
        <f t="shared" si="8"/>
        <v>oosDMG</v>
      </c>
      <c r="R128" s="34" t="s">
        <v>1672</v>
      </c>
      <c r="S128" s="45" t="s">
        <v>1588</v>
      </c>
      <c r="T128" s="36" t="s">
        <v>439</v>
      </c>
      <c r="U128" s="1">
        <v>43195</v>
      </c>
      <c r="V128">
        <v>2198462</v>
      </c>
      <c r="W128" s="1">
        <v>43195</v>
      </c>
      <c r="X128" s="70" t="str">
        <f>VLOOKUP(T128,'GL Types'!$A$2:$B$9,2,FALSE)</f>
        <v>Finished Goods</v>
      </c>
    </row>
    <row r="129" spans="1:25" hidden="1" x14ac:dyDescent="0.25">
      <c r="A129" s="1">
        <v>43195</v>
      </c>
      <c r="B129">
        <v>-1</v>
      </c>
      <c r="C129" s="36" t="s">
        <v>438</v>
      </c>
      <c r="D129" s="42" t="s">
        <v>901</v>
      </c>
      <c r="E129" s="31" t="s">
        <v>902</v>
      </c>
      <c r="F129">
        <v>5490246</v>
      </c>
      <c r="G129" s="36" t="s">
        <v>469</v>
      </c>
      <c r="H129">
        <v>7.8990999999999998</v>
      </c>
      <c r="I129">
        <v>-7.9</v>
      </c>
      <c r="J129" s="36" t="s">
        <v>436</v>
      </c>
      <c r="K129" s="31" t="s">
        <v>454</v>
      </c>
      <c r="L129" s="36" t="s">
        <v>941</v>
      </c>
      <c r="M129" s="19">
        <v>34</v>
      </c>
      <c r="N129" s="31" t="s">
        <v>938</v>
      </c>
      <c r="O129" s="48" t="str">
        <f t="shared" si="7"/>
        <v>oos</v>
      </c>
      <c r="P129" s="45" t="s">
        <v>132</v>
      </c>
      <c r="Q129" s="34" t="str">
        <f t="shared" si="8"/>
        <v>oosDMG</v>
      </c>
      <c r="R129" s="34" t="s">
        <v>1672</v>
      </c>
      <c r="S129" s="45" t="s">
        <v>1588</v>
      </c>
      <c r="T129" s="36" t="s">
        <v>439</v>
      </c>
      <c r="U129" s="1">
        <v>43195</v>
      </c>
      <c r="V129">
        <v>3161206</v>
      </c>
      <c r="W129" s="1">
        <v>43195</v>
      </c>
      <c r="X129" s="70" t="str">
        <f>VLOOKUP(T129,'GL Types'!$A$2:$B$9,2,FALSE)</f>
        <v>Finished Goods</v>
      </c>
    </row>
    <row r="130" spans="1:25" hidden="1" x14ac:dyDescent="0.25">
      <c r="A130" s="1">
        <v>43195</v>
      </c>
      <c r="B130">
        <v>-1</v>
      </c>
      <c r="C130" s="36" t="s">
        <v>438</v>
      </c>
      <c r="D130" s="42" t="s">
        <v>899</v>
      </c>
      <c r="E130" s="31" t="s">
        <v>900</v>
      </c>
      <c r="F130">
        <v>5490246</v>
      </c>
      <c r="G130" s="36" t="s">
        <v>469</v>
      </c>
      <c r="H130">
        <v>19.1738</v>
      </c>
      <c r="I130">
        <v>-19.170000000000002</v>
      </c>
      <c r="J130" s="36" t="s">
        <v>436</v>
      </c>
      <c r="K130" s="31" t="s">
        <v>454</v>
      </c>
      <c r="L130" s="36" t="s">
        <v>942</v>
      </c>
      <c r="M130" s="19">
        <v>34</v>
      </c>
      <c r="N130" s="31" t="s">
        <v>938</v>
      </c>
      <c r="O130" s="48" t="str">
        <f t="shared" si="7"/>
        <v>oos</v>
      </c>
      <c r="P130" s="45" t="s">
        <v>132</v>
      </c>
      <c r="Q130" s="34" t="str">
        <f t="shared" si="8"/>
        <v>oosDMG</v>
      </c>
      <c r="R130" s="34" t="s">
        <v>1672</v>
      </c>
      <c r="S130" s="45" t="s">
        <v>1588</v>
      </c>
      <c r="T130" s="36" t="s">
        <v>439</v>
      </c>
      <c r="U130" s="1">
        <v>43195</v>
      </c>
      <c r="V130">
        <v>3159505</v>
      </c>
      <c r="W130" s="1">
        <v>43195</v>
      </c>
      <c r="X130" s="70" t="str">
        <f>VLOOKUP(T130,'GL Types'!$A$2:$B$9,2,FALSE)</f>
        <v>Finished Goods</v>
      </c>
    </row>
    <row r="131" spans="1:25" hidden="1" x14ac:dyDescent="0.25">
      <c r="A131" s="1">
        <v>43195</v>
      </c>
      <c r="B131">
        <v>-1</v>
      </c>
      <c r="C131" s="36" t="s">
        <v>438</v>
      </c>
      <c r="D131" s="42" t="s">
        <v>521</v>
      </c>
      <c r="E131" s="31" t="s">
        <v>897</v>
      </c>
      <c r="F131">
        <v>5490246</v>
      </c>
      <c r="G131" s="36" t="s">
        <v>469</v>
      </c>
      <c r="H131">
        <v>15.582100000000001</v>
      </c>
      <c r="I131">
        <v>-15.58</v>
      </c>
      <c r="J131" s="36" t="s">
        <v>436</v>
      </c>
      <c r="K131" s="31" t="s">
        <v>454</v>
      </c>
      <c r="L131" s="36" t="s">
        <v>942</v>
      </c>
      <c r="M131" s="19">
        <v>34</v>
      </c>
      <c r="N131" s="31" t="s">
        <v>938</v>
      </c>
      <c r="O131" s="48" t="str">
        <f t="shared" si="7"/>
        <v>oos</v>
      </c>
      <c r="P131" s="45" t="s">
        <v>132</v>
      </c>
      <c r="Q131" s="34" t="str">
        <f t="shared" si="8"/>
        <v>oosDMG</v>
      </c>
      <c r="R131" s="34" t="s">
        <v>1672</v>
      </c>
      <c r="S131" s="45" t="s">
        <v>1588</v>
      </c>
      <c r="T131" s="36" t="s">
        <v>439</v>
      </c>
      <c r="U131" s="1">
        <v>43195</v>
      </c>
      <c r="V131">
        <v>3165179</v>
      </c>
      <c r="W131" s="1">
        <v>43195</v>
      </c>
      <c r="X131" s="70" t="str">
        <f>VLOOKUP(T131,'GL Types'!$A$2:$B$9,2,FALSE)</f>
        <v>Finished Goods</v>
      </c>
    </row>
    <row r="132" spans="1:25" hidden="1" x14ac:dyDescent="0.25">
      <c r="A132" s="1">
        <v>43195</v>
      </c>
      <c r="B132">
        <v>-2</v>
      </c>
      <c r="C132" s="36" t="s">
        <v>438</v>
      </c>
      <c r="D132" s="42" t="s">
        <v>760</v>
      </c>
      <c r="E132" s="31" t="s">
        <v>761</v>
      </c>
      <c r="F132">
        <v>5490246</v>
      </c>
      <c r="G132" s="36" t="s">
        <v>469</v>
      </c>
      <c r="H132">
        <v>18.339099999999998</v>
      </c>
      <c r="I132">
        <v>-36.68</v>
      </c>
      <c r="J132" s="36" t="s">
        <v>445</v>
      </c>
      <c r="K132" s="31" t="s">
        <v>454</v>
      </c>
      <c r="L132" s="36" t="s">
        <v>942</v>
      </c>
      <c r="M132" s="19">
        <v>34</v>
      </c>
      <c r="N132" s="31" t="s">
        <v>938</v>
      </c>
      <c r="O132" s="48" t="str">
        <f t="shared" si="7"/>
        <v>oos</v>
      </c>
      <c r="P132" s="45" t="s">
        <v>132</v>
      </c>
      <c r="Q132" s="34" t="str">
        <f t="shared" si="8"/>
        <v>oosDMG</v>
      </c>
      <c r="R132" s="34" t="s">
        <v>1672</v>
      </c>
      <c r="S132" s="45" t="s">
        <v>1588</v>
      </c>
      <c r="T132" s="36" t="s">
        <v>439</v>
      </c>
      <c r="U132" s="1">
        <v>43195</v>
      </c>
      <c r="V132">
        <v>3157543</v>
      </c>
      <c r="W132" s="1">
        <v>43195</v>
      </c>
      <c r="X132" s="70" t="str">
        <f>VLOOKUP(T132,'GL Types'!$A$2:$B$9,2,FALSE)</f>
        <v>Finished Goods</v>
      </c>
    </row>
    <row r="133" spans="1:25" hidden="1" x14ac:dyDescent="0.25">
      <c r="A133" s="1">
        <v>43195</v>
      </c>
      <c r="B133">
        <v>-1</v>
      </c>
      <c r="C133" s="36" t="s">
        <v>438</v>
      </c>
      <c r="D133" s="42" t="s">
        <v>757</v>
      </c>
      <c r="E133" s="31" t="s">
        <v>896</v>
      </c>
      <c r="F133">
        <v>5490246</v>
      </c>
      <c r="G133" s="36" t="s">
        <v>469</v>
      </c>
      <c r="H133">
        <v>21.719899999999999</v>
      </c>
      <c r="I133">
        <v>-21.72</v>
      </c>
      <c r="J133" s="36" t="s">
        <v>436</v>
      </c>
      <c r="K133" s="31" t="s">
        <v>454</v>
      </c>
      <c r="L133" s="36" t="s">
        <v>943</v>
      </c>
      <c r="M133" s="19">
        <v>34</v>
      </c>
      <c r="N133" s="31" t="s">
        <v>938</v>
      </c>
      <c r="O133" s="48" t="str">
        <f t="shared" si="7"/>
        <v>oos</v>
      </c>
      <c r="P133" s="45" t="s">
        <v>132</v>
      </c>
      <c r="Q133" s="34" t="str">
        <f t="shared" ref="Q133:Q164" si="9">CONCATENATE(O133,P133)</f>
        <v>oosDMG</v>
      </c>
      <c r="R133" s="34" t="s">
        <v>1672</v>
      </c>
      <c r="S133" s="45" t="s">
        <v>1588</v>
      </c>
      <c r="T133" s="36" t="s">
        <v>439</v>
      </c>
      <c r="U133" s="1">
        <v>43195</v>
      </c>
      <c r="V133">
        <v>3159546</v>
      </c>
      <c r="W133" s="1">
        <v>43195</v>
      </c>
      <c r="X133" s="70" t="str">
        <f>VLOOKUP(T133,'GL Types'!$A$2:$B$9,2,FALSE)</f>
        <v>Finished Goods</v>
      </c>
    </row>
    <row r="134" spans="1:25" hidden="1" x14ac:dyDescent="0.25">
      <c r="A134" s="1">
        <v>43195</v>
      </c>
      <c r="B134">
        <v>-1</v>
      </c>
      <c r="C134" s="36" t="s">
        <v>438</v>
      </c>
      <c r="D134" s="42" t="s">
        <v>493</v>
      </c>
      <c r="E134" s="31" t="s">
        <v>894</v>
      </c>
      <c r="F134">
        <v>5490246</v>
      </c>
      <c r="G134" s="36" t="s">
        <v>469</v>
      </c>
      <c r="H134">
        <v>10.9886</v>
      </c>
      <c r="I134">
        <v>-10.99</v>
      </c>
      <c r="J134" s="36" t="s">
        <v>445</v>
      </c>
      <c r="K134" s="31" t="s">
        <v>454</v>
      </c>
      <c r="L134" s="36" t="s">
        <v>943</v>
      </c>
      <c r="M134" s="19">
        <v>34</v>
      </c>
      <c r="N134" s="31" t="s">
        <v>938</v>
      </c>
      <c r="O134" s="48" t="str">
        <f t="shared" si="7"/>
        <v>oos</v>
      </c>
      <c r="P134" s="45" t="s">
        <v>132</v>
      </c>
      <c r="Q134" s="34" t="str">
        <f t="shared" si="9"/>
        <v>oosDMG</v>
      </c>
      <c r="R134" s="34" t="s">
        <v>1672</v>
      </c>
      <c r="S134" s="45" t="s">
        <v>1588</v>
      </c>
      <c r="T134" s="36" t="s">
        <v>439</v>
      </c>
      <c r="U134" s="1">
        <v>43195</v>
      </c>
      <c r="V134">
        <v>2203400</v>
      </c>
      <c r="W134" s="1">
        <v>43195</v>
      </c>
      <c r="X134" s="70" t="str">
        <f>VLOOKUP(T134,'GL Types'!$A$2:$B$9,2,FALSE)</f>
        <v>Finished Goods</v>
      </c>
    </row>
    <row r="135" spans="1:25" x14ac:dyDescent="0.25">
      <c r="A135" s="1">
        <v>43196</v>
      </c>
      <c r="B135">
        <v>-27</v>
      </c>
      <c r="C135" s="36" t="s">
        <v>438</v>
      </c>
      <c r="D135" s="31" t="s">
        <v>807</v>
      </c>
      <c r="E135" s="31" t="s">
        <v>808</v>
      </c>
      <c r="F135">
        <v>5499579</v>
      </c>
      <c r="G135" s="36" t="s">
        <v>469</v>
      </c>
      <c r="H135">
        <v>16.483799999999999</v>
      </c>
      <c r="I135">
        <v>-445.06</v>
      </c>
      <c r="J135" s="36" t="s">
        <v>445</v>
      </c>
      <c r="K135" s="31" t="s">
        <v>454</v>
      </c>
      <c r="L135" s="36" t="s">
        <v>809</v>
      </c>
      <c r="M135" s="19">
        <v>34</v>
      </c>
      <c r="N135" s="31" t="s">
        <v>782</v>
      </c>
      <c r="O135" s="34" t="str">
        <f t="shared" si="7"/>
        <v>DMG</v>
      </c>
      <c r="P135" s="31" t="s">
        <v>132</v>
      </c>
      <c r="Q135" s="34" t="str">
        <f t="shared" si="9"/>
        <v>DMGDMG</v>
      </c>
      <c r="R135" s="34" t="s">
        <v>1672</v>
      </c>
      <c r="S135" s="31"/>
      <c r="T135" s="36" t="s">
        <v>439</v>
      </c>
      <c r="U135" s="1">
        <v>43196</v>
      </c>
      <c r="V135">
        <v>2198461</v>
      </c>
      <c r="W135" s="1">
        <v>43196</v>
      </c>
      <c r="X135" s="70" t="str">
        <f>VLOOKUP(T135,'GL Types'!$A$2:$B$9,2,FALSE)</f>
        <v>Finished Goods</v>
      </c>
      <c r="Y135" s="70" t="str">
        <f>VLOOKUP(Q135,'Coding Matrix'!$D$8:$H$70,5,FALSE)</f>
        <v>Damaged -  Repeat Primary code if other codes are not applicable</v>
      </c>
    </row>
    <row r="136" spans="1:25" x14ac:dyDescent="0.25">
      <c r="A136" s="1">
        <v>43196</v>
      </c>
      <c r="B136">
        <v>-2</v>
      </c>
      <c r="C136" s="36" t="s">
        <v>438</v>
      </c>
      <c r="D136" s="31" t="s">
        <v>810</v>
      </c>
      <c r="E136" s="31" t="s">
        <v>811</v>
      </c>
      <c r="F136">
        <v>5499579</v>
      </c>
      <c r="G136" s="36" t="s">
        <v>469</v>
      </c>
      <c r="H136">
        <v>3.3058000000000001</v>
      </c>
      <c r="I136">
        <v>-6.61</v>
      </c>
      <c r="J136" s="36" t="s">
        <v>445</v>
      </c>
      <c r="K136" s="31" t="s">
        <v>454</v>
      </c>
      <c r="L136" s="36" t="s">
        <v>812</v>
      </c>
      <c r="M136" s="19">
        <v>34</v>
      </c>
      <c r="N136" s="31" t="s">
        <v>782</v>
      </c>
      <c r="O136" s="34" t="str">
        <f t="shared" si="7"/>
        <v>DMG</v>
      </c>
      <c r="P136" s="31" t="s">
        <v>132</v>
      </c>
      <c r="Q136" s="34" t="str">
        <f t="shared" si="9"/>
        <v>DMGDMG</v>
      </c>
      <c r="R136" s="34" t="s">
        <v>1672</v>
      </c>
      <c r="S136" s="31"/>
      <c r="T136" s="36" t="s">
        <v>439</v>
      </c>
      <c r="U136" s="1">
        <v>43196</v>
      </c>
      <c r="V136">
        <v>3165906</v>
      </c>
      <c r="W136" s="1">
        <v>43196</v>
      </c>
      <c r="X136" s="70" t="str">
        <f>VLOOKUP(T136,'GL Types'!$A$2:$B$9,2,FALSE)</f>
        <v>Finished Goods</v>
      </c>
      <c r="Y136" s="70" t="str">
        <f>VLOOKUP(Q136,'Coding Matrix'!$D$8:$H$70,5,FALSE)</f>
        <v>Damaged -  Repeat Primary code if other codes are not applicable</v>
      </c>
    </row>
    <row r="137" spans="1:25" x14ac:dyDescent="0.25">
      <c r="A137" s="1">
        <v>43196</v>
      </c>
      <c r="B137">
        <v>-1</v>
      </c>
      <c r="C137" s="36" t="s">
        <v>438</v>
      </c>
      <c r="D137" s="31" t="s">
        <v>526</v>
      </c>
      <c r="E137" s="31" t="s">
        <v>796</v>
      </c>
      <c r="F137">
        <v>5499579</v>
      </c>
      <c r="G137" s="36" t="s">
        <v>469</v>
      </c>
      <c r="H137">
        <v>13.2135</v>
      </c>
      <c r="I137">
        <v>-13.21</v>
      </c>
      <c r="J137" s="36" t="s">
        <v>445</v>
      </c>
      <c r="K137" s="31" t="s">
        <v>454</v>
      </c>
      <c r="L137" s="36" t="s">
        <v>812</v>
      </c>
      <c r="M137" s="19">
        <v>34</v>
      </c>
      <c r="N137" s="31" t="s">
        <v>782</v>
      </c>
      <c r="O137" s="34" t="str">
        <f t="shared" si="7"/>
        <v>DMG</v>
      </c>
      <c r="P137" s="31" t="s">
        <v>132</v>
      </c>
      <c r="Q137" s="34" t="str">
        <f t="shared" si="9"/>
        <v>DMGDMG</v>
      </c>
      <c r="R137" s="34" t="s">
        <v>1672</v>
      </c>
      <c r="S137" s="31"/>
      <c r="T137" s="36" t="s">
        <v>439</v>
      </c>
      <c r="U137" s="1">
        <v>43196</v>
      </c>
      <c r="V137">
        <v>3154874</v>
      </c>
      <c r="W137" s="1">
        <v>43196</v>
      </c>
      <c r="X137" s="70" t="str">
        <f>VLOOKUP(T137,'GL Types'!$A$2:$B$9,2,FALSE)</f>
        <v>Finished Goods</v>
      </c>
      <c r="Y137" s="70" t="str">
        <f>VLOOKUP(Q137,'Coding Matrix'!$D$8:$H$70,5,FALSE)</f>
        <v>Damaged -  Repeat Primary code if other codes are not applicable</v>
      </c>
    </row>
    <row r="138" spans="1:25" x14ac:dyDescent="0.25">
      <c r="A138" s="1">
        <v>43196</v>
      </c>
      <c r="B138">
        <v>-1</v>
      </c>
      <c r="C138" s="36" t="s">
        <v>438</v>
      </c>
      <c r="D138" s="31" t="s">
        <v>813</v>
      </c>
      <c r="E138" s="31" t="s">
        <v>796</v>
      </c>
      <c r="F138">
        <v>5499579</v>
      </c>
      <c r="G138" s="36" t="s">
        <v>469</v>
      </c>
      <c r="H138">
        <v>13.7088</v>
      </c>
      <c r="I138">
        <v>-13.71</v>
      </c>
      <c r="J138" s="36" t="s">
        <v>445</v>
      </c>
      <c r="K138" s="31" t="s">
        <v>454</v>
      </c>
      <c r="L138" s="36" t="s">
        <v>812</v>
      </c>
      <c r="M138" s="19">
        <v>34</v>
      </c>
      <c r="N138" s="31" t="s">
        <v>782</v>
      </c>
      <c r="O138" s="34" t="str">
        <f t="shared" si="7"/>
        <v>DMG</v>
      </c>
      <c r="P138" s="31" t="s">
        <v>132</v>
      </c>
      <c r="Q138" s="34" t="str">
        <f t="shared" si="9"/>
        <v>DMGDMG</v>
      </c>
      <c r="R138" s="34" t="s">
        <v>1672</v>
      </c>
      <c r="S138" s="31"/>
      <c r="T138" s="36" t="s">
        <v>439</v>
      </c>
      <c r="U138" s="1">
        <v>43196</v>
      </c>
      <c r="V138">
        <v>3166194</v>
      </c>
      <c r="W138" s="1">
        <v>43196</v>
      </c>
      <c r="X138" s="70" t="str">
        <f>VLOOKUP(T138,'GL Types'!$A$2:$B$9,2,FALSE)</f>
        <v>Finished Goods</v>
      </c>
      <c r="Y138" s="70" t="str">
        <f>VLOOKUP(Q138,'Coding Matrix'!$D$8:$H$70,5,FALSE)</f>
        <v>Damaged -  Repeat Primary code if other codes are not applicable</v>
      </c>
    </row>
    <row r="139" spans="1:25" x14ac:dyDescent="0.25">
      <c r="A139" s="1">
        <v>43196</v>
      </c>
      <c r="B139">
        <v>-7</v>
      </c>
      <c r="C139" s="36" t="s">
        <v>438</v>
      </c>
      <c r="D139" s="31" t="s">
        <v>814</v>
      </c>
      <c r="E139" s="31" t="s">
        <v>815</v>
      </c>
      <c r="F139">
        <v>5499579</v>
      </c>
      <c r="G139" s="36" t="s">
        <v>469</v>
      </c>
      <c r="H139">
        <v>23.546600000000002</v>
      </c>
      <c r="I139">
        <v>-164.83</v>
      </c>
      <c r="J139" s="36" t="s">
        <v>445</v>
      </c>
      <c r="K139" s="31" t="s">
        <v>454</v>
      </c>
      <c r="L139" s="36" t="s">
        <v>812</v>
      </c>
      <c r="M139" s="19">
        <v>34</v>
      </c>
      <c r="N139" s="31" t="s">
        <v>782</v>
      </c>
      <c r="O139" s="34" t="str">
        <f t="shared" si="7"/>
        <v>DMG</v>
      </c>
      <c r="P139" s="31" t="s">
        <v>132</v>
      </c>
      <c r="Q139" s="34" t="str">
        <f t="shared" si="9"/>
        <v>DMGDMG</v>
      </c>
      <c r="R139" s="34" t="s">
        <v>1672</v>
      </c>
      <c r="S139" s="31"/>
      <c r="T139" s="36" t="s">
        <v>439</v>
      </c>
      <c r="U139" s="1">
        <v>43196</v>
      </c>
      <c r="V139">
        <v>3159653</v>
      </c>
      <c r="W139" s="1">
        <v>43196</v>
      </c>
      <c r="X139" s="70" t="str">
        <f>VLOOKUP(T139,'GL Types'!$A$2:$B$9,2,FALSE)</f>
        <v>Finished Goods</v>
      </c>
      <c r="Y139" s="70" t="str">
        <f>VLOOKUP(Q139,'Coding Matrix'!$D$8:$H$70,5,FALSE)</f>
        <v>Damaged -  Repeat Primary code if other codes are not applicable</v>
      </c>
    </row>
    <row r="140" spans="1:25" x14ac:dyDescent="0.25">
      <c r="A140" s="1">
        <v>43196</v>
      </c>
      <c r="B140">
        <v>-1</v>
      </c>
      <c r="C140" s="36" t="s">
        <v>438</v>
      </c>
      <c r="D140" s="31" t="s">
        <v>732</v>
      </c>
      <c r="E140" s="31" t="s">
        <v>816</v>
      </c>
      <c r="F140">
        <v>5499579</v>
      </c>
      <c r="G140" s="36" t="s">
        <v>469</v>
      </c>
      <c r="H140">
        <v>23.847200000000001</v>
      </c>
      <c r="I140">
        <v>-23.85</v>
      </c>
      <c r="J140" s="36" t="s">
        <v>445</v>
      </c>
      <c r="K140" s="31" t="s">
        <v>454</v>
      </c>
      <c r="L140" s="36" t="s">
        <v>817</v>
      </c>
      <c r="M140" s="19">
        <v>34</v>
      </c>
      <c r="N140" s="31" t="s">
        <v>782</v>
      </c>
      <c r="O140" s="34" t="str">
        <f t="shared" ref="O140:O203" si="10">LEFT(N140,3)</f>
        <v>DMG</v>
      </c>
      <c r="P140" s="31" t="s">
        <v>132</v>
      </c>
      <c r="Q140" s="34" t="str">
        <f t="shared" si="9"/>
        <v>DMGDMG</v>
      </c>
      <c r="R140" s="34" t="s">
        <v>1672</v>
      </c>
      <c r="S140" s="31"/>
      <c r="T140" s="36" t="s">
        <v>439</v>
      </c>
      <c r="U140" s="1">
        <v>43196</v>
      </c>
      <c r="V140">
        <v>2199867</v>
      </c>
      <c r="W140" s="1">
        <v>43196</v>
      </c>
      <c r="X140" s="70" t="str">
        <f>VLOOKUP(T140,'GL Types'!$A$2:$B$9,2,FALSE)</f>
        <v>Finished Goods</v>
      </c>
      <c r="Y140" s="70" t="str">
        <f>VLOOKUP(Q140,'Coding Matrix'!$D$8:$H$70,5,FALSE)</f>
        <v>Damaged -  Repeat Primary code if other codes are not applicable</v>
      </c>
    </row>
    <row r="141" spans="1:25" x14ac:dyDescent="0.25">
      <c r="A141" s="1">
        <v>43196</v>
      </c>
      <c r="B141">
        <v>-3</v>
      </c>
      <c r="C141" s="36" t="s">
        <v>438</v>
      </c>
      <c r="D141" s="31" t="s">
        <v>818</v>
      </c>
      <c r="E141" s="31" t="s">
        <v>819</v>
      </c>
      <c r="F141">
        <v>5499579</v>
      </c>
      <c r="G141" s="36" t="s">
        <v>469</v>
      </c>
      <c r="H141">
        <v>15.605700000000001</v>
      </c>
      <c r="I141">
        <v>-46.82</v>
      </c>
      <c r="J141" s="36" t="s">
        <v>445</v>
      </c>
      <c r="K141" s="31" t="s">
        <v>454</v>
      </c>
      <c r="L141" s="36" t="s">
        <v>817</v>
      </c>
      <c r="M141" s="19">
        <v>34</v>
      </c>
      <c r="N141" s="31" t="s">
        <v>782</v>
      </c>
      <c r="O141" s="34" t="str">
        <f t="shared" si="10"/>
        <v>DMG</v>
      </c>
      <c r="P141" s="31" t="s">
        <v>132</v>
      </c>
      <c r="Q141" s="34" t="str">
        <f t="shared" si="9"/>
        <v>DMGDMG</v>
      </c>
      <c r="R141" s="34" t="s">
        <v>1672</v>
      </c>
      <c r="S141" s="31"/>
      <c r="T141" s="36" t="s">
        <v>439</v>
      </c>
      <c r="U141" s="1">
        <v>43196</v>
      </c>
      <c r="V141">
        <v>3165478</v>
      </c>
      <c r="W141" s="1">
        <v>43196</v>
      </c>
      <c r="X141" s="70" t="str">
        <f>VLOOKUP(T141,'GL Types'!$A$2:$B$9,2,FALSE)</f>
        <v>Finished Goods</v>
      </c>
      <c r="Y141" s="70" t="str">
        <f>VLOOKUP(Q141,'Coding Matrix'!$D$8:$H$70,5,FALSE)</f>
        <v>Damaged -  Repeat Primary code if other codes are not applicable</v>
      </c>
    </row>
    <row r="142" spans="1:25" x14ac:dyDescent="0.25">
      <c r="A142" s="1">
        <v>43196</v>
      </c>
      <c r="B142">
        <v>-1</v>
      </c>
      <c r="C142" s="36" t="s">
        <v>438</v>
      </c>
      <c r="D142" s="31" t="s">
        <v>820</v>
      </c>
      <c r="E142" s="31" t="s">
        <v>821</v>
      </c>
      <c r="F142">
        <v>5499579</v>
      </c>
      <c r="G142" s="36" t="s">
        <v>469</v>
      </c>
      <c r="H142">
        <v>3.8170000000000002</v>
      </c>
      <c r="I142">
        <v>-3.82</v>
      </c>
      <c r="J142" s="36" t="s">
        <v>793</v>
      </c>
      <c r="K142" s="31" t="s">
        <v>454</v>
      </c>
      <c r="L142" s="36" t="s">
        <v>817</v>
      </c>
      <c r="M142" s="19">
        <v>34</v>
      </c>
      <c r="N142" s="31" t="s">
        <v>782</v>
      </c>
      <c r="O142" s="34" t="str">
        <f t="shared" si="10"/>
        <v>DMG</v>
      </c>
      <c r="P142" s="31" t="s">
        <v>132</v>
      </c>
      <c r="Q142" s="34" t="str">
        <f t="shared" si="9"/>
        <v>DMGDMG</v>
      </c>
      <c r="R142" s="34" t="s">
        <v>1672</v>
      </c>
      <c r="S142" s="31"/>
      <c r="T142" s="36" t="s">
        <v>439</v>
      </c>
      <c r="U142" s="1">
        <v>43196</v>
      </c>
      <c r="V142">
        <v>3165740</v>
      </c>
      <c r="W142" s="1">
        <v>43196</v>
      </c>
      <c r="X142" s="70" t="str">
        <f>VLOOKUP(T142,'GL Types'!$A$2:$B$9,2,FALSE)</f>
        <v>Finished Goods</v>
      </c>
      <c r="Y142" s="70" t="str">
        <f>VLOOKUP(Q142,'Coding Matrix'!$D$8:$H$70,5,FALSE)</f>
        <v>Damaged -  Repeat Primary code if other codes are not applicable</v>
      </c>
    </row>
    <row r="143" spans="1:25" x14ac:dyDescent="0.25">
      <c r="A143" s="1">
        <v>43196</v>
      </c>
      <c r="B143">
        <v>-1</v>
      </c>
      <c r="C143" s="36" t="s">
        <v>438</v>
      </c>
      <c r="D143" s="31" t="s">
        <v>471</v>
      </c>
      <c r="E143" s="31" t="s">
        <v>822</v>
      </c>
      <c r="F143">
        <v>5499579</v>
      </c>
      <c r="G143" s="36" t="s">
        <v>469</v>
      </c>
      <c r="H143">
        <v>15.8491</v>
      </c>
      <c r="I143">
        <v>-15.85</v>
      </c>
      <c r="J143" s="36" t="s">
        <v>445</v>
      </c>
      <c r="K143" s="31" t="s">
        <v>454</v>
      </c>
      <c r="L143" s="36" t="s">
        <v>817</v>
      </c>
      <c r="M143" s="19">
        <v>34</v>
      </c>
      <c r="N143" s="31" t="s">
        <v>782</v>
      </c>
      <c r="O143" s="34" t="str">
        <f t="shared" si="10"/>
        <v>DMG</v>
      </c>
      <c r="P143" s="31" t="s">
        <v>132</v>
      </c>
      <c r="Q143" s="34" t="str">
        <f t="shared" si="9"/>
        <v>DMGDMG</v>
      </c>
      <c r="R143" s="34" t="s">
        <v>1672</v>
      </c>
      <c r="S143" s="31"/>
      <c r="T143" s="36" t="s">
        <v>439</v>
      </c>
      <c r="U143" s="1">
        <v>43196</v>
      </c>
      <c r="V143">
        <v>3165378</v>
      </c>
      <c r="W143" s="1">
        <v>43196</v>
      </c>
      <c r="X143" s="70" t="str">
        <f>VLOOKUP(T143,'GL Types'!$A$2:$B$9,2,FALSE)</f>
        <v>Finished Goods</v>
      </c>
      <c r="Y143" s="70" t="str">
        <f>VLOOKUP(Q143,'Coding Matrix'!$D$8:$H$70,5,FALSE)</f>
        <v>Damaged -  Repeat Primary code if other codes are not applicable</v>
      </c>
    </row>
    <row r="144" spans="1:25" x14ac:dyDescent="0.25">
      <c r="A144" s="1">
        <v>43196</v>
      </c>
      <c r="B144">
        <v>-1</v>
      </c>
      <c r="C144" s="36" t="s">
        <v>438</v>
      </c>
      <c r="D144" s="31" t="s">
        <v>823</v>
      </c>
      <c r="E144" s="31" t="s">
        <v>824</v>
      </c>
      <c r="F144">
        <v>5499579</v>
      </c>
      <c r="G144" s="36" t="s">
        <v>469</v>
      </c>
      <c r="H144">
        <v>21.322900000000001</v>
      </c>
      <c r="I144">
        <v>-21.32</v>
      </c>
      <c r="J144" s="36" t="s">
        <v>445</v>
      </c>
      <c r="K144" s="31" t="s">
        <v>454</v>
      </c>
      <c r="L144" s="36" t="s">
        <v>825</v>
      </c>
      <c r="M144" s="19">
        <v>34</v>
      </c>
      <c r="N144" s="31" t="s">
        <v>782</v>
      </c>
      <c r="O144" s="34" t="str">
        <f t="shared" si="10"/>
        <v>DMG</v>
      </c>
      <c r="P144" s="31" t="s">
        <v>132</v>
      </c>
      <c r="Q144" s="34" t="str">
        <f t="shared" si="9"/>
        <v>DMGDMG</v>
      </c>
      <c r="R144" s="34" t="s">
        <v>1672</v>
      </c>
      <c r="S144" s="31"/>
      <c r="T144" s="36" t="s">
        <v>439</v>
      </c>
      <c r="U144" s="1">
        <v>43196</v>
      </c>
      <c r="V144">
        <v>3163187</v>
      </c>
      <c r="W144" s="1">
        <v>43196</v>
      </c>
      <c r="X144" s="70" t="str">
        <f>VLOOKUP(T144,'GL Types'!$A$2:$B$9,2,FALSE)</f>
        <v>Finished Goods</v>
      </c>
      <c r="Y144" s="70" t="str">
        <f>VLOOKUP(Q144,'Coding Matrix'!$D$8:$H$70,5,FALSE)</f>
        <v>Damaged -  Repeat Primary code if other codes are not applicable</v>
      </c>
    </row>
    <row r="145" spans="1:25" x14ac:dyDescent="0.25">
      <c r="A145" s="1">
        <v>43196</v>
      </c>
      <c r="B145">
        <v>-5</v>
      </c>
      <c r="C145" s="36" t="s">
        <v>438</v>
      </c>
      <c r="D145" s="31" t="s">
        <v>826</v>
      </c>
      <c r="E145" s="31" t="s">
        <v>827</v>
      </c>
      <c r="F145">
        <v>5499513</v>
      </c>
      <c r="G145" s="36" t="s">
        <v>469</v>
      </c>
      <c r="H145">
        <v>9.7693999999999992</v>
      </c>
      <c r="I145">
        <v>-48.85</v>
      </c>
      <c r="J145" s="36" t="s">
        <v>445</v>
      </c>
      <c r="K145" s="31" t="s">
        <v>454</v>
      </c>
      <c r="L145" s="36" t="s">
        <v>828</v>
      </c>
      <c r="M145" s="19">
        <v>34</v>
      </c>
      <c r="N145" s="31" t="s">
        <v>778</v>
      </c>
      <c r="O145" s="34" t="str">
        <f t="shared" si="10"/>
        <v>DMG</v>
      </c>
      <c r="P145" s="31" t="s">
        <v>132</v>
      </c>
      <c r="Q145" s="34" t="str">
        <f t="shared" si="9"/>
        <v>DMGDMG</v>
      </c>
      <c r="R145" s="34" t="s">
        <v>1672</v>
      </c>
      <c r="S145" s="31"/>
      <c r="T145" s="36" t="s">
        <v>439</v>
      </c>
      <c r="U145" s="1">
        <v>43196</v>
      </c>
      <c r="V145">
        <v>3161690</v>
      </c>
      <c r="W145" s="1">
        <v>43196</v>
      </c>
      <c r="X145" s="70" t="str">
        <f>VLOOKUP(T145,'GL Types'!$A$2:$B$9,2,FALSE)</f>
        <v>Finished Goods</v>
      </c>
      <c r="Y145" s="70" t="str">
        <f>VLOOKUP(Q145,'Coding Matrix'!$D$8:$H$70,5,FALSE)</f>
        <v>Damaged -  Repeat Primary code if other codes are not applicable</v>
      </c>
    </row>
    <row r="146" spans="1:25" x14ac:dyDescent="0.25">
      <c r="A146" s="1">
        <v>43196</v>
      </c>
      <c r="B146">
        <v>-2</v>
      </c>
      <c r="C146" s="36" t="s">
        <v>438</v>
      </c>
      <c r="D146" s="31" t="s">
        <v>760</v>
      </c>
      <c r="E146" s="31" t="s">
        <v>796</v>
      </c>
      <c r="F146">
        <v>5499513</v>
      </c>
      <c r="G146" s="36" t="s">
        <v>469</v>
      </c>
      <c r="H146">
        <v>18.339099999999998</v>
      </c>
      <c r="I146">
        <v>-36.68</v>
      </c>
      <c r="J146" s="36" t="s">
        <v>445</v>
      </c>
      <c r="K146" s="31" t="s">
        <v>454</v>
      </c>
      <c r="L146" s="36" t="s">
        <v>829</v>
      </c>
      <c r="M146" s="19">
        <v>34</v>
      </c>
      <c r="N146" s="31" t="s">
        <v>778</v>
      </c>
      <c r="O146" s="34" t="str">
        <f t="shared" si="10"/>
        <v>DMG</v>
      </c>
      <c r="P146" s="31" t="s">
        <v>132</v>
      </c>
      <c r="Q146" s="34" t="str">
        <f t="shared" si="9"/>
        <v>DMGDMG</v>
      </c>
      <c r="R146" s="34" t="s">
        <v>1672</v>
      </c>
      <c r="S146" s="31"/>
      <c r="T146" s="36" t="s">
        <v>439</v>
      </c>
      <c r="U146" s="1">
        <v>43196</v>
      </c>
      <c r="V146">
        <v>3157543</v>
      </c>
      <c r="W146" s="1">
        <v>43196</v>
      </c>
      <c r="X146" s="70" t="str">
        <f>VLOOKUP(T146,'GL Types'!$A$2:$B$9,2,FALSE)</f>
        <v>Finished Goods</v>
      </c>
      <c r="Y146" s="70" t="str">
        <f>VLOOKUP(Q146,'Coding Matrix'!$D$8:$H$70,5,FALSE)</f>
        <v>Damaged -  Repeat Primary code if other codes are not applicable</v>
      </c>
    </row>
    <row r="147" spans="1:25" x14ac:dyDescent="0.25">
      <c r="A147" s="1">
        <v>43196</v>
      </c>
      <c r="B147">
        <v>-1</v>
      </c>
      <c r="C147" s="36" t="s">
        <v>438</v>
      </c>
      <c r="D147" s="31" t="s">
        <v>830</v>
      </c>
      <c r="E147" s="31" t="s">
        <v>784</v>
      </c>
      <c r="F147">
        <v>5499513</v>
      </c>
      <c r="G147" s="36" t="s">
        <v>469</v>
      </c>
      <c r="H147">
        <v>15.8986</v>
      </c>
      <c r="I147">
        <v>-15.9</v>
      </c>
      <c r="J147" s="36" t="s">
        <v>445</v>
      </c>
      <c r="K147" s="31" t="s">
        <v>454</v>
      </c>
      <c r="L147" s="36" t="s">
        <v>831</v>
      </c>
      <c r="M147" s="19">
        <v>34</v>
      </c>
      <c r="N147" s="31" t="s">
        <v>778</v>
      </c>
      <c r="O147" s="34" t="str">
        <f t="shared" si="10"/>
        <v>DMG</v>
      </c>
      <c r="P147" s="31" t="s">
        <v>132</v>
      </c>
      <c r="Q147" s="34" t="str">
        <f t="shared" si="9"/>
        <v>DMGDMG</v>
      </c>
      <c r="R147" s="34" t="s">
        <v>1672</v>
      </c>
      <c r="S147" s="31"/>
      <c r="T147" s="36" t="s">
        <v>439</v>
      </c>
      <c r="U147" s="1">
        <v>43196</v>
      </c>
      <c r="V147">
        <v>3165778</v>
      </c>
      <c r="W147" s="1">
        <v>43196</v>
      </c>
      <c r="X147" s="70" t="str">
        <f>VLOOKUP(T147,'GL Types'!$A$2:$B$9,2,FALSE)</f>
        <v>Finished Goods</v>
      </c>
      <c r="Y147" s="70" t="str">
        <f>VLOOKUP(Q147,'Coding Matrix'!$D$8:$H$70,5,FALSE)</f>
        <v>Damaged -  Repeat Primary code if other codes are not applicable</v>
      </c>
    </row>
    <row r="148" spans="1:25" x14ac:dyDescent="0.25">
      <c r="A148" s="1">
        <v>43196</v>
      </c>
      <c r="B148">
        <v>-1</v>
      </c>
      <c r="C148" s="36" t="s">
        <v>438</v>
      </c>
      <c r="D148" s="31" t="s">
        <v>832</v>
      </c>
      <c r="E148" s="31" t="s">
        <v>833</v>
      </c>
      <c r="F148">
        <v>5499498</v>
      </c>
      <c r="G148" s="36" t="s">
        <v>469</v>
      </c>
      <c r="H148">
        <v>17.267900000000001</v>
      </c>
      <c r="I148">
        <v>-17.27</v>
      </c>
      <c r="J148" s="36" t="s">
        <v>445</v>
      </c>
      <c r="K148" s="31" t="s">
        <v>454</v>
      </c>
      <c r="L148" s="36" t="s">
        <v>834</v>
      </c>
      <c r="M148" s="19">
        <v>34</v>
      </c>
      <c r="N148" s="31" t="s">
        <v>835</v>
      </c>
      <c r="O148" s="34" t="str">
        <f t="shared" si="10"/>
        <v>DMG</v>
      </c>
      <c r="P148" s="31" t="s">
        <v>132</v>
      </c>
      <c r="Q148" s="34" t="str">
        <f t="shared" si="9"/>
        <v>DMGDMG</v>
      </c>
      <c r="R148" s="34" t="s">
        <v>1672</v>
      </c>
      <c r="S148" s="31"/>
      <c r="T148" s="36" t="s">
        <v>439</v>
      </c>
      <c r="U148" s="1">
        <v>43196</v>
      </c>
      <c r="V148">
        <v>3160176</v>
      </c>
      <c r="W148" s="1">
        <v>43196</v>
      </c>
      <c r="X148" s="70" t="str">
        <f>VLOOKUP(T148,'GL Types'!$A$2:$B$9,2,FALSE)</f>
        <v>Finished Goods</v>
      </c>
      <c r="Y148" s="70" t="str">
        <f>VLOOKUP(Q148,'Coding Matrix'!$D$8:$H$70,5,FALSE)</f>
        <v>Damaged -  Repeat Primary code if other codes are not applicable</v>
      </c>
    </row>
    <row r="149" spans="1:25" x14ac:dyDescent="0.25">
      <c r="A149" s="1">
        <v>43196</v>
      </c>
      <c r="B149">
        <v>-1</v>
      </c>
      <c r="C149" s="36" t="s">
        <v>438</v>
      </c>
      <c r="D149" s="31" t="s">
        <v>748</v>
      </c>
      <c r="E149" s="31" t="s">
        <v>836</v>
      </c>
      <c r="F149">
        <v>5499483</v>
      </c>
      <c r="G149" s="36" t="s">
        <v>469</v>
      </c>
      <c r="H149">
        <v>15.984999999999999</v>
      </c>
      <c r="I149">
        <v>-15.99</v>
      </c>
      <c r="J149" s="36" t="s">
        <v>445</v>
      </c>
      <c r="K149" s="31" t="s">
        <v>454</v>
      </c>
      <c r="L149" s="36" t="s">
        <v>837</v>
      </c>
      <c r="M149" s="19">
        <v>34</v>
      </c>
      <c r="N149" s="31" t="s">
        <v>766</v>
      </c>
      <c r="O149" s="34" t="str">
        <f t="shared" si="10"/>
        <v>DMG</v>
      </c>
      <c r="P149" s="31" t="s">
        <v>132</v>
      </c>
      <c r="Q149" s="34" t="str">
        <f t="shared" si="9"/>
        <v>DMGDMG</v>
      </c>
      <c r="R149" s="34" t="s">
        <v>1672</v>
      </c>
      <c r="S149" s="31"/>
      <c r="T149" s="36" t="s">
        <v>439</v>
      </c>
      <c r="U149" s="1">
        <v>43196</v>
      </c>
      <c r="V149">
        <v>2201791</v>
      </c>
      <c r="W149" s="1">
        <v>43196</v>
      </c>
      <c r="X149" s="70" t="str">
        <f>VLOOKUP(T149,'GL Types'!$A$2:$B$9,2,FALSE)</f>
        <v>Finished Goods</v>
      </c>
      <c r="Y149" s="70" t="str">
        <f>VLOOKUP(Q149,'Coding Matrix'!$D$8:$H$70,5,FALSE)</f>
        <v>Damaged -  Repeat Primary code if other codes are not applicable</v>
      </c>
    </row>
    <row r="150" spans="1:25" x14ac:dyDescent="0.25">
      <c r="A150" s="1">
        <v>43196</v>
      </c>
      <c r="B150">
        <v>-1</v>
      </c>
      <c r="C150" s="36" t="s">
        <v>438</v>
      </c>
      <c r="D150" s="31" t="s">
        <v>838</v>
      </c>
      <c r="E150" s="31" t="s">
        <v>839</v>
      </c>
      <c r="F150">
        <v>5499483</v>
      </c>
      <c r="G150" s="36" t="s">
        <v>469</v>
      </c>
      <c r="H150">
        <v>16.1858</v>
      </c>
      <c r="I150">
        <v>-16.190000000000001</v>
      </c>
      <c r="J150" s="36" t="s">
        <v>445</v>
      </c>
      <c r="K150" s="31" t="s">
        <v>454</v>
      </c>
      <c r="L150" s="36" t="s">
        <v>837</v>
      </c>
      <c r="M150" s="19">
        <v>34</v>
      </c>
      <c r="N150" s="31" t="s">
        <v>766</v>
      </c>
      <c r="O150" s="34" t="str">
        <f t="shared" si="10"/>
        <v>DMG</v>
      </c>
      <c r="P150" s="31" t="s">
        <v>132</v>
      </c>
      <c r="Q150" s="34" t="str">
        <f t="shared" si="9"/>
        <v>DMGDMG</v>
      </c>
      <c r="R150" s="34" t="s">
        <v>1672</v>
      </c>
      <c r="S150" s="31"/>
      <c r="T150" s="36" t="s">
        <v>439</v>
      </c>
      <c r="U150" s="1">
        <v>43196</v>
      </c>
      <c r="V150">
        <v>3161030</v>
      </c>
      <c r="W150" s="1">
        <v>43196</v>
      </c>
      <c r="X150" s="70" t="str">
        <f>VLOOKUP(T150,'GL Types'!$A$2:$B$9,2,FALSE)</f>
        <v>Finished Goods</v>
      </c>
      <c r="Y150" s="70" t="str">
        <f>VLOOKUP(Q150,'Coding Matrix'!$D$8:$H$70,5,FALSE)</f>
        <v>Damaged -  Repeat Primary code if other codes are not applicable</v>
      </c>
    </row>
    <row r="151" spans="1:25" x14ac:dyDescent="0.25">
      <c r="A151" s="1">
        <v>43196</v>
      </c>
      <c r="B151">
        <v>-11</v>
      </c>
      <c r="C151" s="36" t="s">
        <v>438</v>
      </c>
      <c r="D151" s="31" t="s">
        <v>840</v>
      </c>
      <c r="E151" s="31" t="s">
        <v>841</v>
      </c>
      <c r="F151">
        <v>5499470</v>
      </c>
      <c r="G151" s="36" t="s">
        <v>469</v>
      </c>
      <c r="H151">
        <v>25.002500000000001</v>
      </c>
      <c r="I151">
        <v>-275.02999999999997</v>
      </c>
      <c r="J151" s="36" t="s">
        <v>445</v>
      </c>
      <c r="K151" s="31" t="s">
        <v>454</v>
      </c>
      <c r="L151" s="36" t="s">
        <v>842</v>
      </c>
      <c r="M151" s="19">
        <v>34</v>
      </c>
      <c r="N151" s="31" t="s">
        <v>843</v>
      </c>
      <c r="O151" s="34" t="str">
        <f t="shared" si="10"/>
        <v>dMG</v>
      </c>
      <c r="P151" s="31" t="s">
        <v>132</v>
      </c>
      <c r="Q151" s="34" t="str">
        <f t="shared" si="9"/>
        <v>dMGDMG</v>
      </c>
      <c r="R151" s="34" t="s">
        <v>1672</v>
      </c>
      <c r="S151" s="31"/>
      <c r="T151" s="36" t="s">
        <v>439</v>
      </c>
      <c r="U151" s="1">
        <v>43196</v>
      </c>
      <c r="V151">
        <v>3166671</v>
      </c>
      <c r="W151" s="1">
        <v>43196</v>
      </c>
      <c r="X151" s="70" t="str">
        <f>VLOOKUP(T151,'GL Types'!$A$2:$B$9,2,FALSE)</f>
        <v>Finished Goods</v>
      </c>
      <c r="Y151" s="70" t="str">
        <f>VLOOKUP(Q151,'Coding Matrix'!$D$8:$H$70,5,FALSE)</f>
        <v>Damaged -  Repeat Primary code if other codes are not applicable</v>
      </c>
    </row>
    <row r="152" spans="1:25" x14ac:dyDescent="0.25">
      <c r="A152" s="1">
        <v>43196</v>
      </c>
      <c r="B152">
        <v>-34</v>
      </c>
      <c r="C152" s="36" t="s">
        <v>438</v>
      </c>
      <c r="D152" s="31" t="s">
        <v>840</v>
      </c>
      <c r="E152" s="31" t="s">
        <v>844</v>
      </c>
      <c r="F152">
        <v>5499470</v>
      </c>
      <c r="G152" s="36" t="s">
        <v>469</v>
      </c>
      <c r="H152">
        <v>25.002500000000001</v>
      </c>
      <c r="I152">
        <v>-850.09</v>
      </c>
      <c r="J152" s="36" t="s">
        <v>445</v>
      </c>
      <c r="K152" s="31" t="s">
        <v>454</v>
      </c>
      <c r="L152" s="36" t="s">
        <v>842</v>
      </c>
      <c r="M152" s="19">
        <v>34</v>
      </c>
      <c r="N152" s="31" t="s">
        <v>843</v>
      </c>
      <c r="O152" s="34" t="str">
        <f t="shared" si="10"/>
        <v>dMG</v>
      </c>
      <c r="P152" s="31" t="s">
        <v>132</v>
      </c>
      <c r="Q152" s="34" t="str">
        <f t="shared" si="9"/>
        <v>dMGDMG</v>
      </c>
      <c r="R152" s="34" t="s">
        <v>1672</v>
      </c>
      <c r="S152" s="31"/>
      <c r="T152" s="36" t="s">
        <v>439</v>
      </c>
      <c r="U152" s="1">
        <v>43196</v>
      </c>
      <c r="V152">
        <v>3166671</v>
      </c>
      <c r="W152" s="1">
        <v>43196</v>
      </c>
      <c r="X152" s="70" t="str">
        <f>VLOOKUP(T152,'GL Types'!$A$2:$B$9,2,FALSE)</f>
        <v>Finished Goods</v>
      </c>
      <c r="Y152" s="70" t="str">
        <f>VLOOKUP(Q152,'Coding Matrix'!$D$8:$H$70,5,FALSE)</f>
        <v>Damaged -  Repeat Primary code if other codes are not applicable</v>
      </c>
    </row>
    <row r="153" spans="1:25" x14ac:dyDescent="0.25">
      <c r="A153" s="1">
        <v>43196</v>
      </c>
      <c r="B153">
        <v>-4</v>
      </c>
      <c r="C153" s="36" t="s">
        <v>438</v>
      </c>
      <c r="D153" s="31" t="s">
        <v>845</v>
      </c>
      <c r="E153" s="31" t="s">
        <v>846</v>
      </c>
      <c r="F153">
        <v>5499470</v>
      </c>
      <c r="G153" s="36" t="s">
        <v>469</v>
      </c>
      <c r="H153">
        <v>13.480600000000001</v>
      </c>
      <c r="I153">
        <v>-53.92</v>
      </c>
      <c r="J153" s="36" t="s">
        <v>445</v>
      </c>
      <c r="K153" s="31" t="s">
        <v>454</v>
      </c>
      <c r="L153" s="36" t="s">
        <v>842</v>
      </c>
      <c r="M153" s="19">
        <v>34</v>
      </c>
      <c r="N153" s="31" t="s">
        <v>843</v>
      </c>
      <c r="O153" s="34" t="str">
        <f t="shared" si="10"/>
        <v>dMG</v>
      </c>
      <c r="P153" s="31" t="s">
        <v>132</v>
      </c>
      <c r="Q153" s="34" t="str">
        <f t="shared" si="9"/>
        <v>dMGDMG</v>
      </c>
      <c r="R153" s="34" t="s">
        <v>1672</v>
      </c>
      <c r="S153" s="31"/>
      <c r="T153" s="36" t="s">
        <v>439</v>
      </c>
      <c r="U153" s="1">
        <v>43196</v>
      </c>
      <c r="V153">
        <v>3155162</v>
      </c>
      <c r="W153" s="1">
        <v>43196</v>
      </c>
      <c r="X153" s="70" t="str">
        <f>VLOOKUP(T153,'GL Types'!$A$2:$B$9,2,FALSE)</f>
        <v>Finished Goods</v>
      </c>
      <c r="Y153" s="70" t="str">
        <f>VLOOKUP(Q153,'Coding Matrix'!$D$8:$H$70,5,FALSE)</f>
        <v>Damaged -  Repeat Primary code if other codes are not applicable</v>
      </c>
    </row>
    <row r="154" spans="1:25" x14ac:dyDescent="0.25">
      <c r="A154" s="1">
        <v>43196</v>
      </c>
      <c r="B154">
        <v>-1</v>
      </c>
      <c r="C154" s="36" t="s">
        <v>438</v>
      </c>
      <c r="D154" s="31" t="s">
        <v>847</v>
      </c>
      <c r="E154" s="31" t="s">
        <v>848</v>
      </c>
      <c r="F154">
        <v>5499470</v>
      </c>
      <c r="G154" s="36" t="s">
        <v>469</v>
      </c>
      <c r="H154">
        <v>14.0054</v>
      </c>
      <c r="I154">
        <v>-14.01</v>
      </c>
      <c r="J154" s="36" t="s">
        <v>445</v>
      </c>
      <c r="K154" s="31" t="s">
        <v>454</v>
      </c>
      <c r="L154" s="36" t="s">
        <v>849</v>
      </c>
      <c r="M154" s="19">
        <v>34</v>
      </c>
      <c r="N154" s="31" t="s">
        <v>843</v>
      </c>
      <c r="O154" s="34" t="str">
        <f t="shared" si="10"/>
        <v>dMG</v>
      </c>
      <c r="P154" s="31" t="s">
        <v>132</v>
      </c>
      <c r="Q154" s="34" t="str">
        <f t="shared" si="9"/>
        <v>dMGDMG</v>
      </c>
      <c r="R154" s="34" t="s">
        <v>1672</v>
      </c>
      <c r="S154" s="31"/>
      <c r="T154" s="36" t="s">
        <v>439</v>
      </c>
      <c r="U154" s="1">
        <v>43196</v>
      </c>
      <c r="V154">
        <v>2199608</v>
      </c>
      <c r="W154" s="1">
        <v>43196</v>
      </c>
      <c r="X154" s="70" t="str">
        <f>VLOOKUP(T154,'GL Types'!$A$2:$B$9,2,FALSE)</f>
        <v>Finished Goods</v>
      </c>
      <c r="Y154" s="70" t="str">
        <f>VLOOKUP(Q154,'Coding Matrix'!$D$8:$H$70,5,FALSE)</f>
        <v>Damaged -  Repeat Primary code if other codes are not applicable</v>
      </c>
    </row>
    <row r="155" spans="1:25" x14ac:dyDescent="0.25">
      <c r="A155" s="1">
        <v>43196</v>
      </c>
      <c r="B155">
        <v>-15</v>
      </c>
      <c r="C155" s="36" t="s">
        <v>438</v>
      </c>
      <c r="D155" s="31" t="s">
        <v>850</v>
      </c>
      <c r="E155" s="31" t="s">
        <v>851</v>
      </c>
      <c r="F155">
        <v>5498674</v>
      </c>
      <c r="G155" s="36" t="s">
        <v>469</v>
      </c>
      <c r="H155">
        <v>16.632300000000001</v>
      </c>
      <c r="I155">
        <v>-249.48</v>
      </c>
      <c r="J155" s="36" t="s">
        <v>446</v>
      </c>
      <c r="K155" s="31" t="s">
        <v>454</v>
      </c>
      <c r="L155" s="36" t="s">
        <v>852</v>
      </c>
      <c r="M155" s="19">
        <v>34</v>
      </c>
      <c r="N155" s="31" t="s">
        <v>853</v>
      </c>
      <c r="O155" s="34" t="str">
        <f t="shared" si="10"/>
        <v>dmg</v>
      </c>
      <c r="P155" s="31" t="s">
        <v>132</v>
      </c>
      <c r="Q155" s="34" t="str">
        <f t="shared" si="9"/>
        <v>dmgDMG</v>
      </c>
      <c r="R155" s="34" t="s">
        <v>1672</v>
      </c>
      <c r="S155" s="31"/>
      <c r="T155" s="36" t="s">
        <v>439</v>
      </c>
      <c r="U155" s="1">
        <v>43196</v>
      </c>
      <c r="V155">
        <v>3166258</v>
      </c>
      <c r="W155" s="1">
        <v>43196</v>
      </c>
      <c r="X155" s="70" t="str">
        <f>VLOOKUP(T155,'GL Types'!$A$2:$B$9,2,FALSE)</f>
        <v>Finished Goods</v>
      </c>
      <c r="Y155" s="70" t="str">
        <f>VLOOKUP(Q155,'Coding Matrix'!$D$8:$H$70,5,FALSE)</f>
        <v>Damaged -  Repeat Primary code if other codes are not applicable</v>
      </c>
    </row>
    <row r="156" spans="1:25" x14ac:dyDescent="0.25">
      <c r="A156" s="1">
        <v>43196</v>
      </c>
      <c r="B156">
        <v>-2</v>
      </c>
      <c r="C156" s="36" t="s">
        <v>438</v>
      </c>
      <c r="D156" s="31" t="s">
        <v>532</v>
      </c>
      <c r="E156" s="31" t="s">
        <v>522</v>
      </c>
      <c r="F156">
        <v>5498671</v>
      </c>
      <c r="G156" s="36" t="s">
        <v>469</v>
      </c>
      <c r="H156">
        <v>26.5505</v>
      </c>
      <c r="I156">
        <v>-53.1</v>
      </c>
      <c r="J156" s="36" t="s">
        <v>793</v>
      </c>
      <c r="K156" s="31" t="s">
        <v>454</v>
      </c>
      <c r="L156" s="36" t="s">
        <v>854</v>
      </c>
      <c r="M156" s="19">
        <v>34</v>
      </c>
      <c r="N156" s="31" t="s">
        <v>506</v>
      </c>
      <c r="O156" s="34" t="str">
        <f t="shared" si="10"/>
        <v>DMG</v>
      </c>
      <c r="P156" s="31" t="s">
        <v>132</v>
      </c>
      <c r="Q156" s="34" t="str">
        <f t="shared" si="9"/>
        <v>DMGDMG</v>
      </c>
      <c r="R156" s="34" t="s">
        <v>1672</v>
      </c>
      <c r="S156" s="31"/>
      <c r="T156" s="36" t="s">
        <v>439</v>
      </c>
      <c r="U156" s="1">
        <v>43196</v>
      </c>
      <c r="V156">
        <v>2199317</v>
      </c>
      <c r="W156" s="1">
        <v>43196</v>
      </c>
      <c r="X156" s="70" t="str">
        <f>VLOOKUP(T156,'GL Types'!$A$2:$B$9,2,FALSE)</f>
        <v>Finished Goods</v>
      </c>
      <c r="Y156" s="70" t="str">
        <f>VLOOKUP(Q156,'Coding Matrix'!$D$8:$H$70,5,FALSE)</f>
        <v>Damaged -  Repeat Primary code if other codes are not applicable</v>
      </c>
    </row>
    <row r="157" spans="1:25" x14ac:dyDescent="0.25">
      <c r="A157" s="1">
        <v>43196</v>
      </c>
      <c r="B157">
        <v>-1</v>
      </c>
      <c r="C157" s="36" t="s">
        <v>438</v>
      </c>
      <c r="D157" s="31" t="s">
        <v>855</v>
      </c>
      <c r="E157" s="31" t="s">
        <v>856</v>
      </c>
      <c r="F157">
        <v>5498671</v>
      </c>
      <c r="G157" s="36" t="s">
        <v>469</v>
      </c>
      <c r="H157">
        <v>25.5945</v>
      </c>
      <c r="I157">
        <v>-25.59</v>
      </c>
      <c r="J157" s="36" t="s">
        <v>445</v>
      </c>
      <c r="K157" s="31" t="s">
        <v>454</v>
      </c>
      <c r="L157" s="36" t="s">
        <v>854</v>
      </c>
      <c r="M157" s="19">
        <v>34</v>
      </c>
      <c r="N157" s="31" t="s">
        <v>506</v>
      </c>
      <c r="O157" s="34" t="str">
        <f t="shared" si="10"/>
        <v>DMG</v>
      </c>
      <c r="P157" s="31" t="s">
        <v>132</v>
      </c>
      <c r="Q157" s="34" t="str">
        <f t="shared" si="9"/>
        <v>DMGDMG</v>
      </c>
      <c r="R157" s="34" t="s">
        <v>1672</v>
      </c>
      <c r="S157" s="31"/>
      <c r="T157" s="36" t="s">
        <v>439</v>
      </c>
      <c r="U157" s="1">
        <v>43196</v>
      </c>
      <c r="V157">
        <v>3165871</v>
      </c>
      <c r="W157" s="1">
        <v>43196</v>
      </c>
      <c r="X157" s="70" t="str">
        <f>VLOOKUP(T157,'GL Types'!$A$2:$B$9,2,FALSE)</f>
        <v>Finished Goods</v>
      </c>
      <c r="Y157" s="70" t="str">
        <f>VLOOKUP(Q157,'Coding Matrix'!$D$8:$H$70,5,FALSE)</f>
        <v>Damaged -  Repeat Primary code if other codes are not applicable</v>
      </c>
    </row>
    <row r="158" spans="1:25" x14ac:dyDescent="0.25">
      <c r="A158" s="1">
        <v>43196</v>
      </c>
      <c r="B158">
        <v>-1</v>
      </c>
      <c r="C158" s="36" t="s">
        <v>438</v>
      </c>
      <c r="D158" s="31" t="s">
        <v>857</v>
      </c>
      <c r="E158" s="31" t="s">
        <v>858</v>
      </c>
      <c r="F158">
        <v>5498671</v>
      </c>
      <c r="G158" s="36" t="s">
        <v>469</v>
      </c>
      <c r="H158">
        <v>10.1203</v>
      </c>
      <c r="I158">
        <v>-10.119999999999999</v>
      </c>
      <c r="J158" s="36" t="s">
        <v>445</v>
      </c>
      <c r="K158" s="31" t="s">
        <v>454</v>
      </c>
      <c r="L158" s="36" t="s">
        <v>854</v>
      </c>
      <c r="M158" s="19">
        <v>34</v>
      </c>
      <c r="N158" s="31" t="s">
        <v>506</v>
      </c>
      <c r="O158" s="34" t="str">
        <f t="shared" si="10"/>
        <v>DMG</v>
      </c>
      <c r="P158" s="31" t="s">
        <v>132</v>
      </c>
      <c r="Q158" s="34" t="str">
        <f t="shared" si="9"/>
        <v>DMGDMG</v>
      </c>
      <c r="R158" s="34" t="s">
        <v>1672</v>
      </c>
      <c r="S158" s="31"/>
      <c r="T158" s="36" t="s">
        <v>439</v>
      </c>
      <c r="U158" s="1">
        <v>43196</v>
      </c>
      <c r="V158">
        <v>3165736</v>
      </c>
      <c r="W158" s="1">
        <v>43196</v>
      </c>
      <c r="X158" s="70" t="str">
        <f>VLOOKUP(T158,'GL Types'!$A$2:$B$9,2,FALSE)</f>
        <v>Finished Goods</v>
      </c>
      <c r="Y158" s="70" t="str">
        <f>VLOOKUP(Q158,'Coding Matrix'!$D$8:$H$70,5,FALSE)</f>
        <v>Damaged -  Repeat Primary code if other codes are not applicable</v>
      </c>
    </row>
    <row r="159" spans="1:25" x14ac:dyDescent="0.25">
      <c r="A159" s="1">
        <v>43196</v>
      </c>
      <c r="B159">
        <v>-1</v>
      </c>
      <c r="C159" s="36" t="s">
        <v>438</v>
      </c>
      <c r="D159" s="31" t="s">
        <v>732</v>
      </c>
      <c r="E159" s="31" t="s">
        <v>859</v>
      </c>
      <c r="F159">
        <v>5498671</v>
      </c>
      <c r="G159" s="36" t="s">
        <v>469</v>
      </c>
      <c r="H159">
        <v>23.847200000000001</v>
      </c>
      <c r="I159">
        <v>-23.85</v>
      </c>
      <c r="J159" s="36" t="s">
        <v>445</v>
      </c>
      <c r="K159" s="31" t="s">
        <v>454</v>
      </c>
      <c r="L159" s="36" t="s">
        <v>854</v>
      </c>
      <c r="M159" s="19">
        <v>34</v>
      </c>
      <c r="N159" s="31" t="s">
        <v>506</v>
      </c>
      <c r="O159" s="34" t="str">
        <f t="shared" si="10"/>
        <v>DMG</v>
      </c>
      <c r="P159" s="31" t="s">
        <v>132</v>
      </c>
      <c r="Q159" s="34" t="str">
        <f t="shared" si="9"/>
        <v>DMGDMG</v>
      </c>
      <c r="R159" s="34" t="s">
        <v>1672</v>
      </c>
      <c r="S159" s="31"/>
      <c r="T159" s="36" t="s">
        <v>439</v>
      </c>
      <c r="U159" s="1">
        <v>43196</v>
      </c>
      <c r="V159">
        <v>2199867</v>
      </c>
      <c r="W159" s="1">
        <v>43196</v>
      </c>
      <c r="X159" s="70" t="str">
        <f>VLOOKUP(T159,'GL Types'!$A$2:$B$9,2,FALSE)</f>
        <v>Finished Goods</v>
      </c>
      <c r="Y159" s="70" t="str">
        <f>VLOOKUP(Q159,'Coding Matrix'!$D$8:$H$70,5,FALSE)</f>
        <v>Damaged -  Repeat Primary code if other codes are not applicable</v>
      </c>
    </row>
    <row r="160" spans="1:25" x14ac:dyDescent="0.25">
      <c r="A160" s="1">
        <v>43196</v>
      </c>
      <c r="B160">
        <v>-2</v>
      </c>
      <c r="C160" s="36" t="s">
        <v>438</v>
      </c>
      <c r="D160" s="31" t="s">
        <v>820</v>
      </c>
      <c r="E160" s="31" t="s">
        <v>860</v>
      </c>
      <c r="F160">
        <v>5498671</v>
      </c>
      <c r="G160" s="36" t="s">
        <v>469</v>
      </c>
      <c r="H160">
        <v>3.8170000000000002</v>
      </c>
      <c r="I160">
        <v>-7.63</v>
      </c>
      <c r="J160" s="36" t="s">
        <v>793</v>
      </c>
      <c r="K160" s="31" t="s">
        <v>454</v>
      </c>
      <c r="L160" s="36" t="s">
        <v>861</v>
      </c>
      <c r="M160" s="19">
        <v>34</v>
      </c>
      <c r="N160" s="31" t="s">
        <v>506</v>
      </c>
      <c r="O160" s="34" t="str">
        <f t="shared" si="10"/>
        <v>DMG</v>
      </c>
      <c r="P160" s="31" t="s">
        <v>132</v>
      </c>
      <c r="Q160" s="34" t="str">
        <f t="shared" si="9"/>
        <v>DMGDMG</v>
      </c>
      <c r="R160" s="34" t="s">
        <v>1672</v>
      </c>
      <c r="S160" s="31"/>
      <c r="T160" s="36" t="s">
        <v>439</v>
      </c>
      <c r="U160" s="1">
        <v>43196</v>
      </c>
      <c r="V160">
        <v>3165740</v>
      </c>
      <c r="W160" s="1">
        <v>43196</v>
      </c>
      <c r="X160" s="70" t="str">
        <f>VLOOKUP(T160,'GL Types'!$A$2:$B$9,2,FALSE)</f>
        <v>Finished Goods</v>
      </c>
      <c r="Y160" s="70" t="str">
        <f>VLOOKUP(Q160,'Coding Matrix'!$D$8:$H$70,5,FALSE)</f>
        <v>Damaged -  Repeat Primary code if other codes are not applicable</v>
      </c>
    </row>
    <row r="161" spans="1:25" x14ac:dyDescent="0.25">
      <c r="A161" s="1">
        <v>43196</v>
      </c>
      <c r="B161">
        <v>-1</v>
      </c>
      <c r="C161" s="36" t="s">
        <v>438</v>
      </c>
      <c r="D161" s="31" t="s">
        <v>721</v>
      </c>
      <c r="E161" s="31" t="s">
        <v>862</v>
      </c>
      <c r="F161">
        <v>5498671</v>
      </c>
      <c r="G161" s="36" t="s">
        <v>469</v>
      </c>
      <c r="H161">
        <v>16.8947</v>
      </c>
      <c r="I161">
        <v>-16.89</v>
      </c>
      <c r="J161" s="36" t="s">
        <v>445</v>
      </c>
      <c r="K161" s="31" t="s">
        <v>454</v>
      </c>
      <c r="L161" s="36" t="s">
        <v>861</v>
      </c>
      <c r="M161" s="19">
        <v>34</v>
      </c>
      <c r="N161" s="31" t="s">
        <v>506</v>
      </c>
      <c r="O161" s="34" t="str">
        <f t="shared" si="10"/>
        <v>DMG</v>
      </c>
      <c r="P161" s="31" t="s">
        <v>132</v>
      </c>
      <c r="Q161" s="34" t="str">
        <f t="shared" si="9"/>
        <v>DMGDMG</v>
      </c>
      <c r="R161" s="34" t="s">
        <v>1672</v>
      </c>
      <c r="S161" s="31"/>
      <c r="T161" s="36" t="s">
        <v>439</v>
      </c>
      <c r="U161" s="1">
        <v>43196</v>
      </c>
      <c r="V161">
        <v>3165281</v>
      </c>
      <c r="W161" s="1">
        <v>43196</v>
      </c>
      <c r="X161" s="70" t="str">
        <f>VLOOKUP(T161,'GL Types'!$A$2:$B$9,2,FALSE)</f>
        <v>Finished Goods</v>
      </c>
      <c r="Y161" s="70" t="str">
        <f>VLOOKUP(Q161,'Coding Matrix'!$D$8:$H$70,5,FALSE)</f>
        <v>Damaged -  Repeat Primary code if other codes are not applicable</v>
      </c>
    </row>
    <row r="162" spans="1:25" x14ac:dyDescent="0.25">
      <c r="A162" s="1">
        <v>43196</v>
      </c>
      <c r="B162">
        <v>-1</v>
      </c>
      <c r="C162" s="36" t="s">
        <v>438</v>
      </c>
      <c r="D162" s="31" t="s">
        <v>863</v>
      </c>
      <c r="E162" s="31" t="s">
        <v>864</v>
      </c>
      <c r="F162">
        <v>5498671</v>
      </c>
      <c r="G162" s="36" t="s">
        <v>469</v>
      </c>
      <c r="H162">
        <v>12.297599999999999</v>
      </c>
      <c r="I162">
        <v>-12.3</v>
      </c>
      <c r="J162" s="36" t="s">
        <v>445</v>
      </c>
      <c r="K162" s="31" t="s">
        <v>454</v>
      </c>
      <c r="L162" s="36" t="s">
        <v>861</v>
      </c>
      <c r="M162" s="19">
        <v>34</v>
      </c>
      <c r="N162" s="31" t="s">
        <v>506</v>
      </c>
      <c r="O162" s="34" t="str">
        <f t="shared" si="10"/>
        <v>DMG</v>
      </c>
      <c r="P162" s="31" t="s">
        <v>132</v>
      </c>
      <c r="Q162" s="34" t="str">
        <f t="shared" si="9"/>
        <v>DMGDMG</v>
      </c>
      <c r="R162" s="34" t="s">
        <v>1672</v>
      </c>
      <c r="S162" s="31"/>
      <c r="T162" s="36" t="s">
        <v>439</v>
      </c>
      <c r="U162" s="1">
        <v>43196</v>
      </c>
      <c r="V162">
        <v>3166164</v>
      </c>
      <c r="W162" s="1">
        <v>43196</v>
      </c>
      <c r="X162" s="70" t="str">
        <f>VLOOKUP(T162,'GL Types'!$A$2:$B$9,2,FALSE)</f>
        <v>Finished Goods</v>
      </c>
      <c r="Y162" s="70" t="str">
        <f>VLOOKUP(Q162,'Coding Matrix'!$D$8:$H$70,5,FALSE)</f>
        <v>Damaged -  Repeat Primary code if other codes are not applicable</v>
      </c>
    </row>
    <row r="163" spans="1:25" x14ac:dyDescent="0.25">
      <c r="A163" s="1">
        <v>43196</v>
      </c>
      <c r="B163">
        <v>-1</v>
      </c>
      <c r="C163" s="36" t="s">
        <v>438</v>
      </c>
      <c r="D163" s="31" t="s">
        <v>865</v>
      </c>
      <c r="E163" s="31" t="s">
        <v>523</v>
      </c>
      <c r="F163">
        <v>5498671</v>
      </c>
      <c r="G163" s="36" t="s">
        <v>469</v>
      </c>
      <c r="H163">
        <v>12.714</v>
      </c>
      <c r="I163">
        <v>-12.71</v>
      </c>
      <c r="J163" s="36" t="s">
        <v>445</v>
      </c>
      <c r="K163" s="31" t="s">
        <v>454</v>
      </c>
      <c r="L163" s="36" t="s">
        <v>861</v>
      </c>
      <c r="M163" s="19">
        <v>34</v>
      </c>
      <c r="N163" s="31" t="s">
        <v>506</v>
      </c>
      <c r="O163" s="34" t="str">
        <f t="shared" si="10"/>
        <v>DMG</v>
      </c>
      <c r="P163" s="31" t="s">
        <v>132</v>
      </c>
      <c r="Q163" s="34" t="str">
        <f t="shared" si="9"/>
        <v>DMGDMG</v>
      </c>
      <c r="R163" s="34" t="s">
        <v>1672</v>
      </c>
      <c r="S163" s="31"/>
      <c r="T163" s="36" t="s">
        <v>439</v>
      </c>
      <c r="U163" s="1">
        <v>43196</v>
      </c>
      <c r="V163">
        <v>2200762</v>
      </c>
      <c r="W163" s="1">
        <v>43196</v>
      </c>
      <c r="X163" s="70" t="str">
        <f>VLOOKUP(T163,'GL Types'!$A$2:$B$9,2,FALSE)</f>
        <v>Finished Goods</v>
      </c>
      <c r="Y163" s="70" t="str">
        <f>VLOOKUP(Q163,'Coding Matrix'!$D$8:$H$70,5,FALSE)</f>
        <v>Damaged -  Repeat Primary code if other codes are not applicable</v>
      </c>
    </row>
    <row r="164" spans="1:25" x14ac:dyDescent="0.25">
      <c r="A164" s="1">
        <v>43196</v>
      </c>
      <c r="B164">
        <v>-2</v>
      </c>
      <c r="C164" s="36" t="s">
        <v>438</v>
      </c>
      <c r="D164" s="31" t="s">
        <v>866</v>
      </c>
      <c r="E164" s="31" t="s">
        <v>867</v>
      </c>
      <c r="F164">
        <v>5498671</v>
      </c>
      <c r="G164" s="36" t="s">
        <v>469</v>
      </c>
      <c r="H164">
        <v>20.202100000000002</v>
      </c>
      <c r="I164">
        <v>-40.4</v>
      </c>
      <c r="J164" s="36" t="s">
        <v>436</v>
      </c>
      <c r="K164" s="31" t="s">
        <v>454</v>
      </c>
      <c r="L164" s="36" t="s">
        <v>861</v>
      </c>
      <c r="M164" s="19">
        <v>34</v>
      </c>
      <c r="N164" s="31" t="s">
        <v>506</v>
      </c>
      <c r="O164" s="34" t="str">
        <f t="shared" si="10"/>
        <v>DMG</v>
      </c>
      <c r="P164" s="31" t="s">
        <v>132</v>
      </c>
      <c r="Q164" s="34" t="str">
        <f t="shared" si="9"/>
        <v>DMGDMG</v>
      </c>
      <c r="R164" s="34" t="s">
        <v>1672</v>
      </c>
      <c r="S164" s="31"/>
      <c r="T164" s="36" t="s">
        <v>439</v>
      </c>
      <c r="U164" s="1">
        <v>43196</v>
      </c>
      <c r="V164">
        <v>2201341</v>
      </c>
      <c r="W164" s="1">
        <v>43196</v>
      </c>
      <c r="X164" s="70" t="str">
        <f>VLOOKUP(T164,'GL Types'!$A$2:$B$9,2,FALSE)</f>
        <v>Finished Goods</v>
      </c>
      <c r="Y164" s="70" t="str">
        <f>VLOOKUP(Q164,'Coding Matrix'!$D$8:$H$70,5,FALSE)</f>
        <v>Damaged -  Repeat Primary code if other codes are not applicable</v>
      </c>
    </row>
    <row r="165" spans="1:25" x14ac:dyDescent="0.25">
      <c r="A165" s="1">
        <v>43196</v>
      </c>
      <c r="B165">
        <v>-2</v>
      </c>
      <c r="C165" s="36" t="s">
        <v>438</v>
      </c>
      <c r="D165" s="31" t="s">
        <v>661</v>
      </c>
      <c r="E165" s="31" t="s">
        <v>868</v>
      </c>
      <c r="F165">
        <v>5498671</v>
      </c>
      <c r="G165" s="36" t="s">
        <v>469</v>
      </c>
      <c r="H165">
        <v>10.303900000000001</v>
      </c>
      <c r="I165">
        <v>-20.61</v>
      </c>
      <c r="J165" s="36" t="s">
        <v>445</v>
      </c>
      <c r="K165" s="31" t="s">
        <v>454</v>
      </c>
      <c r="L165" s="36" t="s">
        <v>869</v>
      </c>
      <c r="M165" s="19">
        <v>34</v>
      </c>
      <c r="N165" s="31" t="s">
        <v>506</v>
      </c>
      <c r="O165" s="34" t="str">
        <f t="shared" si="10"/>
        <v>DMG</v>
      </c>
      <c r="P165" s="31" t="s">
        <v>132</v>
      </c>
      <c r="Q165" s="34" t="str">
        <f t="shared" ref="Q165:Q172" si="11">CONCATENATE(O165,P165)</f>
        <v>DMGDMG</v>
      </c>
      <c r="R165" s="34" t="s">
        <v>1672</v>
      </c>
      <c r="S165" s="31"/>
      <c r="T165" s="36" t="s">
        <v>439</v>
      </c>
      <c r="U165" s="1">
        <v>43196</v>
      </c>
      <c r="V165">
        <v>2199862</v>
      </c>
      <c r="W165" s="1">
        <v>43196</v>
      </c>
      <c r="X165" s="70" t="str">
        <f>VLOOKUP(T165,'GL Types'!$A$2:$B$9,2,FALSE)</f>
        <v>Finished Goods</v>
      </c>
      <c r="Y165" s="70" t="str">
        <f>VLOOKUP(Q165,'Coding Matrix'!$D$8:$H$70,5,FALSE)</f>
        <v>Damaged -  Repeat Primary code if other codes are not applicable</v>
      </c>
    </row>
    <row r="166" spans="1:25" x14ac:dyDescent="0.25">
      <c r="A166" s="1">
        <v>43196</v>
      </c>
      <c r="B166">
        <v>-3</v>
      </c>
      <c r="C166" s="36" t="s">
        <v>438</v>
      </c>
      <c r="D166" s="31" t="s">
        <v>464</v>
      </c>
      <c r="E166" s="31" t="s">
        <v>525</v>
      </c>
      <c r="F166">
        <v>5498671</v>
      </c>
      <c r="G166" s="36" t="s">
        <v>469</v>
      </c>
      <c r="H166">
        <v>15.623799999999999</v>
      </c>
      <c r="I166">
        <v>-46.87</v>
      </c>
      <c r="J166" s="36" t="s">
        <v>445</v>
      </c>
      <c r="K166" s="31" t="s">
        <v>454</v>
      </c>
      <c r="L166" s="36" t="s">
        <v>869</v>
      </c>
      <c r="M166" s="19">
        <v>34</v>
      </c>
      <c r="N166" s="31" t="s">
        <v>506</v>
      </c>
      <c r="O166" s="34" t="str">
        <f t="shared" si="10"/>
        <v>DMG</v>
      </c>
      <c r="P166" s="31" t="s">
        <v>132</v>
      </c>
      <c r="Q166" s="34" t="str">
        <f t="shared" si="11"/>
        <v>DMGDMG</v>
      </c>
      <c r="R166" s="34" t="s">
        <v>1672</v>
      </c>
      <c r="S166" s="31"/>
      <c r="T166" s="36" t="s">
        <v>439</v>
      </c>
      <c r="U166" s="1">
        <v>43196</v>
      </c>
      <c r="V166">
        <v>3163243</v>
      </c>
      <c r="W166" s="1">
        <v>43196</v>
      </c>
      <c r="X166" s="70" t="str">
        <f>VLOOKUP(T166,'GL Types'!$A$2:$B$9,2,FALSE)</f>
        <v>Finished Goods</v>
      </c>
      <c r="Y166" s="70" t="str">
        <f>VLOOKUP(Q166,'Coding Matrix'!$D$8:$H$70,5,FALSE)</f>
        <v>Damaged -  Repeat Primary code if other codes are not applicable</v>
      </c>
    </row>
    <row r="167" spans="1:25" x14ac:dyDescent="0.25">
      <c r="A167" s="1">
        <v>43196</v>
      </c>
      <c r="B167">
        <v>-1</v>
      </c>
      <c r="C167" s="36" t="s">
        <v>438</v>
      </c>
      <c r="D167" s="31" t="s">
        <v>870</v>
      </c>
      <c r="E167" s="31" t="s">
        <v>531</v>
      </c>
      <c r="F167">
        <v>5498671</v>
      </c>
      <c r="G167" s="36" t="s">
        <v>469</v>
      </c>
      <c r="H167">
        <v>16.1188</v>
      </c>
      <c r="I167">
        <v>-16.12</v>
      </c>
      <c r="J167" s="36" t="s">
        <v>436</v>
      </c>
      <c r="K167" s="31" t="s">
        <v>454</v>
      </c>
      <c r="L167" s="36" t="s">
        <v>869</v>
      </c>
      <c r="M167" s="19">
        <v>34</v>
      </c>
      <c r="N167" s="31" t="s">
        <v>506</v>
      </c>
      <c r="O167" s="34" t="str">
        <f t="shared" si="10"/>
        <v>DMG</v>
      </c>
      <c r="P167" s="31" t="s">
        <v>132</v>
      </c>
      <c r="Q167" s="34" t="str">
        <f t="shared" si="11"/>
        <v>DMGDMG</v>
      </c>
      <c r="R167" s="34" t="s">
        <v>1672</v>
      </c>
      <c r="S167" s="31"/>
      <c r="T167" s="36" t="s">
        <v>439</v>
      </c>
      <c r="U167" s="1">
        <v>43196</v>
      </c>
      <c r="V167">
        <v>2199863</v>
      </c>
      <c r="W167" s="1">
        <v>43196</v>
      </c>
      <c r="X167" s="70" t="str">
        <f>VLOOKUP(T167,'GL Types'!$A$2:$B$9,2,FALSE)</f>
        <v>Finished Goods</v>
      </c>
      <c r="Y167" s="70" t="str">
        <f>VLOOKUP(Q167,'Coding Matrix'!$D$8:$H$70,5,FALSE)</f>
        <v>Damaged -  Repeat Primary code if other codes are not applicable</v>
      </c>
    </row>
    <row r="168" spans="1:25" x14ac:dyDescent="0.25">
      <c r="A168" s="1">
        <v>43196</v>
      </c>
      <c r="B168">
        <v>-1</v>
      </c>
      <c r="C168" s="36" t="s">
        <v>438</v>
      </c>
      <c r="D168" s="31" t="s">
        <v>871</v>
      </c>
      <c r="E168" s="31" t="s">
        <v>872</v>
      </c>
      <c r="F168">
        <v>5498671</v>
      </c>
      <c r="G168" s="36" t="s">
        <v>469</v>
      </c>
      <c r="H168">
        <v>22.357700000000001</v>
      </c>
      <c r="I168">
        <v>-22.36</v>
      </c>
      <c r="J168" s="36" t="s">
        <v>436</v>
      </c>
      <c r="K168" s="31" t="s">
        <v>454</v>
      </c>
      <c r="L168" s="36" t="s">
        <v>873</v>
      </c>
      <c r="M168" s="19">
        <v>34</v>
      </c>
      <c r="N168" s="31" t="s">
        <v>506</v>
      </c>
      <c r="O168" s="34" t="str">
        <f t="shared" si="10"/>
        <v>DMG</v>
      </c>
      <c r="P168" s="31" t="s">
        <v>132</v>
      </c>
      <c r="Q168" s="34" t="str">
        <f t="shared" si="11"/>
        <v>DMGDMG</v>
      </c>
      <c r="R168" s="34" t="s">
        <v>1672</v>
      </c>
      <c r="S168" s="31"/>
      <c r="T168" s="36" t="s">
        <v>439</v>
      </c>
      <c r="U168" s="1">
        <v>43196</v>
      </c>
      <c r="V168">
        <v>3150833</v>
      </c>
      <c r="W168" s="1">
        <v>43196</v>
      </c>
      <c r="X168" s="70" t="str">
        <f>VLOOKUP(T168,'GL Types'!$A$2:$B$9,2,FALSE)</f>
        <v>Finished Goods</v>
      </c>
      <c r="Y168" s="70" t="str">
        <f>VLOOKUP(Q168,'Coding Matrix'!$D$8:$H$70,5,FALSE)</f>
        <v>Damaged -  Repeat Primary code if other codes are not applicable</v>
      </c>
    </row>
    <row r="169" spans="1:25" x14ac:dyDescent="0.25">
      <c r="A169" s="1">
        <v>43196</v>
      </c>
      <c r="B169">
        <v>-1</v>
      </c>
      <c r="C169" s="36" t="s">
        <v>438</v>
      </c>
      <c r="D169" s="31" t="s">
        <v>542</v>
      </c>
      <c r="E169" s="31" t="s">
        <v>874</v>
      </c>
      <c r="F169">
        <v>40622142</v>
      </c>
      <c r="G169" s="36" t="s">
        <v>469</v>
      </c>
      <c r="H169">
        <v>14.802300000000001</v>
      </c>
      <c r="I169">
        <v>-14.8</v>
      </c>
      <c r="J169" s="36" t="s">
        <v>445</v>
      </c>
      <c r="K169" s="31" t="s">
        <v>452</v>
      </c>
      <c r="L169" s="36" t="s">
        <v>875</v>
      </c>
      <c r="M169" s="19">
        <v>34</v>
      </c>
      <c r="N169" s="31" t="s">
        <v>876</v>
      </c>
      <c r="O169" s="34" t="str">
        <f t="shared" si="10"/>
        <v>DMG</v>
      </c>
      <c r="P169" s="31" t="s">
        <v>132</v>
      </c>
      <c r="Q169" s="34" t="str">
        <f t="shared" si="11"/>
        <v>DMGDMG</v>
      </c>
      <c r="R169" s="34" t="s">
        <v>1672</v>
      </c>
      <c r="S169" s="31"/>
      <c r="T169" s="36" t="s">
        <v>439</v>
      </c>
      <c r="U169" s="1">
        <v>43196</v>
      </c>
      <c r="V169">
        <v>2199448</v>
      </c>
      <c r="W169" s="1">
        <v>43196</v>
      </c>
      <c r="X169" s="70" t="str">
        <f>VLOOKUP(T169,'GL Types'!$A$2:$B$9,2,FALSE)</f>
        <v>Finished Goods</v>
      </c>
      <c r="Y169" s="70" t="str">
        <f>VLOOKUP(Q169,'Coding Matrix'!$D$8:$H$70,5,FALSE)</f>
        <v>Damaged -  Repeat Primary code if other codes are not applicable</v>
      </c>
    </row>
    <row r="170" spans="1:25" x14ac:dyDescent="0.25">
      <c r="A170" s="1">
        <v>43196</v>
      </c>
      <c r="B170">
        <v>-1</v>
      </c>
      <c r="C170" s="36" t="s">
        <v>438</v>
      </c>
      <c r="D170" s="31" t="s">
        <v>532</v>
      </c>
      <c r="E170" s="31" t="s">
        <v>877</v>
      </c>
      <c r="F170">
        <v>40621977</v>
      </c>
      <c r="G170" s="36" t="s">
        <v>469</v>
      </c>
      <c r="H170">
        <v>26.5505</v>
      </c>
      <c r="I170">
        <v>-26.55</v>
      </c>
      <c r="J170" s="36" t="s">
        <v>445</v>
      </c>
      <c r="K170" s="31" t="s">
        <v>452</v>
      </c>
      <c r="L170" s="36" t="s">
        <v>878</v>
      </c>
      <c r="M170" s="19">
        <v>34</v>
      </c>
      <c r="N170" s="31" t="s">
        <v>876</v>
      </c>
      <c r="O170" s="34" t="str">
        <f t="shared" si="10"/>
        <v>DMG</v>
      </c>
      <c r="P170" s="31" t="s">
        <v>132</v>
      </c>
      <c r="Q170" s="34" t="str">
        <f t="shared" si="11"/>
        <v>DMGDMG</v>
      </c>
      <c r="R170" s="34" t="s">
        <v>1672</v>
      </c>
      <c r="S170" s="31"/>
      <c r="T170" s="36" t="s">
        <v>439</v>
      </c>
      <c r="U170" s="1">
        <v>43196</v>
      </c>
      <c r="V170">
        <v>2199317</v>
      </c>
      <c r="W170" s="1">
        <v>43196</v>
      </c>
      <c r="X170" s="70" t="str">
        <f>VLOOKUP(T170,'GL Types'!$A$2:$B$9,2,FALSE)</f>
        <v>Finished Goods</v>
      </c>
      <c r="Y170" s="70" t="str">
        <f>VLOOKUP(Q170,'Coding Matrix'!$D$8:$H$70,5,FALSE)</f>
        <v>Damaged -  Repeat Primary code if other codes are not applicable</v>
      </c>
    </row>
    <row r="171" spans="1:25" x14ac:dyDescent="0.25">
      <c r="A171" s="1">
        <v>43196</v>
      </c>
      <c r="B171">
        <v>-1</v>
      </c>
      <c r="C171" s="36" t="s">
        <v>438</v>
      </c>
      <c r="D171" s="31" t="s">
        <v>879</v>
      </c>
      <c r="E171" s="31" t="s">
        <v>880</v>
      </c>
      <c r="F171">
        <v>40621977</v>
      </c>
      <c r="G171" s="36" t="s">
        <v>469</v>
      </c>
      <c r="H171">
        <v>22.067</v>
      </c>
      <c r="I171">
        <v>-22.07</v>
      </c>
      <c r="J171" s="36" t="s">
        <v>445</v>
      </c>
      <c r="K171" s="31" t="s">
        <v>452</v>
      </c>
      <c r="L171" s="36" t="s">
        <v>881</v>
      </c>
      <c r="M171" s="19">
        <v>34</v>
      </c>
      <c r="N171" s="31" t="s">
        <v>876</v>
      </c>
      <c r="O171" s="34" t="str">
        <f t="shared" si="10"/>
        <v>DMG</v>
      </c>
      <c r="P171" s="31" t="s">
        <v>132</v>
      </c>
      <c r="Q171" s="34" t="str">
        <f t="shared" si="11"/>
        <v>DMGDMG</v>
      </c>
      <c r="R171" s="34" t="s">
        <v>1672</v>
      </c>
      <c r="S171" s="31"/>
      <c r="T171" s="36" t="s">
        <v>439</v>
      </c>
      <c r="U171" s="1">
        <v>43196</v>
      </c>
      <c r="V171">
        <v>2199375</v>
      </c>
      <c r="W171" s="1">
        <v>43196</v>
      </c>
      <c r="X171" s="70" t="str">
        <f>VLOOKUP(T171,'GL Types'!$A$2:$B$9,2,FALSE)</f>
        <v>Finished Goods</v>
      </c>
      <c r="Y171" s="70" t="str">
        <f>VLOOKUP(Q171,'Coding Matrix'!$D$8:$H$70,5,FALSE)</f>
        <v>Damaged -  Repeat Primary code if other codes are not applicable</v>
      </c>
    </row>
    <row r="172" spans="1:25" x14ac:dyDescent="0.25">
      <c r="A172" s="1">
        <v>43196</v>
      </c>
      <c r="B172">
        <v>-70</v>
      </c>
      <c r="C172" s="36" t="s">
        <v>438</v>
      </c>
      <c r="D172" s="31" t="s">
        <v>882</v>
      </c>
      <c r="E172" s="31" t="s">
        <v>883</v>
      </c>
      <c r="F172">
        <v>40621900</v>
      </c>
      <c r="G172" s="36" t="s">
        <v>469</v>
      </c>
      <c r="H172">
        <v>20.078600000000002</v>
      </c>
      <c r="I172" s="32">
        <v>-1405.5</v>
      </c>
      <c r="J172" s="36" t="s">
        <v>446</v>
      </c>
      <c r="K172" s="31" t="s">
        <v>452</v>
      </c>
      <c r="L172" s="36" t="s">
        <v>884</v>
      </c>
      <c r="M172" s="19">
        <v>34</v>
      </c>
      <c r="N172" s="31" t="s">
        <v>885</v>
      </c>
      <c r="O172" s="34" t="str">
        <f t="shared" si="10"/>
        <v>DMG</v>
      </c>
      <c r="P172" s="31" t="s">
        <v>132</v>
      </c>
      <c r="Q172" s="34" t="str">
        <f t="shared" si="11"/>
        <v>DMGDMG</v>
      </c>
      <c r="R172" s="34" t="s">
        <v>1672</v>
      </c>
      <c r="S172" s="31"/>
      <c r="T172" s="36" t="s">
        <v>439</v>
      </c>
      <c r="U172" s="1">
        <v>43196</v>
      </c>
      <c r="V172">
        <v>3160732</v>
      </c>
      <c r="W172" s="1">
        <v>43196</v>
      </c>
      <c r="X172" s="70" t="str">
        <f>VLOOKUP(T172,'GL Types'!$A$2:$B$9,2,FALSE)</f>
        <v>Finished Goods</v>
      </c>
      <c r="Y172" s="70" t="str">
        <f>VLOOKUP(Q172,'Coding Matrix'!$D$8:$H$70,5,FALSE)</f>
        <v>Damaged -  Repeat Primary code if other codes are not applicable</v>
      </c>
    </row>
    <row r="173" spans="1:25" x14ac:dyDescent="0.25">
      <c r="A173" s="1">
        <v>43196</v>
      </c>
      <c r="B173">
        <v>-4</v>
      </c>
      <c r="C173" s="36" t="s">
        <v>438</v>
      </c>
      <c r="D173" s="31" t="s">
        <v>499</v>
      </c>
      <c r="E173" s="31" t="s">
        <v>500</v>
      </c>
      <c r="F173">
        <v>40621899</v>
      </c>
      <c r="G173" s="36" t="s">
        <v>469</v>
      </c>
      <c r="H173">
        <v>213.452</v>
      </c>
      <c r="I173">
        <v>-853.81</v>
      </c>
      <c r="J173" s="36" t="s">
        <v>446</v>
      </c>
      <c r="K173" s="31" t="s">
        <v>452</v>
      </c>
      <c r="L173" s="36" t="s">
        <v>886</v>
      </c>
      <c r="M173" s="19">
        <v>34</v>
      </c>
      <c r="N173" s="31" t="s">
        <v>887</v>
      </c>
      <c r="O173" s="46" t="str">
        <f t="shared" si="10"/>
        <v>OSS</v>
      </c>
      <c r="P173" s="31" t="s">
        <v>132</v>
      </c>
      <c r="Q173" s="49" t="s">
        <v>1598</v>
      </c>
      <c r="R173" s="34" t="s">
        <v>1672</v>
      </c>
      <c r="S173" s="31" t="s">
        <v>1580</v>
      </c>
      <c r="T173" s="36" t="s">
        <v>439</v>
      </c>
      <c r="U173" s="1">
        <v>43196</v>
      </c>
      <c r="V173">
        <v>2198464</v>
      </c>
      <c r="W173" s="1">
        <v>43196</v>
      </c>
      <c r="X173" s="70" t="str">
        <f>VLOOKUP(T173,'GL Types'!$A$2:$B$9,2,FALSE)</f>
        <v>Finished Goods</v>
      </c>
      <c r="Y173" s="70" t="str">
        <f>VLOOKUP(Q173,'Coding Matrix'!$D$8:$H$70,5,FALSE)</f>
        <v>Damaged -  Repeat Primary code if other codes are not applicable</v>
      </c>
    </row>
    <row r="174" spans="1:25" x14ac:dyDescent="0.25">
      <c r="A174" s="1">
        <v>43196</v>
      </c>
      <c r="B174">
        <v>-16</v>
      </c>
      <c r="C174" s="36" t="s">
        <v>438</v>
      </c>
      <c r="D174" s="42" t="s">
        <v>888</v>
      </c>
      <c r="E174" s="31" t="s">
        <v>889</v>
      </c>
      <c r="F174">
        <v>40621897</v>
      </c>
      <c r="G174" s="36" t="s">
        <v>469</v>
      </c>
      <c r="H174">
        <v>15.529199999999999</v>
      </c>
      <c r="I174">
        <v>-248.47</v>
      </c>
      <c r="J174" s="36" t="s">
        <v>445</v>
      </c>
      <c r="K174" s="31" t="s">
        <v>452</v>
      </c>
      <c r="L174" s="36" t="s">
        <v>890</v>
      </c>
      <c r="M174" s="19">
        <v>34</v>
      </c>
      <c r="N174" s="31" t="s">
        <v>891</v>
      </c>
      <c r="O174" s="46" t="str">
        <f t="shared" si="10"/>
        <v>OSS</v>
      </c>
      <c r="P174" s="31" t="s">
        <v>130</v>
      </c>
      <c r="Q174" s="49" t="s">
        <v>1599</v>
      </c>
      <c r="R174" s="34" t="s">
        <v>1672</v>
      </c>
      <c r="S174" s="31" t="s">
        <v>1578</v>
      </c>
      <c r="T174" s="36" t="s">
        <v>439</v>
      </c>
      <c r="U174" s="1">
        <v>43196</v>
      </c>
      <c r="V174">
        <v>3166639</v>
      </c>
      <c r="W174" s="1">
        <v>43196</v>
      </c>
      <c r="X174" s="70" t="str">
        <f>VLOOKUP(T174,'GL Types'!$A$2:$B$9,2,FALSE)</f>
        <v>Finished Goods</v>
      </c>
      <c r="Y174" s="70" t="str">
        <f>VLOOKUP(Q174,'Coding Matrix'!$D$8:$H$70,5,FALSE)</f>
        <v>0ut of Spec - Plant Packaging issue</v>
      </c>
    </row>
    <row r="175" spans="1:25" x14ac:dyDescent="0.25">
      <c r="A175" s="1">
        <v>43196</v>
      </c>
      <c r="B175">
        <v>-24</v>
      </c>
      <c r="C175" s="36" t="s">
        <v>438</v>
      </c>
      <c r="D175" s="42" t="s">
        <v>892</v>
      </c>
      <c r="E175" s="31" t="s">
        <v>836</v>
      </c>
      <c r="F175">
        <v>40621897</v>
      </c>
      <c r="G175" s="36" t="s">
        <v>469</v>
      </c>
      <c r="H175">
        <v>15.981999999999999</v>
      </c>
      <c r="I175">
        <v>-383.57</v>
      </c>
      <c r="J175" s="36" t="s">
        <v>445</v>
      </c>
      <c r="K175" s="31" t="s">
        <v>452</v>
      </c>
      <c r="L175" s="36" t="s">
        <v>893</v>
      </c>
      <c r="M175" s="19">
        <v>34</v>
      </c>
      <c r="N175" s="31" t="s">
        <v>891</v>
      </c>
      <c r="O175" s="46" t="str">
        <f t="shared" si="10"/>
        <v>OSS</v>
      </c>
      <c r="P175" s="31" t="s">
        <v>130</v>
      </c>
      <c r="Q175" s="49" t="s">
        <v>1599</v>
      </c>
      <c r="R175" s="34" t="s">
        <v>1672</v>
      </c>
      <c r="S175" s="31" t="s">
        <v>1578</v>
      </c>
      <c r="T175" s="36" t="s">
        <v>439</v>
      </c>
      <c r="U175" s="1">
        <v>43196</v>
      </c>
      <c r="V175">
        <v>2201813</v>
      </c>
      <c r="W175" s="1">
        <v>43196</v>
      </c>
      <c r="X175" s="70" t="str">
        <f>VLOOKUP(T175,'GL Types'!$A$2:$B$9,2,FALSE)</f>
        <v>Finished Goods</v>
      </c>
      <c r="Y175" s="70" t="str">
        <f>VLOOKUP(Q175,'Coding Matrix'!$D$8:$H$70,5,FALSE)</f>
        <v>0ut of Spec - Plant Packaging issue</v>
      </c>
    </row>
    <row r="176" spans="1:25" x14ac:dyDescent="0.25">
      <c r="A176" s="1">
        <v>43199</v>
      </c>
      <c r="B176">
        <v>-5</v>
      </c>
      <c r="C176" s="36" t="s">
        <v>438</v>
      </c>
      <c r="D176" s="31" t="s">
        <v>536</v>
      </c>
      <c r="E176" s="31" t="s">
        <v>537</v>
      </c>
      <c r="F176">
        <v>5506933</v>
      </c>
      <c r="G176" s="36" t="s">
        <v>469</v>
      </c>
      <c r="H176">
        <v>21.435099999999998</v>
      </c>
      <c r="I176">
        <v>-107.18</v>
      </c>
      <c r="J176" s="36" t="s">
        <v>446</v>
      </c>
      <c r="K176" s="31" t="s">
        <v>454</v>
      </c>
      <c r="L176" s="36" t="s">
        <v>538</v>
      </c>
      <c r="M176" s="19">
        <v>34</v>
      </c>
      <c r="N176" s="31" t="s">
        <v>539</v>
      </c>
      <c r="O176" s="34" t="str">
        <f t="shared" si="10"/>
        <v>DMG</v>
      </c>
      <c r="P176" s="31" t="s">
        <v>133</v>
      </c>
      <c r="Q176" s="34" t="str">
        <f t="shared" ref="Q176:Q181" si="12">CONCATENATE(O176,P176)</f>
        <v>DMGDWH</v>
      </c>
      <c r="R176" s="34" t="s">
        <v>1672</v>
      </c>
      <c r="S176" s="31"/>
      <c r="T176" s="36" t="s">
        <v>439</v>
      </c>
      <c r="U176" s="1">
        <v>43199</v>
      </c>
      <c r="V176">
        <v>3155164</v>
      </c>
      <c r="W176" s="1">
        <v>43199</v>
      </c>
      <c r="X176" s="70" t="str">
        <f>VLOOKUP(T176,'GL Types'!$A$2:$B$9,2,FALSE)</f>
        <v>Finished Goods</v>
      </c>
      <c r="Y176" s="70" t="str">
        <f>VLOOKUP(Q176,'Coding Matrix'!$D$8:$H$70,5,FALSE)</f>
        <v>Damaged -  Damage Warehouse - Material Handling Damage</v>
      </c>
    </row>
    <row r="177" spans="1:25" x14ac:dyDescent="0.25">
      <c r="A177" s="1">
        <v>43199</v>
      </c>
      <c r="B177">
        <v>-1</v>
      </c>
      <c r="C177" s="36" t="s">
        <v>438</v>
      </c>
      <c r="D177" s="31" t="s">
        <v>540</v>
      </c>
      <c r="E177" s="31" t="s">
        <v>541</v>
      </c>
      <c r="F177">
        <v>5506933</v>
      </c>
      <c r="G177" s="36" t="s">
        <v>469</v>
      </c>
      <c r="H177">
        <v>13.3911</v>
      </c>
      <c r="I177">
        <v>-13.39</v>
      </c>
      <c r="J177" s="36" t="s">
        <v>446</v>
      </c>
      <c r="K177" s="31" t="s">
        <v>454</v>
      </c>
      <c r="L177" s="36" t="s">
        <v>538</v>
      </c>
      <c r="M177" s="19">
        <v>34</v>
      </c>
      <c r="N177" s="31" t="s">
        <v>539</v>
      </c>
      <c r="O177" s="34" t="str">
        <f t="shared" si="10"/>
        <v>DMG</v>
      </c>
      <c r="P177" s="31" t="s">
        <v>133</v>
      </c>
      <c r="Q177" s="34" t="str">
        <f t="shared" si="12"/>
        <v>DMGDWH</v>
      </c>
      <c r="R177" s="34" t="s">
        <v>1672</v>
      </c>
      <c r="S177" s="31"/>
      <c r="T177" s="36" t="s">
        <v>439</v>
      </c>
      <c r="U177" s="1">
        <v>43199</v>
      </c>
      <c r="V177">
        <v>3157705</v>
      </c>
      <c r="W177" s="1">
        <v>43199</v>
      </c>
      <c r="X177" s="70" t="str">
        <f>VLOOKUP(T177,'GL Types'!$A$2:$B$9,2,FALSE)</f>
        <v>Finished Goods</v>
      </c>
      <c r="Y177" s="70" t="str">
        <f>VLOOKUP(Q177,'Coding Matrix'!$D$8:$H$70,5,FALSE)</f>
        <v>Damaged -  Damage Warehouse - Material Handling Damage</v>
      </c>
    </row>
    <row r="178" spans="1:25" x14ac:dyDescent="0.25">
      <c r="A178" s="1">
        <v>43199</v>
      </c>
      <c r="B178">
        <v>-1</v>
      </c>
      <c r="C178" s="36" t="s">
        <v>438</v>
      </c>
      <c r="D178" s="31" t="s">
        <v>542</v>
      </c>
      <c r="E178" s="31" t="s">
        <v>543</v>
      </c>
      <c r="F178">
        <v>5506933</v>
      </c>
      <c r="G178" s="36" t="s">
        <v>469</v>
      </c>
      <c r="H178">
        <v>14.802300000000001</v>
      </c>
      <c r="I178">
        <v>-14.8</v>
      </c>
      <c r="J178" s="36" t="s">
        <v>436</v>
      </c>
      <c r="K178" s="31" t="s">
        <v>454</v>
      </c>
      <c r="L178" s="36" t="s">
        <v>544</v>
      </c>
      <c r="M178" s="19">
        <v>34</v>
      </c>
      <c r="N178" s="31" t="s">
        <v>539</v>
      </c>
      <c r="O178" s="34" t="str">
        <f t="shared" si="10"/>
        <v>DMG</v>
      </c>
      <c r="P178" s="31" t="s">
        <v>133</v>
      </c>
      <c r="Q178" s="34" t="str">
        <f t="shared" si="12"/>
        <v>DMGDWH</v>
      </c>
      <c r="R178" s="34" t="s">
        <v>1672</v>
      </c>
      <c r="S178" s="31"/>
      <c r="T178" s="36" t="s">
        <v>439</v>
      </c>
      <c r="U178" s="1">
        <v>43199</v>
      </c>
      <c r="V178">
        <v>2199448</v>
      </c>
      <c r="W178" s="1">
        <v>43199</v>
      </c>
      <c r="X178" s="70" t="str">
        <f>VLOOKUP(T178,'GL Types'!$A$2:$B$9,2,FALSE)</f>
        <v>Finished Goods</v>
      </c>
      <c r="Y178" s="70" t="str">
        <f>VLOOKUP(Q178,'Coding Matrix'!$D$8:$H$70,5,FALSE)</f>
        <v>Damaged -  Damage Warehouse - Material Handling Damage</v>
      </c>
    </row>
    <row r="179" spans="1:25" x14ac:dyDescent="0.25">
      <c r="A179" s="1">
        <v>43199</v>
      </c>
      <c r="B179">
        <v>-1</v>
      </c>
      <c r="C179" s="36" t="s">
        <v>438</v>
      </c>
      <c r="D179" s="31" t="s">
        <v>545</v>
      </c>
      <c r="E179" s="31" t="s">
        <v>546</v>
      </c>
      <c r="F179">
        <v>5506933</v>
      </c>
      <c r="G179" s="36" t="s">
        <v>469</v>
      </c>
      <c r="H179">
        <v>17.210100000000001</v>
      </c>
      <c r="I179">
        <v>-17.21</v>
      </c>
      <c r="J179" s="36" t="s">
        <v>445</v>
      </c>
      <c r="K179" s="31" t="s">
        <v>454</v>
      </c>
      <c r="L179" s="36" t="s">
        <v>544</v>
      </c>
      <c r="M179" s="19">
        <v>34</v>
      </c>
      <c r="N179" s="31" t="s">
        <v>539</v>
      </c>
      <c r="O179" s="34" t="str">
        <f t="shared" si="10"/>
        <v>DMG</v>
      </c>
      <c r="P179" s="31" t="s">
        <v>133</v>
      </c>
      <c r="Q179" s="34" t="str">
        <f t="shared" si="12"/>
        <v>DMGDWH</v>
      </c>
      <c r="R179" s="34" t="s">
        <v>1672</v>
      </c>
      <c r="S179" s="31"/>
      <c r="T179" s="36" t="s">
        <v>439</v>
      </c>
      <c r="U179" s="1">
        <v>43199</v>
      </c>
      <c r="V179">
        <v>2198954</v>
      </c>
      <c r="W179" s="1">
        <v>43199</v>
      </c>
      <c r="X179" s="70" t="str">
        <f>VLOOKUP(T179,'GL Types'!$A$2:$B$9,2,FALSE)</f>
        <v>Finished Goods</v>
      </c>
      <c r="Y179" s="70" t="str">
        <f>VLOOKUP(Q179,'Coding Matrix'!$D$8:$H$70,5,FALSE)</f>
        <v>Damaged -  Damage Warehouse - Material Handling Damage</v>
      </c>
    </row>
    <row r="180" spans="1:25" x14ac:dyDescent="0.25">
      <c r="A180" s="1">
        <v>43199</v>
      </c>
      <c r="B180">
        <v>-1</v>
      </c>
      <c r="C180" s="36" t="s">
        <v>438</v>
      </c>
      <c r="D180" s="31" t="s">
        <v>547</v>
      </c>
      <c r="E180" s="31" t="s">
        <v>548</v>
      </c>
      <c r="F180">
        <v>5506933</v>
      </c>
      <c r="G180" s="36" t="s">
        <v>469</v>
      </c>
      <c r="H180">
        <v>14.0169</v>
      </c>
      <c r="I180">
        <v>-14.02</v>
      </c>
      <c r="J180" s="36" t="s">
        <v>445</v>
      </c>
      <c r="K180" s="31" t="s">
        <v>454</v>
      </c>
      <c r="L180" s="36" t="s">
        <v>544</v>
      </c>
      <c r="M180" s="19">
        <v>34</v>
      </c>
      <c r="N180" s="31" t="s">
        <v>539</v>
      </c>
      <c r="O180" s="34" t="str">
        <f t="shared" si="10"/>
        <v>DMG</v>
      </c>
      <c r="P180" s="31" t="s">
        <v>133</v>
      </c>
      <c r="Q180" s="34" t="str">
        <f t="shared" si="12"/>
        <v>DMGDWH</v>
      </c>
      <c r="R180" s="34" t="s">
        <v>1672</v>
      </c>
      <c r="S180" s="31"/>
      <c r="T180" s="36" t="s">
        <v>439</v>
      </c>
      <c r="U180" s="1">
        <v>43199</v>
      </c>
      <c r="V180">
        <v>2199494</v>
      </c>
      <c r="W180" s="1">
        <v>43199</v>
      </c>
      <c r="X180" s="70" t="str">
        <f>VLOOKUP(T180,'GL Types'!$A$2:$B$9,2,FALSE)</f>
        <v>Finished Goods</v>
      </c>
      <c r="Y180" s="70" t="str">
        <f>VLOOKUP(Q180,'Coding Matrix'!$D$8:$H$70,5,FALSE)</f>
        <v>Damaged -  Damage Warehouse - Material Handling Damage</v>
      </c>
    </row>
    <row r="181" spans="1:25" x14ac:dyDescent="0.25">
      <c r="A181" s="1">
        <v>43199</v>
      </c>
      <c r="B181">
        <v>-1</v>
      </c>
      <c r="C181" s="36" t="s">
        <v>438</v>
      </c>
      <c r="D181" s="31" t="s">
        <v>542</v>
      </c>
      <c r="E181" s="31" t="s">
        <v>549</v>
      </c>
      <c r="F181">
        <v>5506933</v>
      </c>
      <c r="G181" s="36" t="s">
        <v>469</v>
      </c>
      <c r="H181">
        <v>14.802300000000001</v>
      </c>
      <c r="I181">
        <v>-14.8</v>
      </c>
      <c r="J181" s="36" t="s">
        <v>445</v>
      </c>
      <c r="K181" s="31" t="s">
        <v>454</v>
      </c>
      <c r="L181" s="36" t="s">
        <v>550</v>
      </c>
      <c r="M181" s="19">
        <v>34</v>
      </c>
      <c r="N181" s="31" t="s">
        <v>539</v>
      </c>
      <c r="O181" s="34" t="str">
        <f t="shared" si="10"/>
        <v>DMG</v>
      </c>
      <c r="P181" s="31" t="s">
        <v>133</v>
      </c>
      <c r="Q181" s="34" t="str">
        <f t="shared" si="12"/>
        <v>DMGDWH</v>
      </c>
      <c r="R181" s="34" t="s">
        <v>1672</v>
      </c>
      <c r="S181" s="31"/>
      <c r="T181" s="36" t="s">
        <v>439</v>
      </c>
      <c r="U181" s="1">
        <v>43199</v>
      </c>
      <c r="V181">
        <v>2199448</v>
      </c>
      <c r="W181" s="1">
        <v>43199</v>
      </c>
      <c r="X181" s="70" t="str">
        <f>VLOOKUP(T181,'GL Types'!$A$2:$B$9,2,FALSE)</f>
        <v>Finished Goods</v>
      </c>
      <c r="Y181" s="70" t="str">
        <f>VLOOKUP(Q181,'Coding Matrix'!$D$8:$H$70,5,FALSE)</f>
        <v>Damaged -  Damage Warehouse - Material Handling Damage</v>
      </c>
    </row>
    <row r="182" spans="1:25" x14ac:dyDescent="0.25">
      <c r="A182" s="1">
        <v>43199</v>
      </c>
      <c r="B182">
        <v>307.33</v>
      </c>
      <c r="C182" s="36" t="s">
        <v>435</v>
      </c>
      <c r="D182" s="41">
        <v>22699</v>
      </c>
      <c r="E182" s="31" t="s">
        <v>551</v>
      </c>
      <c r="F182">
        <v>40653432</v>
      </c>
      <c r="G182" s="36" t="s">
        <v>469</v>
      </c>
      <c r="H182">
        <v>0.1053</v>
      </c>
      <c r="I182">
        <v>32.36</v>
      </c>
      <c r="J182" s="36" t="s">
        <v>436</v>
      </c>
      <c r="K182" s="31" t="s">
        <v>452</v>
      </c>
      <c r="L182" s="36" t="s">
        <v>552</v>
      </c>
      <c r="M182" s="19">
        <v>34</v>
      </c>
      <c r="N182" s="31" t="s">
        <v>457</v>
      </c>
      <c r="O182" s="46" t="str">
        <f t="shared" si="10"/>
        <v>prd</v>
      </c>
      <c r="P182" s="31" t="s">
        <v>455</v>
      </c>
      <c r="Q182" s="49" t="s">
        <v>1599</v>
      </c>
      <c r="R182" s="34" t="s">
        <v>1672</v>
      </c>
      <c r="S182" s="31" t="s">
        <v>1589</v>
      </c>
      <c r="T182" s="36" t="s">
        <v>437</v>
      </c>
      <c r="U182" s="1">
        <v>43199</v>
      </c>
      <c r="V182">
        <v>2207606</v>
      </c>
      <c r="W182" s="1">
        <v>43199</v>
      </c>
      <c r="X182" s="70" t="str">
        <f>VLOOKUP(T182,'GL Types'!$A$2:$B$9,2,FALSE)</f>
        <v>Inventory-Packaging</v>
      </c>
      <c r="Y182" s="70" t="str">
        <f>VLOOKUP(Q182,'Coding Matrix'!$D$8:$H$70,5,FALSE)</f>
        <v>0ut of Spec - Plant Packaging issue</v>
      </c>
    </row>
    <row r="183" spans="1:25" x14ac:dyDescent="0.25">
      <c r="A183" s="1">
        <v>43200</v>
      </c>
      <c r="B183">
        <v>-2</v>
      </c>
      <c r="C183" s="36" t="s">
        <v>435</v>
      </c>
      <c r="D183" s="31" t="s">
        <v>511</v>
      </c>
      <c r="E183" s="31" t="s">
        <v>512</v>
      </c>
      <c r="F183">
        <v>5512627</v>
      </c>
      <c r="G183" s="36" t="s">
        <v>469</v>
      </c>
      <c r="H183">
        <v>849.68960000000004</v>
      </c>
      <c r="I183" s="32">
        <v>-1699.38</v>
      </c>
      <c r="J183" s="36" t="s">
        <v>446</v>
      </c>
      <c r="K183" s="31" t="s">
        <v>454</v>
      </c>
      <c r="L183" s="36" t="s">
        <v>513</v>
      </c>
      <c r="M183" s="19">
        <v>34</v>
      </c>
      <c r="N183" s="31" t="s">
        <v>514</v>
      </c>
      <c r="O183" s="34" t="str">
        <f t="shared" si="10"/>
        <v>OBS</v>
      </c>
      <c r="P183" s="31" t="s">
        <v>142</v>
      </c>
      <c r="Q183" s="34" t="str">
        <f t="shared" ref="Q183:Q197" si="13">CONCATENATE(O183,P183)</f>
        <v>OBSOBS</v>
      </c>
      <c r="R183" s="34" t="s">
        <v>1672</v>
      </c>
      <c r="S183" s="31"/>
      <c r="T183" s="36" t="s">
        <v>439</v>
      </c>
      <c r="U183" s="1">
        <v>43200</v>
      </c>
      <c r="V183">
        <v>3155441</v>
      </c>
      <c r="W183" s="1">
        <v>43200</v>
      </c>
      <c r="X183" s="70" t="str">
        <f>VLOOKUP(T183,'GL Types'!$A$2:$B$9,2,FALSE)</f>
        <v>Finished Goods</v>
      </c>
      <c r="Y183" s="70" t="str">
        <f>VLOOKUP(Q183,'Coding Matrix'!$D$8:$H$70,5,FALSE)</f>
        <v>Obsolete - Repeat Primary code if other codes are not applicable</v>
      </c>
    </row>
    <row r="184" spans="1:25" x14ac:dyDescent="0.25">
      <c r="A184" s="1">
        <v>43200</v>
      </c>
      <c r="B184">
        <v>-24</v>
      </c>
      <c r="C184" s="36" t="s">
        <v>438</v>
      </c>
      <c r="D184" s="31" t="s">
        <v>515</v>
      </c>
      <c r="E184" s="31" t="s">
        <v>516</v>
      </c>
      <c r="F184">
        <v>5512353</v>
      </c>
      <c r="G184" s="36" t="s">
        <v>469</v>
      </c>
      <c r="H184">
        <v>15.981999999999999</v>
      </c>
      <c r="I184">
        <v>-383.57</v>
      </c>
      <c r="J184" s="36" t="s">
        <v>436</v>
      </c>
      <c r="K184" s="31" t="s">
        <v>454</v>
      </c>
      <c r="L184" s="36" t="s">
        <v>517</v>
      </c>
      <c r="M184" s="19">
        <v>34</v>
      </c>
      <c r="N184" s="31" t="s">
        <v>518</v>
      </c>
      <c r="O184" s="34" t="str">
        <f t="shared" si="10"/>
        <v>OOS</v>
      </c>
      <c r="P184" s="31" t="s">
        <v>130</v>
      </c>
      <c r="Q184" s="34" t="str">
        <f t="shared" si="13"/>
        <v>OOSPKG</v>
      </c>
      <c r="R184" s="34" t="s">
        <v>1672</v>
      </c>
      <c r="S184" s="31"/>
      <c r="T184" s="36" t="s">
        <v>439</v>
      </c>
      <c r="U184" s="1">
        <v>43200</v>
      </c>
      <c r="V184">
        <v>2201787</v>
      </c>
      <c r="W184" s="1">
        <v>43200</v>
      </c>
      <c r="X184" s="70" t="str">
        <f>VLOOKUP(T184,'GL Types'!$A$2:$B$9,2,FALSE)</f>
        <v>Finished Goods</v>
      </c>
      <c r="Y184" s="70" t="str">
        <f>VLOOKUP(Q184,'Coding Matrix'!$D$8:$H$70,5,FALSE)</f>
        <v>0ut of Spec - Plant Packaging issue</v>
      </c>
    </row>
    <row r="185" spans="1:25" x14ac:dyDescent="0.25">
      <c r="A185" s="1">
        <v>43200</v>
      </c>
      <c r="B185">
        <v>-1</v>
      </c>
      <c r="C185" s="36" t="s">
        <v>438</v>
      </c>
      <c r="D185" s="31" t="s">
        <v>464</v>
      </c>
      <c r="E185" s="31" t="s">
        <v>519</v>
      </c>
      <c r="F185">
        <v>5512334</v>
      </c>
      <c r="G185" s="36" t="s">
        <v>469</v>
      </c>
      <c r="H185">
        <v>15.623799999999999</v>
      </c>
      <c r="I185">
        <v>-15.62</v>
      </c>
      <c r="J185" s="36" t="s">
        <v>445</v>
      </c>
      <c r="K185" s="31" t="s">
        <v>454</v>
      </c>
      <c r="L185" s="36" t="s">
        <v>520</v>
      </c>
      <c r="M185" s="19">
        <v>34</v>
      </c>
      <c r="N185" s="31" t="s">
        <v>506</v>
      </c>
      <c r="O185" s="34" t="str">
        <f t="shared" si="10"/>
        <v>DMG</v>
      </c>
      <c r="P185" s="31" t="s">
        <v>133</v>
      </c>
      <c r="Q185" s="34" t="str">
        <f t="shared" si="13"/>
        <v>DMGDWH</v>
      </c>
      <c r="R185" s="34" t="s">
        <v>1672</v>
      </c>
      <c r="S185" s="31"/>
      <c r="T185" s="36" t="s">
        <v>439</v>
      </c>
      <c r="U185" s="1">
        <v>43200</v>
      </c>
      <c r="V185">
        <v>3163243</v>
      </c>
      <c r="W185" s="1">
        <v>43200</v>
      </c>
      <c r="X185" s="70" t="str">
        <f>VLOOKUP(T185,'GL Types'!$A$2:$B$9,2,FALSE)</f>
        <v>Finished Goods</v>
      </c>
      <c r="Y185" s="70" t="str">
        <f>VLOOKUP(Q185,'Coding Matrix'!$D$8:$H$70,5,FALSE)</f>
        <v>Damaged -  Damage Warehouse - Material Handling Damage</v>
      </c>
    </row>
    <row r="186" spans="1:25" x14ac:dyDescent="0.25">
      <c r="A186" s="1">
        <v>43200</v>
      </c>
      <c r="B186">
        <v>-4</v>
      </c>
      <c r="C186" s="36" t="s">
        <v>438</v>
      </c>
      <c r="D186" s="31" t="s">
        <v>521</v>
      </c>
      <c r="E186" s="31" t="s">
        <v>522</v>
      </c>
      <c r="F186">
        <v>5512334</v>
      </c>
      <c r="G186" s="36" t="s">
        <v>469</v>
      </c>
      <c r="H186">
        <v>15.582100000000001</v>
      </c>
      <c r="I186">
        <v>-62.33</v>
      </c>
      <c r="J186" s="36" t="s">
        <v>436</v>
      </c>
      <c r="K186" s="31" t="s">
        <v>454</v>
      </c>
      <c r="L186" s="36" t="s">
        <v>520</v>
      </c>
      <c r="M186" s="19">
        <v>34</v>
      </c>
      <c r="N186" s="31" t="s">
        <v>506</v>
      </c>
      <c r="O186" s="34" t="str">
        <f t="shared" si="10"/>
        <v>DMG</v>
      </c>
      <c r="P186" s="31" t="s">
        <v>133</v>
      </c>
      <c r="Q186" s="34" t="str">
        <f t="shared" si="13"/>
        <v>DMGDWH</v>
      </c>
      <c r="R186" s="34" t="s">
        <v>1672</v>
      </c>
      <c r="S186" s="31"/>
      <c r="T186" s="36" t="s">
        <v>439</v>
      </c>
      <c r="U186" s="1">
        <v>43200</v>
      </c>
      <c r="V186">
        <v>3165179</v>
      </c>
      <c r="W186" s="1">
        <v>43200</v>
      </c>
      <c r="X186" s="70" t="str">
        <f>VLOOKUP(T186,'GL Types'!$A$2:$B$9,2,FALSE)</f>
        <v>Finished Goods</v>
      </c>
      <c r="Y186" s="70" t="str">
        <f>VLOOKUP(Q186,'Coding Matrix'!$D$8:$H$70,5,FALSE)</f>
        <v>Damaged -  Damage Warehouse - Material Handling Damage</v>
      </c>
    </row>
    <row r="187" spans="1:25" x14ac:dyDescent="0.25">
      <c r="A187" s="1">
        <v>43200</v>
      </c>
      <c r="B187">
        <v>-1</v>
      </c>
      <c r="C187" s="36" t="s">
        <v>438</v>
      </c>
      <c r="D187" s="31" t="s">
        <v>456</v>
      </c>
      <c r="E187" s="31" t="s">
        <v>523</v>
      </c>
      <c r="F187">
        <v>5512334</v>
      </c>
      <c r="G187" s="36" t="s">
        <v>469</v>
      </c>
      <c r="H187">
        <v>11.2765</v>
      </c>
      <c r="I187">
        <v>-11.28</v>
      </c>
      <c r="J187" s="36" t="s">
        <v>445</v>
      </c>
      <c r="K187" s="31" t="s">
        <v>454</v>
      </c>
      <c r="L187" s="36" t="s">
        <v>524</v>
      </c>
      <c r="M187" s="19">
        <v>34</v>
      </c>
      <c r="N187" s="31" t="s">
        <v>506</v>
      </c>
      <c r="O187" s="34" t="str">
        <f t="shared" si="10"/>
        <v>DMG</v>
      </c>
      <c r="P187" s="31" t="s">
        <v>133</v>
      </c>
      <c r="Q187" s="34" t="str">
        <f t="shared" si="13"/>
        <v>DMGDWH</v>
      </c>
      <c r="R187" s="34" t="s">
        <v>1672</v>
      </c>
      <c r="S187" s="31"/>
      <c r="T187" s="36" t="s">
        <v>439</v>
      </c>
      <c r="U187" s="1">
        <v>43200</v>
      </c>
      <c r="V187">
        <v>2200656</v>
      </c>
      <c r="W187" s="1">
        <v>43200</v>
      </c>
      <c r="X187" s="70" t="str">
        <f>VLOOKUP(T187,'GL Types'!$A$2:$B$9,2,FALSE)</f>
        <v>Finished Goods</v>
      </c>
      <c r="Y187" s="70" t="str">
        <f>VLOOKUP(Q187,'Coding Matrix'!$D$8:$H$70,5,FALSE)</f>
        <v>Damaged -  Damage Warehouse - Material Handling Damage</v>
      </c>
    </row>
    <row r="188" spans="1:25" x14ac:dyDescent="0.25">
      <c r="A188" s="1">
        <v>43200</v>
      </c>
      <c r="B188">
        <v>-1</v>
      </c>
      <c r="C188" s="36" t="s">
        <v>438</v>
      </c>
      <c r="D188" s="31" t="s">
        <v>464</v>
      </c>
      <c r="E188" s="31" t="s">
        <v>525</v>
      </c>
      <c r="F188">
        <v>5512334</v>
      </c>
      <c r="G188" s="36" t="s">
        <v>469</v>
      </c>
      <c r="H188">
        <v>15.623799999999999</v>
      </c>
      <c r="I188">
        <v>-15.62</v>
      </c>
      <c r="J188" s="36" t="s">
        <v>445</v>
      </c>
      <c r="K188" s="31" t="s">
        <v>454</v>
      </c>
      <c r="L188" s="36" t="s">
        <v>524</v>
      </c>
      <c r="M188" s="19">
        <v>34</v>
      </c>
      <c r="N188" s="31" t="s">
        <v>506</v>
      </c>
      <c r="O188" s="34" t="str">
        <f t="shared" si="10"/>
        <v>DMG</v>
      </c>
      <c r="P188" s="31" t="s">
        <v>133</v>
      </c>
      <c r="Q188" s="34" t="str">
        <f t="shared" si="13"/>
        <v>DMGDWH</v>
      </c>
      <c r="R188" s="34" t="s">
        <v>1672</v>
      </c>
      <c r="S188" s="31"/>
      <c r="T188" s="36" t="s">
        <v>439</v>
      </c>
      <c r="U188" s="1">
        <v>43200</v>
      </c>
      <c r="V188">
        <v>3163243</v>
      </c>
      <c r="W188" s="1">
        <v>43200</v>
      </c>
      <c r="X188" s="70" t="str">
        <f>VLOOKUP(T188,'GL Types'!$A$2:$B$9,2,FALSE)</f>
        <v>Finished Goods</v>
      </c>
      <c r="Y188" s="70" t="str">
        <f>VLOOKUP(Q188,'Coding Matrix'!$D$8:$H$70,5,FALSE)</f>
        <v>Damaged -  Damage Warehouse - Material Handling Damage</v>
      </c>
    </row>
    <row r="189" spans="1:25" x14ac:dyDescent="0.25">
      <c r="A189" s="1">
        <v>43200</v>
      </c>
      <c r="B189">
        <v>-4</v>
      </c>
      <c r="C189" s="36" t="s">
        <v>438</v>
      </c>
      <c r="D189" s="31" t="s">
        <v>526</v>
      </c>
      <c r="E189" s="31" t="s">
        <v>523</v>
      </c>
      <c r="F189">
        <v>5512334</v>
      </c>
      <c r="G189" s="36" t="s">
        <v>469</v>
      </c>
      <c r="H189">
        <v>13.2135</v>
      </c>
      <c r="I189">
        <v>-52.85</v>
      </c>
      <c r="J189" s="36" t="s">
        <v>445</v>
      </c>
      <c r="K189" s="31" t="s">
        <v>454</v>
      </c>
      <c r="L189" s="36" t="s">
        <v>524</v>
      </c>
      <c r="M189" s="19">
        <v>34</v>
      </c>
      <c r="N189" s="31" t="s">
        <v>506</v>
      </c>
      <c r="O189" s="34" t="str">
        <f t="shared" si="10"/>
        <v>DMG</v>
      </c>
      <c r="P189" s="31" t="s">
        <v>133</v>
      </c>
      <c r="Q189" s="34" t="str">
        <f t="shared" si="13"/>
        <v>DMGDWH</v>
      </c>
      <c r="R189" s="34" t="s">
        <v>1672</v>
      </c>
      <c r="S189" s="31"/>
      <c r="T189" s="36" t="s">
        <v>439</v>
      </c>
      <c r="U189" s="1">
        <v>43200</v>
      </c>
      <c r="V189">
        <v>3154874</v>
      </c>
      <c r="W189" s="1">
        <v>43200</v>
      </c>
      <c r="X189" s="70" t="str">
        <f>VLOOKUP(T189,'GL Types'!$A$2:$B$9,2,FALSE)</f>
        <v>Finished Goods</v>
      </c>
      <c r="Y189" s="70" t="str">
        <f>VLOOKUP(Q189,'Coding Matrix'!$D$8:$H$70,5,FALSE)</f>
        <v>Damaged -  Damage Warehouse - Material Handling Damage</v>
      </c>
    </row>
    <row r="190" spans="1:25" x14ac:dyDescent="0.25">
      <c r="A190" s="1">
        <v>43200</v>
      </c>
      <c r="B190">
        <v>-1</v>
      </c>
      <c r="C190" s="36" t="s">
        <v>438</v>
      </c>
      <c r="D190" s="31" t="s">
        <v>527</v>
      </c>
      <c r="E190" s="31" t="s">
        <v>528</v>
      </c>
      <c r="F190">
        <v>5512334</v>
      </c>
      <c r="G190" s="36" t="s">
        <v>469</v>
      </c>
      <c r="H190">
        <v>10.6767</v>
      </c>
      <c r="I190">
        <v>-10.68</v>
      </c>
      <c r="J190" s="36" t="s">
        <v>436</v>
      </c>
      <c r="K190" s="31" t="s">
        <v>454</v>
      </c>
      <c r="L190" s="36" t="s">
        <v>524</v>
      </c>
      <c r="M190" s="19">
        <v>34</v>
      </c>
      <c r="N190" s="31" t="s">
        <v>506</v>
      </c>
      <c r="O190" s="34" t="str">
        <f t="shared" si="10"/>
        <v>DMG</v>
      </c>
      <c r="P190" s="31" t="s">
        <v>133</v>
      </c>
      <c r="Q190" s="34" t="str">
        <f t="shared" si="13"/>
        <v>DMGDWH</v>
      </c>
      <c r="R190" s="34" t="s">
        <v>1672</v>
      </c>
      <c r="S190" s="31"/>
      <c r="T190" s="36" t="s">
        <v>439</v>
      </c>
      <c r="U190" s="1">
        <v>43200</v>
      </c>
      <c r="V190">
        <v>3161543</v>
      </c>
      <c r="W190" s="1">
        <v>43200</v>
      </c>
      <c r="X190" s="70" t="str">
        <f>VLOOKUP(T190,'GL Types'!$A$2:$B$9,2,FALSE)</f>
        <v>Finished Goods</v>
      </c>
      <c r="Y190" s="70" t="str">
        <f>VLOOKUP(Q190,'Coding Matrix'!$D$8:$H$70,5,FALSE)</f>
        <v>Damaged -  Damage Warehouse - Material Handling Damage</v>
      </c>
    </row>
    <row r="191" spans="1:25" x14ac:dyDescent="0.25">
      <c r="A191" s="1">
        <v>43200</v>
      </c>
      <c r="B191">
        <v>-1</v>
      </c>
      <c r="C191" s="36" t="s">
        <v>438</v>
      </c>
      <c r="D191" s="31" t="s">
        <v>521</v>
      </c>
      <c r="E191" s="31" t="s">
        <v>522</v>
      </c>
      <c r="F191">
        <v>5512334</v>
      </c>
      <c r="G191" s="36" t="s">
        <v>469</v>
      </c>
      <c r="H191">
        <v>15.582100000000001</v>
      </c>
      <c r="I191">
        <v>-15.58</v>
      </c>
      <c r="J191" s="36" t="s">
        <v>436</v>
      </c>
      <c r="K191" s="31" t="s">
        <v>454</v>
      </c>
      <c r="L191" s="36" t="s">
        <v>529</v>
      </c>
      <c r="M191" s="19">
        <v>34</v>
      </c>
      <c r="N191" s="31" t="s">
        <v>506</v>
      </c>
      <c r="O191" s="34" t="str">
        <f t="shared" si="10"/>
        <v>DMG</v>
      </c>
      <c r="P191" s="31" t="s">
        <v>133</v>
      </c>
      <c r="Q191" s="34" t="str">
        <f t="shared" si="13"/>
        <v>DMGDWH</v>
      </c>
      <c r="R191" s="34" t="s">
        <v>1672</v>
      </c>
      <c r="S191" s="31"/>
      <c r="T191" s="36" t="s">
        <v>439</v>
      </c>
      <c r="U191" s="1">
        <v>43200</v>
      </c>
      <c r="V191">
        <v>3165179</v>
      </c>
      <c r="W191" s="1">
        <v>43200</v>
      </c>
      <c r="X191" s="70" t="str">
        <f>VLOOKUP(T191,'GL Types'!$A$2:$B$9,2,FALSE)</f>
        <v>Finished Goods</v>
      </c>
      <c r="Y191" s="70" t="str">
        <f>VLOOKUP(Q191,'Coding Matrix'!$D$8:$H$70,5,FALSE)</f>
        <v>Damaged -  Damage Warehouse - Material Handling Damage</v>
      </c>
    </row>
    <row r="192" spans="1:25" x14ac:dyDescent="0.25">
      <c r="A192" s="1">
        <v>43200</v>
      </c>
      <c r="B192">
        <v>-3</v>
      </c>
      <c r="C192" s="36" t="s">
        <v>438</v>
      </c>
      <c r="D192" s="31" t="s">
        <v>530</v>
      </c>
      <c r="E192" s="31" t="s">
        <v>531</v>
      </c>
      <c r="F192">
        <v>5512334</v>
      </c>
      <c r="G192" s="36" t="s">
        <v>469</v>
      </c>
      <c r="H192">
        <v>22.787400000000002</v>
      </c>
      <c r="I192">
        <v>-68.36</v>
      </c>
      <c r="J192" s="36" t="s">
        <v>436</v>
      </c>
      <c r="K192" s="31" t="s">
        <v>454</v>
      </c>
      <c r="L192" s="36" t="s">
        <v>529</v>
      </c>
      <c r="M192" s="19">
        <v>34</v>
      </c>
      <c r="N192" s="31" t="s">
        <v>506</v>
      </c>
      <c r="O192" s="34" t="str">
        <f t="shared" si="10"/>
        <v>DMG</v>
      </c>
      <c r="P192" s="31" t="s">
        <v>133</v>
      </c>
      <c r="Q192" s="34" t="str">
        <f t="shared" si="13"/>
        <v>DMGDWH</v>
      </c>
      <c r="R192" s="34" t="s">
        <v>1672</v>
      </c>
      <c r="S192" s="31"/>
      <c r="T192" s="36" t="s">
        <v>439</v>
      </c>
      <c r="U192" s="1">
        <v>43200</v>
      </c>
      <c r="V192">
        <v>3160047</v>
      </c>
      <c r="W192" s="1">
        <v>43200</v>
      </c>
      <c r="X192" s="70" t="str">
        <f>VLOOKUP(T192,'GL Types'!$A$2:$B$9,2,FALSE)</f>
        <v>Finished Goods</v>
      </c>
      <c r="Y192" s="70" t="str">
        <f>VLOOKUP(Q192,'Coding Matrix'!$D$8:$H$70,5,FALSE)</f>
        <v>Damaged -  Damage Warehouse - Material Handling Damage</v>
      </c>
    </row>
    <row r="193" spans="1:25" x14ac:dyDescent="0.25">
      <c r="A193" s="1">
        <v>43200</v>
      </c>
      <c r="B193">
        <v>-2</v>
      </c>
      <c r="C193" s="36" t="s">
        <v>438</v>
      </c>
      <c r="D193" s="31" t="s">
        <v>532</v>
      </c>
      <c r="E193" s="31" t="s">
        <v>522</v>
      </c>
      <c r="F193">
        <v>5512334</v>
      </c>
      <c r="G193" s="36" t="s">
        <v>469</v>
      </c>
      <c r="H193">
        <v>26.5505</v>
      </c>
      <c r="I193">
        <v>-53.1</v>
      </c>
      <c r="J193" s="36" t="s">
        <v>436</v>
      </c>
      <c r="K193" s="31" t="s">
        <v>454</v>
      </c>
      <c r="L193" s="36" t="s">
        <v>529</v>
      </c>
      <c r="M193" s="19">
        <v>34</v>
      </c>
      <c r="N193" s="31" t="s">
        <v>506</v>
      </c>
      <c r="O193" s="34" t="str">
        <f t="shared" si="10"/>
        <v>DMG</v>
      </c>
      <c r="P193" s="31" t="s">
        <v>133</v>
      </c>
      <c r="Q193" s="34" t="str">
        <f t="shared" si="13"/>
        <v>DMGDWH</v>
      </c>
      <c r="R193" s="34" t="s">
        <v>1672</v>
      </c>
      <c r="S193" s="31"/>
      <c r="T193" s="36" t="s">
        <v>439</v>
      </c>
      <c r="U193" s="1">
        <v>43200</v>
      </c>
      <c r="V193">
        <v>2199317</v>
      </c>
      <c r="W193" s="1">
        <v>43200</v>
      </c>
      <c r="X193" s="70" t="str">
        <f>VLOOKUP(T193,'GL Types'!$A$2:$B$9,2,FALSE)</f>
        <v>Finished Goods</v>
      </c>
      <c r="Y193" s="70" t="str">
        <f>VLOOKUP(Q193,'Coding Matrix'!$D$8:$H$70,5,FALSE)</f>
        <v>Damaged -  Damage Warehouse - Material Handling Damage</v>
      </c>
    </row>
    <row r="194" spans="1:25" x14ac:dyDescent="0.25">
      <c r="A194" s="1">
        <v>43200</v>
      </c>
      <c r="B194">
        <v>-15</v>
      </c>
      <c r="C194" s="36" t="s">
        <v>438</v>
      </c>
      <c r="D194" s="31" t="s">
        <v>533</v>
      </c>
      <c r="E194" s="31" t="s">
        <v>531</v>
      </c>
      <c r="F194">
        <v>5512334</v>
      </c>
      <c r="G194" s="36" t="s">
        <v>469</v>
      </c>
      <c r="H194">
        <v>13.011799999999999</v>
      </c>
      <c r="I194">
        <v>-195.18</v>
      </c>
      <c r="J194" s="36" t="s">
        <v>436</v>
      </c>
      <c r="K194" s="31" t="s">
        <v>454</v>
      </c>
      <c r="L194" s="36" t="s">
        <v>529</v>
      </c>
      <c r="M194" s="19">
        <v>34</v>
      </c>
      <c r="N194" s="31" t="s">
        <v>506</v>
      </c>
      <c r="O194" s="34" t="str">
        <f t="shared" si="10"/>
        <v>DMG</v>
      </c>
      <c r="P194" s="31" t="s">
        <v>133</v>
      </c>
      <c r="Q194" s="34" t="str">
        <f t="shared" si="13"/>
        <v>DMGDWH</v>
      </c>
      <c r="R194" s="34" t="s">
        <v>1672</v>
      </c>
      <c r="S194" s="31"/>
      <c r="T194" s="36" t="s">
        <v>439</v>
      </c>
      <c r="U194" s="1">
        <v>43200</v>
      </c>
      <c r="V194">
        <v>3166876</v>
      </c>
      <c r="W194" s="1">
        <v>43200</v>
      </c>
      <c r="X194" s="70" t="str">
        <f>VLOOKUP(T194,'GL Types'!$A$2:$B$9,2,FALSE)</f>
        <v>Finished Goods</v>
      </c>
      <c r="Y194" s="70" t="str">
        <f>VLOOKUP(Q194,'Coding Matrix'!$D$8:$H$70,5,FALSE)</f>
        <v>Damaged -  Damage Warehouse - Material Handling Damage</v>
      </c>
    </row>
    <row r="195" spans="1:25" x14ac:dyDescent="0.25">
      <c r="A195" s="1">
        <v>43200</v>
      </c>
      <c r="B195">
        <v>-1</v>
      </c>
      <c r="C195" s="36" t="s">
        <v>438</v>
      </c>
      <c r="D195" s="31" t="s">
        <v>534</v>
      </c>
      <c r="E195" s="31" t="s">
        <v>535</v>
      </c>
      <c r="F195">
        <v>5512334</v>
      </c>
      <c r="G195" s="36" t="s">
        <v>469</v>
      </c>
      <c r="H195">
        <v>26.543299999999999</v>
      </c>
      <c r="I195">
        <v>-26.54</v>
      </c>
      <c r="J195" s="36" t="s">
        <v>436</v>
      </c>
      <c r="K195" s="31" t="s">
        <v>454</v>
      </c>
      <c r="L195" s="36" t="s">
        <v>529</v>
      </c>
      <c r="M195" s="19">
        <v>34</v>
      </c>
      <c r="N195" s="31" t="s">
        <v>506</v>
      </c>
      <c r="O195" s="34" t="str">
        <f t="shared" si="10"/>
        <v>DMG</v>
      </c>
      <c r="P195" s="31" t="s">
        <v>133</v>
      </c>
      <c r="Q195" s="34" t="str">
        <f t="shared" si="13"/>
        <v>DMGDWH</v>
      </c>
      <c r="R195" s="34" t="s">
        <v>1672</v>
      </c>
      <c r="S195" s="31"/>
      <c r="T195" s="36" t="s">
        <v>439</v>
      </c>
      <c r="U195" s="1">
        <v>43200</v>
      </c>
      <c r="V195">
        <v>3152897</v>
      </c>
      <c r="W195" s="1">
        <v>43200</v>
      </c>
      <c r="X195" s="70" t="str">
        <f>VLOOKUP(T195,'GL Types'!$A$2:$B$9,2,FALSE)</f>
        <v>Finished Goods</v>
      </c>
      <c r="Y195" s="70" t="str">
        <f>VLOOKUP(Q195,'Coding Matrix'!$D$8:$H$70,5,FALSE)</f>
        <v>Damaged -  Damage Warehouse - Material Handling Damage</v>
      </c>
    </row>
    <row r="196" spans="1:25" x14ac:dyDescent="0.25">
      <c r="A196" s="1">
        <v>43201</v>
      </c>
      <c r="B196">
        <v>-8</v>
      </c>
      <c r="C196" s="36" t="s">
        <v>438</v>
      </c>
      <c r="D196" s="31" t="s">
        <v>499</v>
      </c>
      <c r="E196" s="31" t="s">
        <v>500</v>
      </c>
      <c r="F196">
        <v>5517946</v>
      </c>
      <c r="G196" s="36" t="s">
        <v>469</v>
      </c>
      <c r="H196">
        <v>213.452</v>
      </c>
      <c r="I196" s="32">
        <v>-1707.62</v>
      </c>
      <c r="J196" s="36" t="s">
        <v>446</v>
      </c>
      <c r="K196" s="31" t="s">
        <v>454</v>
      </c>
      <c r="L196" s="36" t="s">
        <v>501</v>
      </c>
      <c r="M196" s="19">
        <v>34</v>
      </c>
      <c r="N196" s="31" t="s">
        <v>502</v>
      </c>
      <c r="O196" s="34" t="str">
        <f t="shared" si="10"/>
        <v>OOS</v>
      </c>
      <c r="P196" s="31" t="s">
        <v>126</v>
      </c>
      <c r="Q196" s="34" t="str">
        <f t="shared" si="13"/>
        <v>OOSTEX</v>
      </c>
      <c r="R196" s="34" t="s">
        <v>1672</v>
      </c>
      <c r="S196" s="31"/>
      <c r="T196" s="36" t="s">
        <v>439</v>
      </c>
      <c r="U196" s="1">
        <v>43201</v>
      </c>
      <c r="V196">
        <v>2198464</v>
      </c>
      <c r="W196" s="1">
        <v>43201</v>
      </c>
      <c r="X196" s="70" t="str">
        <f>VLOOKUP(T196,'GL Types'!$A$2:$B$9,2,FALSE)</f>
        <v>Finished Goods</v>
      </c>
      <c r="Y196" s="70" t="str">
        <f>VLOOKUP(Q196,'Coding Matrix'!$D$8:$H$70,5,FALSE)</f>
        <v>0ut of Spec - Texture</v>
      </c>
    </row>
    <row r="197" spans="1:25" x14ac:dyDescent="0.25">
      <c r="A197" s="1">
        <v>43201</v>
      </c>
      <c r="B197">
        <v>-2</v>
      </c>
      <c r="C197" s="36" t="s">
        <v>438</v>
      </c>
      <c r="D197" s="31" t="s">
        <v>503</v>
      </c>
      <c r="E197" s="31" t="s">
        <v>504</v>
      </c>
      <c r="F197">
        <v>5517907</v>
      </c>
      <c r="G197" s="36" t="s">
        <v>469</v>
      </c>
      <c r="H197">
        <v>22.261299999999999</v>
      </c>
      <c r="I197">
        <v>-44.52</v>
      </c>
      <c r="J197" s="36" t="s">
        <v>445</v>
      </c>
      <c r="K197" s="31" t="s">
        <v>454</v>
      </c>
      <c r="L197" s="36" t="s">
        <v>505</v>
      </c>
      <c r="M197" s="19">
        <v>34</v>
      </c>
      <c r="N197" s="31" t="s">
        <v>506</v>
      </c>
      <c r="O197" s="34" t="str">
        <f t="shared" si="10"/>
        <v>DMG</v>
      </c>
      <c r="P197" s="31" t="s">
        <v>133</v>
      </c>
      <c r="Q197" s="34" t="str">
        <f t="shared" si="13"/>
        <v>DMGDWH</v>
      </c>
      <c r="R197" s="34" t="s">
        <v>1672</v>
      </c>
      <c r="S197" s="31"/>
      <c r="T197" s="36" t="s">
        <v>439</v>
      </c>
      <c r="U197" s="1">
        <v>43201</v>
      </c>
      <c r="V197">
        <v>2198538</v>
      </c>
      <c r="W197" s="1">
        <v>43201</v>
      </c>
      <c r="X197" s="70" t="str">
        <f>VLOOKUP(T197,'GL Types'!$A$2:$B$9,2,FALSE)</f>
        <v>Finished Goods</v>
      </c>
      <c r="Y197" s="70" t="str">
        <f>VLOOKUP(Q197,'Coding Matrix'!$D$8:$H$70,5,FALSE)</f>
        <v>Damaged -  Damage Warehouse - Material Handling Damage</v>
      </c>
    </row>
    <row r="198" spans="1:25" x14ac:dyDescent="0.25">
      <c r="A198" s="1">
        <v>43201</v>
      </c>
      <c r="B198">
        <v>-24</v>
      </c>
      <c r="C198" s="36" t="s">
        <v>438</v>
      </c>
      <c r="D198" s="42" t="s">
        <v>507</v>
      </c>
      <c r="E198" s="31" t="s">
        <v>508</v>
      </c>
      <c r="F198">
        <v>5517880</v>
      </c>
      <c r="G198" s="36" t="s">
        <v>469</v>
      </c>
      <c r="H198">
        <v>16.374700000000001</v>
      </c>
      <c r="I198">
        <v>-392.99</v>
      </c>
      <c r="J198" s="36" t="s">
        <v>445</v>
      </c>
      <c r="K198" s="31" t="s">
        <v>454</v>
      </c>
      <c r="L198" s="36" t="s">
        <v>509</v>
      </c>
      <c r="M198" s="19">
        <v>34</v>
      </c>
      <c r="N198" s="31" t="s">
        <v>510</v>
      </c>
      <c r="O198" s="34" t="str">
        <f t="shared" si="10"/>
        <v>DMG</v>
      </c>
      <c r="P198" s="47" t="s">
        <v>130</v>
      </c>
      <c r="Q198" s="49" t="s">
        <v>1595</v>
      </c>
      <c r="R198" s="34" t="s">
        <v>1672</v>
      </c>
      <c r="S198" s="31" t="s">
        <v>1590</v>
      </c>
      <c r="T198" s="36" t="s">
        <v>439</v>
      </c>
      <c r="U198" s="1">
        <v>43201</v>
      </c>
      <c r="V198">
        <v>2201868</v>
      </c>
      <c r="W198" s="1">
        <v>43201</v>
      </c>
      <c r="X198" s="70" t="str">
        <f>VLOOKUP(T198,'GL Types'!$A$2:$B$9,2,FALSE)</f>
        <v>Finished Goods</v>
      </c>
      <c r="Y198" s="70" t="str">
        <f>VLOOKUP(Q198,'Coding Matrix'!$D$8:$H$70,5,FALSE)</f>
        <v>Damaged -  Damage Warehouse - Material Handling Damage</v>
      </c>
    </row>
    <row r="199" spans="1:25" x14ac:dyDescent="0.25">
      <c r="A199" s="1">
        <v>43202</v>
      </c>
      <c r="B199">
        <v>-1</v>
      </c>
      <c r="C199" s="36" t="s">
        <v>438</v>
      </c>
      <c r="D199" s="31" t="s">
        <v>730</v>
      </c>
      <c r="E199" s="31" t="s">
        <v>792</v>
      </c>
      <c r="F199">
        <v>5526074</v>
      </c>
      <c r="G199" s="36" t="s">
        <v>469</v>
      </c>
      <c r="H199">
        <v>3.4569000000000001</v>
      </c>
      <c r="I199">
        <v>-3.46</v>
      </c>
      <c r="J199" s="36" t="s">
        <v>793</v>
      </c>
      <c r="K199" s="31" t="s">
        <v>454</v>
      </c>
      <c r="L199" s="36" t="s">
        <v>794</v>
      </c>
      <c r="M199" s="19">
        <v>34</v>
      </c>
      <c r="N199" s="31" t="s">
        <v>506</v>
      </c>
      <c r="O199" s="34" t="str">
        <f t="shared" si="10"/>
        <v>DMG</v>
      </c>
      <c r="P199" s="31" t="s">
        <v>133</v>
      </c>
      <c r="Q199" s="34" t="str">
        <f t="shared" ref="Q199:Q207" si="14">CONCATENATE(O199,P199)</f>
        <v>DMGDWH</v>
      </c>
      <c r="R199" s="34" t="s">
        <v>1672</v>
      </c>
      <c r="S199" s="31"/>
      <c r="T199" s="36" t="s">
        <v>439</v>
      </c>
      <c r="U199" s="1">
        <v>43202</v>
      </c>
      <c r="V199">
        <v>3165367</v>
      </c>
      <c r="W199" s="1">
        <v>43202</v>
      </c>
      <c r="X199" s="70" t="str">
        <f>VLOOKUP(T199,'GL Types'!$A$2:$B$9,2,FALSE)</f>
        <v>Finished Goods</v>
      </c>
      <c r="Y199" s="70" t="str">
        <f>VLOOKUP(Q199,'Coding Matrix'!$D$8:$H$70,5,FALSE)</f>
        <v>Damaged -  Damage Warehouse - Material Handling Damage</v>
      </c>
    </row>
    <row r="200" spans="1:25" x14ac:dyDescent="0.25">
      <c r="A200" s="1">
        <v>43202</v>
      </c>
      <c r="B200">
        <v>-1</v>
      </c>
      <c r="C200" s="36" t="s">
        <v>438</v>
      </c>
      <c r="D200" s="31" t="s">
        <v>717</v>
      </c>
      <c r="E200" s="31" t="s">
        <v>795</v>
      </c>
      <c r="F200">
        <v>5526074</v>
      </c>
      <c r="G200" s="36" t="s">
        <v>469</v>
      </c>
      <c r="H200">
        <v>15.5564</v>
      </c>
      <c r="I200">
        <v>-15.56</v>
      </c>
      <c r="J200" s="36" t="s">
        <v>436</v>
      </c>
      <c r="K200" s="31" t="s">
        <v>454</v>
      </c>
      <c r="L200" s="36" t="s">
        <v>794</v>
      </c>
      <c r="M200" s="19">
        <v>34</v>
      </c>
      <c r="N200" s="31" t="s">
        <v>506</v>
      </c>
      <c r="O200" s="34" t="str">
        <f t="shared" si="10"/>
        <v>DMG</v>
      </c>
      <c r="P200" s="31" t="s">
        <v>133</v>
      </c>
      <c r="Q200" s="34" t="str">
        <f t="shared" si="14"/>
        <v>DMGDWH</v>
      </c>
      <c r="R200" s="34" t="s">
        <v>1672</v>
      </c>
      <c r="S200" s="31"/>
      <c r="T200" s="36" t="s">
        <v>439</v>
      </c>
      <c r="U200" s="1">
        <v>43202</v>
      </c>
      <c r="V200">
        <v>3165883</v>
      </c>
      <c r="W200" s="1">
        <v>43202</v>
      </c>
      <c r="X200" s="70" t="str">
        <f>VLOOKUP(T200,'GL Types'!$A$2:$B$9,2,FALSE)</f>
        <v>Finished Goods</v>
      </c>
      <c r="Y200" s="70" t="str">
        <f>VLOOKUP(Q200,'Coding Matrix'!$D$8:$H$70,5,FALSE)</f>
        <v>Damaged -  Damage Warehouse - Material Handling Damage</v>
      </c>
    </row>
    <row r="201" spans="1:25" x14ac:dyDescent="0.25">
      <c r="A201" s="1">
        <v>43202</v>
      </c>
      <c r="B201">
        <v>-3</v>
      </c>
      <c r="C201" s="36" t="s">
        <v>438</v>
      </c>
      <c r="D201" s="31" t="s">
        <v>760</v>
      </c>
      <c r="E201" s="31" t="s">
        <v>796</v>
      </c>
      <c r="F201">
        <v>5526074</v>
      </c>
      <c r="G201" s="36" t="s">
        <v>469</v>
      </c>
      <c r="H201">
        <v>18.339099999999998</v>
      </c>
      <c r="I201">
        <v>-55.02</v>
      </c>
      <c r="J201" s="36" t="s">
        <v>445</v>
      </c>
      <c r="K201" s="31" t="s">
        <v>454</v>
      </c>
      <c r="L201" s="36" t="s">
        <v>797</v>
      </c>
      <c r="M201" s="19">
        <v>34</v>
      </c>
      <c r="N201" s="31" t="s">
        <v>506</v>
      </c>
      <c r="O201" s="34" t="str">
        <f t="shared" si="10"/>
        <v>DMG</v>
      </c>
      <c r="P201" s="31" t="s">
        <v>133</v>
      </c>
      <c r="Q201" s="34" t="str">
        <f t="shared" si="14"/>
        <v>DMGDWH</v>
      </c>
      <c r="R201" s="34" t="s">
        <v>1672</v>
      </c>
      <c r="S201" s="31"/>
      <c r="T201" s="36" t="s">
        <v>439</v>
      </c>
      <c r="U201" s="1">
        <v>43202</v>
      </c>
      <c r="V201">
        <v>3157543</v>
      </c>
      <c r="W201" s="1">
        <v>43202</v>
      </c>
      <c r="X201" s="70" t="str">
        <f>VLOOKUP(T201,'GL Types'!$A$2:$B$9,2,FALSE)</f>
        <v>Finished Goods</v>
      </c>
      <c r="Y201" s="70" t="str">
        <f>VLOOKUP(Q201,'Coding Matrix'!$D$8:$H$70,5,FALSE)</f>
        <v>Damaged -  Damage Warehouse - Material Handling Damage</v>
      </c>
    </row>
    <row r="202" spans="1:25" x14ac:dyDescent="0.25">
      <c r="A202" s="1">
        <v>43202</v>
      </c>
      <c r="B202">
        <v>-3</v>
      </c>
      <c r="C202" s="36" t="s">
        <v>438</v>
      </c>
      <c r="D202" s="31" t="s">
        <v>760</v>
      </c>
      <c r="E202" s="31" t="s">
        <v>784</v>
      </c>
      <c r="F202">
        <v>5526074</v>
      </c>
      <c r="G202" s="36" t="s">
        <v>469</v>
      </c>
      <c r="H202">
        <v>18.339099999999998</v>
      </c>
      <c r="I202">
        <v>-55.02</v>
      </c>
      <c r="J202" s="36" t="s">
        <v>445</v>
      </c>
      <c r="K202" s="31" t="s">
        <v>454</v>
      </c>
      <c r="L202" s="36" t="s">
        <v>797</v>
      </c>
      <c r="M202" s="19">
        <v>34</v>
      </c>
      <c r="N202" s="31" t="s">
        <v>506</v>
      </c>
      <c r="O202" s="34" t="str">
        <f t="shared" si="10"/>
        <v>DMG</v>
      </c>
      <c r="P202" s="31" t="s">
        <v>133</v>
      </c>
      <c r="Q202" s="34" t="str">
        <f t="shared" si="14"/>
        <v>DMGDWH</v>
      </c>
      <c r="R202" s="34" t="s">
        <v>1672</v>
      </c>
      <c r="S202" s="31"/>
      <c r="T202" s="36" t="s">
        <v>439</v>
      </c>
      <c r="U202" s="1">
        <v>43202</v>
      </c>
      <c r="V202">
        <v>3157543</v>
      </c>
      <c r="W202" s="1">
        <v>43202</v>
      </c>
      <c r="X202" s="70" t="str">
        <f>VLOOKUP(T202,'GL Types'!$A$2:$B$9,2,FALSE)</f>
        <v>Finished Goods</v>
      </c>
      <c r="Y202" s="70" t="str">
        <f>VLOOKUP(Q202,'Coding Matrix'!$D$8:$H$70,5,FALSE)</f>
        <v>Damaged -  Damage Warehouse - Material Handling Damage</v>
      </c>
    </row>
    <row r="203" spans="1:25" x14ac:dyDescent="0.25">
      <c r="A203" s="1">
        <v>43202</v>
      </c>
      <c r="B203">
        <v>-1</v>
      </c>
      <c r="C203" s="36" t="s">
        <v>438</v>
      </c>
      <c r="D203" s="31" t="s">
        <v>798</v>
      </c>
      <c r="E203" s="31" t="s">
        <v>799</v>
      </c>
      <c r="F203">
        <v>5526074</v>
      </c>
      <c r="G203" s="36" t="s">
        <v>469</v>
      </c>
      <c r="H203">
        <v>16.0669</v>
      </c>
      <c r="I203">
        <v>-16.07</v>
      </c>
      <c r="J203" s="36" t="s">
        <v>436</v>
      </c>
      <c r="K203" s="31" t="s">
        <v>454</v>
      </c>
      <c r="L203" s="36" t="s">
        <v>797</v>
      </c>
      <c r="M203" s="19">
        <v>34</v>
      </c>
      <c r="N203" s="31" t="s">
        <v>506</v>
      </c>
      <c r="O203" s="34" t="str">
        <f t="shared" si="10"/>
        <v>DMG</v>
      </c>
      <c r="P203" s="31" t="s">
        <v>133</v>
      </c>
      <c r="Q203" s="34" t="str">
        <f t="shared" si="14"/>
        <v>DMGDWH</v>
      </c>
      <c r="R203" s="34" t="s">
        <v>1672</v>
      </c>
      <c r="S203" s="31"/>
      <c r="T203" s="36" t="s">
        <v>439</v>
      </c>
      <c r="U203" s="1">
        <v>43202</v>
      </c>
      <c r="V203">
        <v>3164427</v>
      </c>
      <c r="W203" s="1">
        <v>43202</v>
      </c>
      <c r="X203" s="70" t="str">
        <f>VLOOKUP(T203,'GL Types'!$A$2:$B$9,2,FALSE)</f>
        <v>Finished Goods</v>
      </c>
      <c r="Y203" s="70" t="str">
        <f>VLOOKUP(Q203,'Coding Matrix'!$D$8:$H$70,5,FALSE)</f>
        <v>Damaged -  Damage Warehouse - Material Handling Damage</v>
      </c>
    </row>
    <row r="204" spans="1:25" x14ac:dyDescent="0.25">
      <c r="A204" s="1">
        <v>43202</v>
      </c>
      <c r="B204">
        <v>-2</v>
      </c>
      <c r="C204" s="36" t="s">
        <v>438</v>
      </c>
      <c r="D204" s="31" t="s">
        <v>730</v>
      </c>
      <c r="E204" s="31" t="s">
        <v>792</v>
      </c>
      <c r="F204">
        <v>5526074</v>
      </c>
      <c r="G204" s="36" t="s">
        <v>469</v>
      </c>
      <c r="H204">
        <v>3.4569000000000001</v>
      </c>
      <c r="I204">
        <v>-6.91</v>
      </c>
      <c r="J204" s="36" t="s">
        <v>793</v>
      </c>
      <c r="K204" s="31" t="s">
        <v>454</v>
      </c>
      <c r="L204" s="36" t="s">
        <v>797</v>
      </c>
      <c r="M204" s="19">
        <v>34</v>
      </c>
      <c r="N204" s="31" t="s">
        <v>506</v>
      </c>
      <c r="O204" s="34" t="str">
        <f t="shared" ref="O204:O267" si="15">LEFT(N204,3)</f>
        <v>DMG</v>
      </c>
      <c r="P204" s="31" t="s">
        <v>133</v>
      </c>
      <c r="Q204" s="34" t="str">
        <f t="shared" si="14"/>
        <v>DMGDWH</v>
      </c>
      <c r="R204" s="34" t="s">
        <v>1672</v>
      </c>
      <c r="S204" s="31"/>
      <c r="T204" s="36" t="s">
        <v>439</v>
      </c>
      <c r="U204" s="1">
        <v>43202</v>
      </c>
      <c r="V204">
        <v>3165367</v>
      </c>
      <c r="W204" s="1">
        <v>43202</v>
      </c>
      <c r="X204" s="70" t="str">
        <f>VLOOKUP(T204,'GL Types'!$A$2:$B$9,2,FALSE)</f>
        <v>Finished Goods</v>
      </c>
      <c r="Y204" s="70" t="str">
        <f>VLOOKUP(Q204,'Coding Matrix'!$D$8:$H$70,5,FALSE)</f>
        <v>Damaged -  Damage Warehouse - Material Handling Damage</v>
      </c>
    </row>
    <row r="205" spans="1:25" x14ac:dyDescent="0.25">
      <c r="A205" s="1">
        <v>43202</v>
      </c>
      <c r="B205">
        <v>-1</v>
      </c>
      <c r="C205" s="36" t="s">
        <v>438</v>
      </c>
      <c r="D205" s="31" t="s">
        <v>800</v>
      </c>
      <c r="E205" s="31" t="s">
        <v>801</v>
      </c>
      <c r="F205">
        <v>5526074</v>
      </c>
      <c r="G205" s="36" t="s">
        <v>469</v>
      </c>
      <c r="H205">
        <v>10.2845</v>
      </c>
      <c r="I205">
        <v>-10.28</v>
      </c>
      <c r="J205" s="36" t="s">
        <v>436</v>
      </c>
      <c r="K205" s="31" t="s">
        <v>454</v>
      </c>
      <c r="L205" s="36" t="s">
        <v>802</v>
      </c>
      <c r="M205" s="19">
        <v>34</v>
      </c>
      <c r="N205" s="31" t="s">
        <v>506</v>
      </c>
      <c r="O205" s="34" t="str">
        <f t="shared" si="15"/>
        <v>DMG</v>
      </c>
      <c r="P205" s="31" t="s">
        <v>133</v>
      </c>
      <c r="Q205" s="34" t="str">
        <f t="shared" si="14"/>
        <v>DMGDWH</v>
      </c>
      <c r="R205" s="34" t="s">
        <v>1672</v>
      </c>
      <c r="S205" s="31"/>
      <c r="T205" s="36" t="s">
        <v>439</v>
      </c>
      <c r="U205" s="1">
        <v>43202</v>
      </c>
      <c r="V205">
        <v>3161691</v>
      </c>
      <c r="W205" s="1">
        <v>43202</v>
      </c>
      <c r="X205" s="70" t="str">
        <f>VLOOKUP(T205,'GL Types'!$A$2:$B$9,2,FALSE)</f>
        <v>Finished Goods</v>
      </c>
      <c r="Y205" s="70" t="str">
        <f>VLOOKUP(Q205,'Coding Matrix'!$D$8:$H$70,5,FALSE)</f>
        <v>Damaged -  Damage Warehouse - Material Handling Damage</v>
      </c>
    </row>
    <row r="206" spans="1:25" x14ac:dyDescent="0.25">
      <c r="A206" s="1">
        <v>43202</v>
      </c>
      <c r="B206">
        <v>-1</v>
      </c>
      <c r="C206" s="36" t="s">
        <v>438</v>
      </c>
      <c r="D206" s="31" t="s">
        <v>803</v>
      </c>
      <c r="E206" s="31" t="s">
        <v>804</v>
      </c>
      <c r="F206">
        <v>5526074</v>
      </c>
      <c r="G206" s="36" t="s">
        <v>469</v>
      </c>
      <c r="H206">
        <v>15.6753</v>
      </c>
      <c r="I206">
        <v>-15.68</v>
      </c>
      <c r="J206" s="36" t="s">
        <v>445</v>
      </c>
      <c r="K206" s="31" t="s">
        <v>454</v>
      </c>
      <c r="L206" s="36" t="s">
        <v>802</v>
      </c>
      <c r="M206" s="19">
        <v>34</v>
      </c>
      <c r="N206" s="31" t="s">
        <v>506</v>
      </c>
      <c r="O206" s="34" t="str">
        <f t="shared" si="15"/>
        <v>DMG</v>
      </c>
      <c r="P206" s="31" t="s">
        <v>133</v>
      </c>
      <c r="Q206" s="34" t="str">
        <f t="shared" si="14"/>
        <v>DMGDWH</v>
      </c>
      <c r="R206" s="34" t="s">
        <v>1672</v>
      </c>
      <c r="S206" s="31"/>
      <c r="T206" s="36" t="s">
        <v>439</v>
      </c>
      <c r="U206" s="1">
        <v>43202</v>
      </c>
      <c r="V206">
        <v>3165787</v>
      </c>
      <c r="W206" s="1">
        <v>43202</v>
      </c>
      <c r="X206" s="70" t="str">
        <f>VLOOKUP(T206,'GL Types'!$A$2:$B$9,2,FALSE)</f>
        <v>Finished Goods</v>
      </c>
      <c r="Y206" s="70" t="str">
        <f>VLOOKUP(Q206,'Coding Matrix'!$D$8:$H$70,5,FALSE)</f>
        <v>Damaged -  Damage Warehouse - Material Handling Damage</v>
      </c>
    </row>
    <row r="207" spans="1:25" x14ac:dyDescent="0.25">
      <c r="A207" s="1">
        <v>43202</v>
      </c>
      <c r="B207">
        <v>-17</v>
      </c>
      <c r="C207" s="36" t="s">
        <v>438</v>
      </c>
      <c r="D207" s="31" t="s">
        <v>805</v>
      </c>
      <c r="E207" s="31" t="s">
        <v>806</v>
      </c>
      <c r="F207">
        <v>5526074</v>
      </c>
      <c r="G207" s="36" t="s">
        <v>469</v>
      </c>
      <c r="H207">
        <v>5.1727999999999996</v>
      </c>
      <c r="I207">
        <v>-87.94</v>
      </c>
      <c r="J207" s="36" t="s">
        <v>436</v>
      </c>
      <c r="K207" s="31" t="s">
        <v>454</v>
      </c>
      <c r="L207" s="36" t="s">
        <v>802</v>
      </c>
      <c r="M207" s="19">
        <v>34</v>
      </c>
      <c r="N207" s="31" t="s">
        <v>506</v>
      </c>
      <c r="O207" s="34" t="str">
        <f t="shared" si="15"/>
        <v>DMG</v>
      </c>
      <c r="P207" s="31" t="s">
        <v>133</v>
      </c>
      <c r="Q207" s="34" t="str">
        <f t="shared" si="14"/>
        <v>DMGDWH</v>
      </c>
      <c r="R207" s="34" t="s">
        <v>1672</v>
      </c>
      <c r="S207" s="31"/>
      <c r="T207" s="36" t="s">
        <v>439</v>
      </c>
      <c r="U207" s="1">
        <v>43202</v>
      </c>
      <c r="V207">
        <v>3159286</v>
      </c>
      <c r="W207" s="1">
        <v>43202</v>
      </c>
      <c r="X207" s="70" t="str">
        <f>VLOOKUP(T207,'GL Types'!$A$2:$B$9,2,FALSE)</f>
        <v>Finished Goods</v>
      </c>
      <c r="Y207" s="70" t="str">
        <f>VLOOKUP(Q207,'Coding Matrix'!$D$8:$H$70,5,FALSE)</f>
        <v>Damaged -  Damage Warehouse - Material Handling Damage</v>
      </c>
    </row>
    <row r="208" spans="1:25" x14ac:dyDescent="0.25">
      <c r="A208" s="1">
        <v>43203</v>
      </c>
      <c r="B208">
        <v>-2</v>
      </c>
      <c r="C208" s="36" t="s">
        <v>438</v>
      </c>
      <c r="D208" s="42" t="s">
        <v>532</v>
      </c>
      <c r="E208" s="31" t="s">
        <v>764</v>
      </c>
      <c r="F208">
        <v>5532249</v>
      </c>
      <c r="G208" s="36" t="s">
        <v>469</v>
      </c>
      <c r="H208">
        <v>26.5505</v>
      </c>
      <c r="I208">
        <v>-53.1</v>
      </c>
      <c r="J208" s="36" t="s">
        <v>445</v>
      </c>
      <c r="K208" s="31" t="s">
        <v>454</v>
      </c>
      <c r="L208" s="36" t="s">
        <v>765</v>
      </c>
      <c r="M208" s="19">
        <v>34</v>
      </c>
      <c r="N208" s="31" t="s">
        <v>766</v>
      </c>
      <c r="O208" s="34" t="str">
        <f t="shared" si="15"/>
        <v>DMG</v>
      </c>
      <c r="P208" s="47" t="s">
        <v>767</v>
      </c>
      <c r="Q208" s="49" t="s">
        <v>1595</v>
      </c>
      <c r="R208" s="34" t="s">
        <v>1672</v>
      </c>
      <c r="S208" s="31" t="s">
        <v>1590</v>
      </c>
      <c r="T208" s="36" t="s">
        <v>439</v>
      </c>
      <c r="U208" s="1">
        <v>43203</v>
      </c>
      <c r="V208">
        <v>2199317</v>
      </c>
      <c r="W208" s="1">
        <v>43203</v>
      </c>
      <c r="X208" s="70" t="str">
        <f>VLOOKUP(T208,'GL Types'!$A$2:$B$9,2,FALSE)</f>
        <v>Finished Goods</v>
      </c>
      <c r="Y208" s="70" t="str">
        <f>VLOOKUP(Q208,'Coding Matrix'!$D$8:$H$70,5,FALSE)</f>
        <v>Damaged -  Damage Warehouse - Material Handling Damage</v>
      </c>
    </row>
    <row r="209" spans="1:25" x14ac:dyDescent="0.25">
      <c r="A209" s="1">
        <v>43203</v>
      </c>
      <c r="B209">
        <v>-1</v>
      </c>
      <c r="C209" s="36" t="s">
        <v>438</v>
      </c>
      <c r="D209" s="42" t="s">
        <v>768</v>
      </c>
      <c r="E209" s="31" t="s">
        <v>769</v>
      </c>
      <c r="F209">
        <v>5532249</v>
      </c>
      <c r="G209" s="36" t="s">
        <v>469</v>
      </c>
      <c r="H209">
        <v>17.4816</v>
      </c>
      <c r="I209">
        <v>-17.48</v>
      </c>
      <c r="J209" s="36" t="s">
        <v>445</v>
      </c>
      <c r="K209" s="31" t="s">
        <v>454</v>
      </c>
      <c r="L209" s="36" t="s">
        <v>765</v>
      </c>
      <c r="M209" s="19">
        <v>34</v>
      </c>
      <c r="N209" s="31" t="s">
        <v>766</v>
      </c>
      <c r="O209" s="34" t="str">
        <f t="shared" si="15"/>
        <v>DMG</v>
      </c>
      <c r="P209" s="47" t="s">
        <v>767</v>
      </c>
      <c r="Q209" s="49" t="s">
        <v>1595</v>
      </c>
      <c r="R209" s="34" t="s">
        <v>1672</v>
      </c>
      <c r="S209" s="31" t="s">
        <v>1590</v>
      </c>
      <c r="T209" s="36" t="s">
        <v>439</v>
      </c>
      <c r="U209" s="1">
        <v>43203</v>
      </c>
      <c r="V209">
        <v>2200274</v>
      </c>
      <c r="W209" s="1">
        <v>43203</v>
      </c>
      <c r="X209" s="70" t="str">
        <f>VLOOKUP(T209,'GL Types'!$A$2:$B$9,2,FALSE)</f>
        <v>Finished Goods</v>
      </c>
      <c r="Y209" s="70" t="str">
        <f>VLOOKUP(Q209,'Coding Matrix'!$D$8:$H$70,5,FALSE)</f>
        <v>Damaged -  Damage Warehouse - Material Handling Damage</v>
      </c>
    </row>
    <row r="210" spans="1:25" x14ac:dyDescent="0.25">
      <c r="A210" s="1">
        <v>43203</v>
      </c>
      <c r="B210">
        <v>-1</v>
      </c>
      <c r="C210" s="36" t="s">
        <v>438</v>
      </c>
      <c r="D210" s="42" t="s">
        <v>770</v>
      </c>
      <c r="E210" s="31" t="s">
        <v>771</v>
      </c>
      <c r="F210">
        <v>5532249</v>
      </c>
      <c r="G210" s="36" t="s">
        <v>469</v>
      </c>
      <c r="H210">
        <v>19.213200000000001</v>
      </c>
      <c r="I210">
        <v>-19.21</v>
      </c>
      <c r="J210" s="36" t="s">
        <v>445</v>
      </c>
      <c r="K210" s="31" t="s">
        <v>454</v>
      </c>
      <c r="L210" s="36" t="s">
        <v>772</v>
      </c>
      <c r="M210" s="19">
        <v>34</v>
      </c>
      <c r="N210" s="31" t="s">
        <v>766</v>
      </c>
      <c r="O210" s="34" t="str">
        <f t="shared" si="15"/>
        <v>DMG</v>
      </c>
      <c r="P210" s="47" t="s">
        <v>767</v>
      </c>
      <c r="Q210" s="49" t="s">
        <v>1595</v>
      </c>
      <c r="R210" s="34" t="s">
        <v>1672</v>
      </c>
      <c r="S210" s="31" t="s">
        <v>1590</v>
      </c>
      <c r="T210" s="36" t="s">
        <v>439</v>
      </c>
      <c r="U210" s="1">
        <v>43203</v>
      </c>
      <c r="V210">
        <v>2202603</v>
      </c>
      <c r="W210" s="1">
        <v>43203</v>
      </c>
      <c r="X210" s="70" t="str">
        <f>VLOOKUP(T210,'GL Types'!$A$2:$B$9,2,FALSE)</f>
        <v>Finished Goods</v>
      </c>
      <c r="Y210" s="70" t="str">
        <f>VLOOKUP(Q210,'Coding Matrix'!$D$8:$H$70,5,FALSE)</f>
        <v>Damaged -  Damage Warehouse - Material Handling Damage</v>
      </c>
    </row>
    <row r="211" spans="1:25" x14ac:dyDescent="0.25">
      <c r="A211" s="1">
        <v>43203</v>
      </c>
      <c r="B211">
        <v>-1</v>
      </c>
      <c r="C211" s="36" t="s">
        <v>438</v>
      </c>
      <c r="D211" s="42" t="s">
        <v>773</v>
      </c>
      <c r="E211" s="31" t="s">
        <v>774</v>
      </c>
      <c r="F211">
        <v>5532249</v>
      </c>
      <c r="G211" s="36" t="s">
        <v>469</v>
      </c>
      <c r="H211">
        <v>22.370100000000001</v>
      </c>
      <c r="I211">
        <v>-22.37</v>
      </c>
      <c r="J211" s="36" t="s">
        <v>445</v>
      </c>
      <c r="K211" s="31" t="s">
        <v>454</v>
      </c>
      <c r="L211" s="36" t="s">
        <v>772</v>
      </c>
      <c r="M211" s="19">
        <v>34</v>
      </c>
      <c r="N211" s="31" t="s">
        <v>766</v>
      </c>
      <c r="O211" s="34" t="str">
        <f t="shared" si="15"/>
        <v>DMG</v>
      </c>
      <c r="P211" s="47" t="s">
        <v>767</v>
      </c>
      <c r="Q211" s="49" t="s">
        <v>1595</v>
      </c>
      <c r="R211" s="34" t="s">
        <v>1672</v>
      </c>
      <c r="S211" s="31" t="s">
        <v>1590</v>
      </c>
      <c r="T211" s="36" t="s">
        <v>439</v>
      </c>
      <c r="U211" s="1">
        <v>43203</v>
      </c>
      <c r="V211">
        <v>3155533</v>
      </c>
      <c r="W211" s="1">
        <v>43203</v>
      </c>
      <c r="X211" s="70" t="str">
        <f>VLOOKUP(T211,'GL Types'!$A$2:$B$9,2,FALSE)</f>
        <v>Finished Goods</v>
      </c>
      <c r="Y211" s="70" t="str">
        <f>VLOOKUP(Q211,'Coding Matrix'!$D$8:$H$70,5,FALSE)</f>
        <v>Damaged -  Damage Warehouse - Material Handling Damage</v>
      </c>
    </row>
    <row r="212" spans="1:25" x14ac:dyDescent="0.25">
      <c r="A212" s="1">
        <v>43203</v>
      </c>
      <c r="B212">
        <v>-1</v>
      </c>
      <c r="C212" s="36" t="s">
        <v>438</v>
      </c>
      <c r="D212" s="42" t="s">
        <v>775</v>
      </c>
      <c r="E212" s="31" t="s">
        <v>776</v>
      </c>
      <c r="F212">
        <v>5532238</v>
      </c>
      <c r="G212" s="36" t="s">
        <v>469</v>
      </c>
      <c r="H212">
        <v>22.679300000000001</v>
      </c>
      <c r="I212">
        <v>-22.68</v>
      </c>
      <c r="J212" s="36" t="s">
        <v>436</v>
      </c>
      <c r="K212" s="31" t="s">
        <v>454</v>
      </c>
      <c r="L212" s="36" t="s">
        <v>777</v>
      </c>
      <c r="M212" s="19">
        <v>34</v>
      </c>
      <c r="N212" s="31" t="s">
        <v>778</v>
      </c>
      <c r="O212" s="34" t="str">
        <f t="shared" si="15"/>
        <v>DMG</v>
      </c>
      <c r="P212" s="47" t="s">
        <v>767</v>
      </c>
      <c r="Q212" s="49" t="s">
        <v>1595</v>
      </c>
      <c r="R212" s="34" t="s">
        <v>1672</v>
      </c>
      <c r="S212" s="31" t="s">
        <v>1590</v>
      </c>
      <c r="T212" s="36" t="s">
        <v>439</v>
      </c>
      <c r="U212" s="1">
        <v>43203</v>
      </c>
      <c r="V212">
        <v>3165176</v>
      </c>
      <c r="W212" s="1">
        <v>43203</v>
      </c>
      <c r="X212" s="70" t="str">
        <f>VLOOKUP(T212,'GL Types'!$A$2:$B$9,2,FALSE)</f>
        <v>Finished Goods</v>
      </c>
      <c r="Y212" s="70" t="str">
        <f>VLOOKUP(Q212,'Coding Matrix'!$D$8:$H$70,5,FALSE)</f>
        <v>Damaged -  Damage Warehouse - Material Handling Damage</v>
      </c>
    </row>
    <row r="213" spans="1:25" x14ac:dyDescent="0.25">
      <c r="A213" s="1">
        <v>43203</v>
      </c>
      <c r="B213">
        <v>-1</v>
      </c>
      <c r="C213" s="36" t="s">
        <v>438</v>
      </c>
      <c r="D213" s="42" t="s">
        <v>471</v>
      </c>
      <c r="E213" s="31" t="s">
        <v>779</v>
      </c>
      <c r="F213">
        <v>5532238</v>
      </c>
      <c r="G213" s="36" t="s">
        <v>469</v>
      </c>
      <c r="H213">
        <v>15.8491</v>
      </c>
      <c r="I213">
        <v>-15.85</v>
      </c>
      <c r="J213" s="36" t="s">
        <v>445</v>
      </c>
      <c r="K213" s="31" t="s">
        <v>454</v>
      </c>
      <c r="L213" s="36" t="s">
        <v>777</v>
      </c>
      <c r="M213" s="19">
        <v>34</v>
      </c>
      <c r="N213" s="31" t="s">
        <v>778</v>
      </c>
      <c r="O213" s="34" t="str">
        <f t="shared" si="15"/>
        <v>DMG</v>
      </c>
      <c r="P213" s="47" t="s">
        <v>767</v>
      </c>
      <c r="Q213" s="49" t="s">
        <v>1595</v>
      </c>
      <c r="R213" s="34" t="s">
        <v>1672</v>
      </c>
      <c r="S213" s="31" t="s">
        <v>1590</v>
      </c>
      <c r="T213" s="36" t="s">
        <v>439</v>
      </c>
      <c r="U213" s="1">
        <v>43203</v>
      </c>
      <c r="V213">
        <v>3165378</v>
      </c>
      <c r="W213" s="1">
        <v>43203</v>
      </c>
      <c r="X213" s="70" t="str">
        <f>VLOOKUP(T213,'GL Types'!$A$2:$B$9,2,FALSE)</f>
        <v>Finished Goods</v>
      </c>
      <c r="Y213" s="70" t="str">
        <f>VLOOKUP(Q213,'Coding Matrix'!$D$8:$H$70,5,FALSE)</f>
        <v>Damaged -  Damage Warehouse - Material Handling Damage</v>
      </c>
    </row>
    <row r="214" spans="1:25" x14ac:dyDescent="0.25">
      <c r="A214" s="1">
        <v>43203</v>
      </c>
      <c r="B214">
        <v>-2</v>
      </c>
      <c r="C214" s="36" t="s">
        <v>438</v>
      </c>
      <c r="D214" s="42" t="s">
        <v>714</v>
      </c>
      <c r="E214" s="31" t="s">
        <v>780</v>
      </c>
      <c r="F214">
        <v>5532233</v>
      </c>
      <c r="G214" s="36" t="s">
        <v>469</v>
      </c>
      <c r="H214">
        <v>15.813700000000001</v>
      </c>
      <c r="I214">
        <v>-31.63</v>
      </c>
      <c r="J214" s="36" t="s">
        <v>445</v>
      </c>
      <c r="K214" s="31" t="s">
        <v>454</v>
      </c>
      <c r="L214" s="36" t="s">
        <v>781</v>
      </c>
      <c r="M214" s="19">
        <v>34</v>
      </c>
      <c r="N214" s="31" t="s">
        <v>782</v>
      </c>
      <c r="O214" s="34" t="str">
        <f t="shared" si="15"/>
        <v>DMG</v>
      </c>
      <c r="P214" s="47" t="s">
        <v>767</v>
      </c>
      <c r="Q214" s="49" t="s">
        <v>1595</v>
      </c>
      <c r="R214" s="34" t="s">
        <v>1672</v>
      </c>
      <c r="S214" s="31" t="s">
        <v>1590</v>
      </c>
      <c r="T214" s="36" t="s">
        <v>439</v>
      </c>
      <c r="U214" s="1">
        <v>43203</v>
      </c>
      <c r="V214">
        <v>3163245</v>
      </c>
      <c r="W214" s="1">
        <v>43203</v>
      </c>
      <c r="X214" s="70" t="str">
        <f>VLOOKUP(T214,'GL Types'!$A$2:$B$9,2,FALSE)</f>
        <v>Finished Goods</v>
      </c>
      <c r="Y214" s="70" t="str">
        <f>VLOOKUP(Q214,'Coding Matrix'!$D$8:$H$70,5,FALSE)</f>
        <v>Damaged -  Damage Warehouse - Material Handling Damage</v>
      </c>
    </row>
    <row r="215" spans="1:25" x14ac:dyDescent="0.25">
      <c r="A215" s="1">
        <v>43203</v>
      </c>
      <c r="B215">
        <v>-1</v>
      </c>
      <c r="C215" s="36" t="s">
        <v>438</v>
      </c>
      <c r="D215" s="42" t="s">
        <v>783</v>
      </c>
      <c r="E215" s="31" t="s">
        <v>784</v>
      </c>
      <c r="F215">
        <v>5532233</v>
      </c>
      <c r="G215" s="36" t="s">
        <v>469</v>
      </c>
      <c r="H215">
        <v>13.966200000000001</v>
      </c>
      <c r="I215">
        <v>-13.97</v>
      </c>
      <c r="J215" s="36" t="s">
        <v>445</v>
      </c>
      <c r="K215" s="31" t="s">
        <v>454</v>
      </c>
      <c r="L215" s="36" t="s">
        <v>785</v>
      </c>
      <c r="M215" s="19">
        <v>34</v>
      </c>
      <c r="N215" s="31" t="s">
        <v>782</v>
      </c>
      <c r="O215" s="34" t="str">
        <f t="shared" si="15"/>
        <v>DMG</v>
      </c>
      <c r="P215" s="47" t="s">
        <v>767</v>
      </c>
      <c r="Q215" s="49" t="s">
        <v>1595</v>
      </c>
      <c r="R215" s="34" t="s">
        <v>1672</v>
      </c>
      <c r="S215" s="31" t="s">
        <v>1590</v>
      </c>
      <c r="T215" s="36" t="s">
        <v>439</v>
      </c>
      <c r="U215" s="1">
        <v>43203</v>
      </c>
      <c r="V215">
        <v>3166501</v>
      </c>
      <c r="W215" s="1">
        <v>43203</v>
      </c>
      <c r="X215" s="70" t="str">
        <f>VLOOKUP(T215,'GL Types'!$A$2:$B$9,2,FALSE)</f>
        <v>Finished Goods</v>
      </c>
      <c r="Y215" s="70" t="str">
        <f>VLOOKUP(Q215,'Coding Matrix'!$D$8:$H$70,5,FALSE)</f>
        <v>Damaged -  Damage Warehouse - Material Handling Damage</v>
      </c>
    </row>
    <row r="216" spans="1:25" x14ac:dyDescent="0.25">
      <c r="A216" s="1">
        <v>43203</v>
      </c>
      <c r="B216">
        <v>-12</v>
      </c>
      <c r="C216" s="36" t="s">
        <v>438</v>
      </c>
      <c r="D216" s="31" t="s">
        <v>499</v>
      </c>
      <c r="E216" s="31" t="s">
        <v>500</v>
      </c>
      <c r="F216">
        <v>5532071</v>
      </c>
      <c r="G216" s="36" t="s">
        <v>469</v>
      </c>
      <c r="H216">
        <v>213.452</v>
      </c>
      <c r="I216" s="32">
        <v>-2561.42</v>
      </c>
      <c r="J216" s="36" t="s">
        <v>446</v>
      </c>
      <c r="K216" s="31" t="s">
        <v>454</v>
      </c>
      <c r="L216" s="36" t="s">
        <v>786</v>
      </c>
      <c r="M216" s="19">
        <v>34</v>
      </c>
      <c r="N216" s="31" t="s">
        <v>756</v>
      </c>
      <c r="O216" s="34" t="str">
        <f t="shared" si="15"/>
        <v>RES</v>
      </c>
      <c r="P216" s="31" t="s">
        <v>126</v>
      </c>
      <c r="Q216" s="34" t="str">
        <f t="shared" ref="Q216:Q224" si="16">CONCATENATE(O216,P216)</f>
        <v>RESTEX</v>
      </c>
      <c r="R216" s="34" t="s">
        <v>1672</v>
      </c>
      <c r="S216" s="31"/>
      <c r="T216" s="36" t="s">
        <v>439</v>
      </c>
      <c r="U216" s="1">
        <v>43203</v>
      </c>
      <c r="V216">
        <v>2198464</v>
      </c>
      <c r="W216" s="1">
        <v>43203</v>
      </c>
      <c r="X216" s="70" t="str">
        <f>VLOOKUP(T216,'GL Types'!$A$2:$B$9,2,FALSE)</f>
        <v>Finished Goods</v>
      </c>
      <c r="Y216" s="70" t="str">
        <f>VLOOKUP(Q216,'Coding Matrix'!$D$8:$H$70,5,FALSE)</f>
        <v>Prior Rear Reserves - Texture</v>
      </c>
    </row>
    <row r="217" spans="1:25" x14ac:dyDescent="0.25">
      <c r="A217" s="1">
        <v>43203</v>
      </c>
      <c r="B217">
        <v>8</v>
      </c>
      <c r="C217" s="36" t="s">
        <v>438</v>
      </c>
      <c r="D217" s="31" t="s">
        <v>499</v>
      </c>
      <c r="E217" s="31" t="s">
        <v>500</v>
      </c>
      <c r="F217">
        <v>5532063</v>
      </c>
      <c r="G217" s="36" t="s">
        <v>469</v>
      </c>
      <c r="H217">
        <v>213.452</v>
      </c>
      <c r="I217" s="32">
        <v>1707.62</v>
      </c>
      <c r="J217" s="36" t="s">
        <v>446</v>
      </c>
      <c r="K217" s="31" t="s">
        <v>454</v>
      </c>
      <c r="L217" s="36" t="s">
        <v>787</v>
      </c>
      <c r="M217" s="19">
        <v>34</v>
      </c>
      <c r="N217" s="31" t="s">
        <v>788</v>
      </c>
      <c r="O217" s="34" t="str">
        <f t="shared" si="15"/>
        <v>OOS</v>
      </c>
      <c r="P217" s="31" t="s">
        <v>126</v>
      </c>
      <c r="Q217" s="34" t="str">
        <f t="shared" si="16"/>
        <v>OOSTEX</v>
      </c>
      <c r="R217" s="34" t="s">
        <v>1672</v>
      </c>
      <c r="S217" s="31"/>
      <c r="T217" s="36" t="s">
        <v>439</v>
      </c>
      <c r="U217" s="1">
        <v>43203</v>
      </c>
      <c r="V217">
        <v>2198464</v>
      </c>
      <c r="W217" s="1">
        <v>43203</v>
      </c>
      <c r="X217" s="70" t="str">
        <f>VLOOKUP(T217,'GL Types'!$A$2:$B$9,2,FALSE)</f>
        <v>Finished Goods</v>
      </c>
      <c r="Y217" s="70" t="str">
        <f>VLOOKUP(Q217,'Coding Matrix'!$D$8:$H$70,5,FALSE)</f>
        <v>0ut of Spec - Texture</v>
      </c>
    </row>
    <row r="218" spans="1:25" x14ac:dyDescent="0.25">
      <c r="A218" s="1">
        <v>43203</v>
      </c>
      <c r="B218">
        <v>4</v>
      </c>
      <c r="C218" s="36" t="s">
        <v>438</v>
      </c>
      <c r="D218" s="31" t="s">
        <v>499</v>
      </c>
      <c r="E218" s="31" t="s">
        <v>500</v>
      </c>
      <c r="F218">
        <v>5532055</v>
      </c>
      <c r="G218" s="36" t="s">
        <v>469</v>
      </c>
      <c r="H218">
        <v>213.452</v>
      </c>
      <c r="I218">
        <v>853.81</v>
      </c>
      <c r="J218" s="36" t="s">
        <v>446</v>
      </c>
      <c r="K218" s="31" t="s">
        <v>454</v>
      </c>
      <c r="L218" s="36" t="s">
        <v>789</v>
      </c>
      <c r="M218" s="19">
        <v>34</v>
      </c>
      <c r="N218" s="31" t="s">
        <v>790</v>
      </c>
      <c r="O218" s="34" t="str">
        <f t="shared" si="15"/>
        <v>OOS</v>
      </c>
      <c r="P218" s="31" t="s">
        <v>126</v>
      </c>
      <c r="Q218" s="34" t="str">
        <f t="shared" si="16"/>
        <v>OOSTEX</v>
      </c>
      <c r="R218" s="34" t="s">
        <v>1672</v>
      </c>
      <c r="S218" s="31"/>
      <c r="T218" s="36" t="s">
        <v>439</v>
      </c>
      <c r="U218" s="1">
        <v>43203</v>
      </c>
      <c r="V218">
        <v>2198464</v>
      </c>
      <c r="W218" s="1">
        <v>43203</v>
      </c>
      <c r="X218" s="70" t="str">
        <f>VLOOKUP(T218,'GL Types'!$A$2:$B$9,2,FALSE)</f>
        <v>Finished Goods</v>
      </c>
      <c r="Y218" s="70" t="str">
        <f>VLOOKUP(Q218,'Coding Matrix'!$D$8:$H$70,5,FALSE)</f>
        <v>0ut of Spec - Texture</v>
      </c>
    </row>
    <row r="219" spans="1:25" x14ac:dyDescent="0.25">
      <c r="A219" s="1">
        <v>43203</v>
      </c>
      <c r="B219">
        <v>-4</v>
      </c>
      <c r="C219" s="36" t="s">
        <v>438</v>
      </c>
      <c r="D219" s="31" t="s">
        <v>499</v>
      </c>
      <c r="E219" s="31" t="s">
        <v>500</v>
      </c>
      <c r="F219">
        <v>5530214</v>
      </c>
      <c r="G219" s="36" t="s">
        <v>469</v>
      </c>
      <c r="H219">
        <v>213.452</v>
      </c>
      <c r="I219">
        <v>-853.81</v>
      </c>
      <c r="J219" s="36" t="s">
        <v>446</v>
      </c>
      <c r="K219" s="31" t="s">
        <v>454</v>
      </c>
      <c r="L219" s="36" t="s">
        <v>791</v>
      </c>
      <c r="M219" s="19">
        <v>34</v>
      </c>
      <c r="N219" s="31" t="s">
        <v>790</v>
      </c>
      <c r="O219" s="34" t="str">
        <f t="shared" si="15"/>
        <v>OOS</v>
      </c>
      <c r="P219" s="31" t="s">
        <v>126</v>
      </c>
      <c r="Q219" s="34" t="str">
        <f t="shared" si="16"/>
        <v>OOSTEX</v>
      </c>
      <c r="R219" s="34" t="s">
        <v>1672</v>
      </c>
      <c r="S219" s="31"/>
      <c r="T219" s="36" t="s">
        <v>439</v>
      </c>
      <c r="U219" s="1">
        <v>43203</v>
      </c>
      <c r="V219">
        <v>2198464</v>
      </c>
      <c r="W219" s="1">
        <v>43203</v>
      </c>
      <c r="X219" s="70" t="str">
        <f>VLOOKUP(T219,'GL Types'!$A$2:$B$9,2,FALSE)</f>
        <v>Finished Goods</v>
      </c>
      <c r="Y219" s="70" t="str">
        <f>VLOOKUP(Q219,'Coding Matrix'!$D$8:$H$70,5,FALSE)</f>
        <v>0ut of Spec - Texture</v>
      </c>
    </row>
    <row r="220" spans="1:25" x14ac:dyDescent="0.25">
      <c r="A220" s="1">
        <v>43206</v>
      </c>
      <c r="B220">
        <v>-3</v>
      </c>
      <c r="C220" s="36" t="s">
        <v>438</v>
      </c>
      <c r="D220" s="31" t="s">
        <v>751</v>
      </c>
      <c r="E220" s="31" t="s">
        <v>752</v>
      </c>
      <c r="F220">
        <v>5538433</v>
      </c>
      <c r="G220" s="36" t="s">
        <v>469</v>
      </c>
      <c r="H220">
        <v>6.6368999999999998</v>
      </c>
      <c r="I220">
        <v>-19.91</v>
      </c>
      <c r="J220" s="36" t="s">
        <v>436</v>
      </c>
      <c r="K220" s="31" t="s">
        <v>454</v>
      </c>
      <c r="L220" s="36" t="s">
        <v>753</v>
      </c>
      <c r="M220" s="19">
        <v>34</v>
      </c>
      <c r="N220" s="31" t="s">
        <v>754</v>
      </c>
      <c r="O220" s="34" t="str">
        <f t="shared" si="15"/>
        <v>OOS</v>
      </c>
      <c r="P220" s="31" t="s">
        <v>170</v>
      </c>
      <c r="Q220" s="34" t="str">
        <f t="shared" si="16"/>
        <v>OOSTST</v>
      </c>
      <c r="R220" s="34" t="s">
        <v>1672</v>
      </c>
      <c r="S220" s="31"/>
      <c r="T220" s="36" t="s">
        <v>439</v>
      </c>
      <c r="U220" s="1">
        <v>43206</v>
      </c>
      <c r="V220">
        <v>3155195</v>
      </c>
      <c r="W220" s="1">
        <v>43206</v>
      </c>
      <c r="X220" s="70" t="str">
        <f>VLOOKUP(T220,'GL Types'!$A$2:$B$9,2,FALSE)</f>
        <v>Finished Goods</v>
      </c>
      <c r="Y220" s="70" t="str">
        <f>VLOOKUP(Q220,'Coding Matrix'!$D$8:$H$70,5,FALSE)</f>
        <v xml:space="preserve">0ut of Spec - Testing Lab/QA Sampling  </v>
      </c>
    </row>
    <row r="221" spans="1:25" x14ac:dyDescent="0.25">
      <c r="A221" s="1">
        <v>43206</v>
      </c>
      <c r="B221">
        <v>-12</v>
      </c>
      <c r="C221" s="36" t="s">
        <v>438</v>
      </c>
      <c r="D221" s="31" t="s">
        <v>499</v>
      </c>
      <c r="E221" s="31" t="s">
        <v>500</v>
      </c>
      <c r="F221">
        <v>5538012</v>
      </c>
      <c r="G221" s="36" t="s">
        <v>469</v>
      </c>
      <c r="H221">
        <v>213.452</v>
      </c>
      <c r="I221" s="32">
        <v>-2561.42</v>
      </c>
      <c r="J221" s="36" t="s">
        <v>446</v>
      </c>
      <c r="K221" s="31" t="s">
        <v>454</v>
      </c>
      <c r="L221" s="36" t="s">
        <v>755</v>
      </c>
      <c r="M221" s="19">
        <v>34</v>
      </c>
      <c r="N221" s="31" t="s">
        <v>756</v>
      </c>
      <c r="O221" s="34" t="str">
        <f t="shared" si="15"/>
        <v>RES</v>
      </c>
      <c r="P221" s="31" t="s">
        <v>126</v>
      </c>
      <c r="Q221" s="34" t="str">
        <f t="shared" si="16"/>
        <v>RESTEX</v>
      </c>
      <c r="R221" s="34" t="s">
        <v>1672</v>
      </c>
      <c r="S221" s="31"/>
      <c r="T221" s="36" t="s">
        <v>439</v>
      </c>
      <c r="U221" s="1">
        <v>43206</v>
      </c>
      <c r="V221">
        <v>2198464</v>
      </c>
      <c r="W221" s="1">
        <v>43206</v>
      </c>
      <c r="X221" s="70" t="str">
        <f>VLOOKUP(T221,'GL Types'!$A$2:$B$9,2,FALSE)</f>
        <v>Finished Goods</v>
      </c>
      <c r="Y221" s="70" t="str">
        <f>VLOOKUP(Q221,'Coding Matrix'!$D$8:$H$70,5,FALSE)</f>
        <v>Prior Rear Reserves - Texture</v>
      </c>
    </row>
    <row r="222" spans="1:25" x14ac:dyDescent="0.25">
      <c r="A222" s="1">
        <v>43206</v>
      </c>
      <c r="B222">
        <v>-1</v>
      </c>
      <c r="C222" s="36" t="s">
        <v>438</v>
      </c>
      <c r="D222" s="31" t="s">
        <v>757</v>
      </c>
      <c r="E222" s="31" t="s">
        <v>758</v>
      </c>
      <c r="F222">
        <v>5535893</v>
      </c>
      <c r="G222" s="36" t="s">
        <v>469</v>
      </c>
      <c r="H222">
        <v>21.719899999999999</v>
      </c>
      <c r="I222">
        <v>-21.72</v>
      </c>
      <c r="J222" s="36" t="s">
        <v>445</v>
      </c>
      <c r="K222" s="31" t="s">
        <v>454</v>
      </c>
      <c r="L222" s="36" t="s">
        <v>759</v>
      </c>
      <c r="M222" s="19">
        <v>34</v>
      </c>
      <c r="N222" s="31" t="s">
        <v>506</v>
      </c>
      <c r="O222" s="34" t="str">
        <f t="shared" si="15"/>
        <v>DMG</v>
      </c>
      <c r="P222" s="31" t="s">
        <v>133</v>
      </c>
      <c r="Q222" s="34" t="str">
        <f t="shared" si="16"/>
        <v>DMGDWH</v>
      </c>
      <c r="R222" s="34" t="s">
        <v>1672</v>
      </c>
      <c r="S222" s="31"/>
      <c r="T222" s="36" t="s">
        <v>439</v>
      </c>
      <c r="U222" s="1">
        <v>43206</v>
      </c>
      <c r="V222">
        <v>3159546</v>
      </c>
      <c r="W222" s="1">
        <v>43206</v>
      </c>
      <c r="X222" s="70" t="str">
        <f>VLOOKUP(T222,'GL Types'!$A$2:$B$9,2,FALSE)</f>
        <v>Finished Goods</v>
      </c>
      <c r="Y222" s="70" t="str">
        <f>VLOOKUP(Q222,'Coding Matrix'!$D$8:$H$70,5,FALSE)</f>
        <v>Damaged -  Damage Warehouse - Material Handling Damage</v>
      </c>
    </row>
    <row r="223" spans="1:25" x14ac:dyDescent="0.25">
      <c r="A223" s="1">
        <v>43206</v>
      </c>
      <c r="B223">
        <v>-3</v>
      </c>
      <c r="C223" s="36" t="s">
        <v>438</v>
      </c>
      <c r="D223" s="31" t="s">
        <v>760</v>
      </c>
      <c r="E223" s="31" t="s">
        <v>761</v>
      </c>
      <c r="F223">
        <v>5535893</v>
      </c>
      <c r="G223" s="36" t="s">
        <v>469</v>
      </c>
      <c r="H223">
        <v>18.339099999999998</v>
      </c>
      <c r="I223">
        <v>-55.02</v>
      </c>
      <c r="J223" s="36" t="s">
        <v>445</v>
      </c>
      <c r="K223" s="31" t="s">
        <v>454</v>
      </c>
      <c r="L223" s="36" t="s">
        <v>759</v>
      </c>
      <c r="M223" s="19">
        <v>34</v>
      </c>
      <c r="N223" s="31" t="s">
        <v>506</v>
      </c>
      <c r="O223" s="34" t="str">
        <f t="shared" si="15"/>
        <v>DMG</v>
      </c>
      <c r="P223" s="31" t="s">
        <v>133</v>
      </c>
      <c r="Q223" s="34" t="str">
        <f t="shared" si="16"/>
        <v>DMGDWH</v>
      </c>
      <c r="R223" s="34" t="s">
        <v>1672</v>
      </c>
      <c r="S223" s="31"/>
      <c r="T223" s="36" t="s">
        <v>439</v>
      </c>
      <c r="U223" s="1">
        <v>43206</v>
      </c>
      <c r="V223">
        <v>3157543</v>
      </c>
      <c r="W223" s="1">
        <v>43206</v>
      </c>
      <c r="X223" s="70" t="str">
        <f>VLOOKUP(T223,'GL Types'!$A$2:$B$9,2,FALSE)</f>
        <v>Finished Goods</v>
      </c>
      <c r="Y223" s="70" t="str">
        <f>VLOOKUP(Q223,'Coding Matrix'!$D$8:$H$70,5,FALSE)</f>
        <v>Damaged -  Damage Warehouse - Material Handling Damage</v>
      </c>
    </row>
    <row r="224" spans="1:25" x14ac:dyDescent="0.25">
      <c r="A224" s="1">
        <v>43206</v>
      </c>
      <c r="B224">
        <v>-1</v>
      </c>
      <c r="C224" s="36" t="s">
        <v>438</v>
      </c>
      <c r="D224" s="31" t="s">
        <v>762</v>
      </c>
      <c r="E224" s="31" t="s">
        <v>763</v>
      </c>
      <c r="F224">
        <v>5535893</v>
      </c>
      <c r="G224" s="36" t="s">
        <v>469</v>
      </c>
      <c r="H224">
        <v>18.817</v>
      </c>
      <c r="I224">
        <v>-18.82</v>
      </c>
      <c r="J224" s="36" t="s">
        <v>445</v>
      </c>
      <c r="K224" s="31" t="s">
        <v>454</v>
      </c>
      <c r="L224" s="36" t="s">
        <v>759</v>
      </c>
      <c r="M224" s="19">
        <v>34</v>
      </c>
      <c r="N224" s="31" t="s">
        <v>506</v>
      </c>
      <c r="O224" s="34" t="str">
        <f t="shared" si="15"/>
        <v>DMG</v>
      </c>
      <c r="P224" s="31" t="s">
        <v>133</v>
      </c>
      <c r="Q224" s="34" t="str">
        <f t="shared" si="16"/>
        <v>DMGDWH</v>
      </c>
      <c r="R224" s="34" t="s">
        <v>1672</v>
      </c>
      <c r="S224" s="31"/>
      <c r="T224" s="36" t="s">
        <v>439</v>
      </c>
      <c r="U224" s="1">
        <v>43206</v>
      </c>
      <c r="V224">
        <v>3155539</v>
      </c>
      <c r="W224" s="1">
        <v>43206</v>
      </c>
      <c r="X224" s="70" t="str">
        <f>VLOOKUP(T224,'GL Types'!$A$2:$B$9,2,FALSE)</f>
        <v>Finished Goods</v>
      </c>
      <c r="Y224" s="70" t="str">
        <f>VLOOKUP(Q224,'Coding Matrix'!$D$8:$H$70,5,FALSE)</f>
        <v>Damaged -  Damage Warehouse - Material Handling Damage</v>
      </c>
    </row>
    <row r="225" spans="1:25" x14ac:dyDescent="0.25">
      <c r="A225" s="1">
        <v>43207</v>
      </c>
      <c r="B225">
        <v>-1</v>
      </c>
      <c r="C225" s="36" t="s">
        <v>438</v>
      </c>
      <c r="D225" s="42" t="s">
        <v>742</v>
      </c>
      <c r="E225" s="31" t="s">
        <v>743</v>
      </c>
      <c r="F225">
        <v>40795406</v>
      </c>
      <c r="G225" s="36" t="s">
        <v>469</v>
      </c>
      <c r="H225">
        <v>20.156099999999999</v>
      </c>
      <c r="I225">
        <v>-20.16</v>
      </c>
      <c r="J225" s="36" t="s">
        <v>436</v>
      </c>
      <c r="K225" s="31" t="s">
        <v>452</v>
      </c>
      <c r="L225" s="36" t="s">
        <v>744</v>
      </c>
      <c r="M225" s="19">
        <v>34</v>
      </c>
      <c r="N225" s="31" t="s">
        <v>745</v>
      </c>
      <c r="O225" s="46" t="str">
        <f t="shared" si="15"/>
        <v>OOS</v>
      </c>
      <c r="P225" s="31" t="s">
        <v>133</v>
      </c>
      <c r="Q225" s="49" t="s">
        <v>1595</v>
      </c>
      <c r="R225" s="34" t="s">
        <v>1672</v>
      </c>
      <c r="S225" s="31" t="s">
        <v>1580</v>
      </c>
      <c r="T225" s="36" t="s">
        <v>439</v>
      </c>
      <c r="U225" s="1">
        <v>43207</v>
      </c>
      <c r="V225">
        <v>3157630</v>
      </c>
      <c r="W225" s="1">
        <v>43207</v>
      </c>
      <c r="X225" s="70" t="str">
        <f>VLOOKUP(T225,'GL Types'!$A$2:$B$9,2,FALSE)</f>
        <v>Finished Goods</v>
      </c>
      <c r="Y225" s="70" t="str">
        <f>VLOOKUP(Q225,'Coding Matrix'!$D$8:$H$70,5,FALSE)</f>
        <v>Damaged -  Damage Warehouse - Material Handling Damage</v>
      </c>
    </row>
    <row r="226" spans="1:25" x14ac:dyDescent="0.25">
      <c r="A226" s="1">
        <v>43207</v>
      </c>
      <c r="B226">
        <v>-1</v>
      </c>
      <c r="C226" s="36" t="s">
        <v>438</v>
      </c>
      <c r="D226" s="42" t="s">
        <v>746</v>
      </c>
      <c r="E226" s="31" t="s">
        <v>747</v>
      </c>
      <c r="F226">
        <v>40795406</v>
      </c>
      <c r="G226" s="36" t="s">
        <v>469</v>
      </c>
      <c r="H226">
        <v>22.654399999999999</v>
      </c>
      <c r="I226">
        <v>-22.65</v>
      </c>
      <c r="J226" s="36" t="s">
        <v>436</v>
      </c>
      <c r="K226" s="31" t="s">
        <v>452</v>
      </c>
      <c r="L226" s="36" t="s">
        <v>744</v>
      </c>
      <c r="M226" s="19">
        <v>34</v>
      </c>
      <c r="N226" s="31" t="s">
        <v>745</v>
      </c>
      <c r="O226" s="46" t="str">
        <f t="shared" si="15"/>
        <v>OOS</v>
      </c>
      <c r="P226" s="31" t="s">
        <v>133</v>
      </c>
      <c r="Q226" s="49" t="s">
        <v>1595</v>
      </c>
      <c r="R226" s="34" t="s">
        <v>1672</v>
      </c>
      <c r="S226" s="31" t="s">
        <v>1580</v>
      </c>
      <c r="T226" s="36" t="s">
        <v>439</v>
      </c>
      <c r="U226" s="1">
        <v>43207</v>
      </c>
      <c r="V226">
        <v>2199443</v>
      </c>
      <c r="W226" s="1">
        <v>43207</v>
      </c>
      <c r="X226" s="70" t="str">
        <f>VLOOKUP(T226,'GL Types'!$A$2:$B$9,2,FALSE)</f>
        <v>Finished Goods</v>
      </c>
      <c r="Y226" s="70" t="str">
        <f>VLOOKUP(Q226,'Coding Matrix'!$D$8:$H$70,5,FALSE)</f>
        <v>Damaged -  Damage Warehouse - Material Handling Damage</v>
      </c>
    </row>
    <row r="227" spans="1:25" x14ac:dyDescent="0.25">
      <c r="A227" s="1">
        <v>43207</v>
      </c>
      <c r="B227">
        <v>-1</v>
      </c>
      <c r="C227" s="36" t="s">
        <v>438</v>
      </c>
      <c r="D227" s="42" t="s">
        <v>742</v>
      </c>
      <c r="E227" s="31" t="s">
        <v>743</v>
      </c>
      <c r="F227">
        <v>40795406</v>
      </c>
      <c r="G227" s="36" t="s">
        <v>469</v>
      </c>
      <c r="H227">
        <v>20.156099999999999</v>
      </c>
      <c r="I227">
        <v>-20.16</v>
      </c>
      <c r="J227" s="36" t="s">
        <v>436</v>
      </c>
      <c r="K227" s="31" t="s">
        <v>452</v>
      </c>
      <c r="L227" s="36" t="s">
        <v>744</v>
      </c>
      <c r="M227" s="19">
        <v>34</v>
      </c>
      <c r="N227" s="31" t="s">
        <v>745</v>
      </c>
      <c r="O227" s="46" t="str">
        <f t="shared" si="15"/>
        <v>OOS</v>
      </c>
      <c r="P227" s="31" t="s">
        <v>133</v>
      </c>
      <c r="Q227" s="49" t="s">
        <v>1595</v>
      </c>
      <c r="R227" s="34" t="s">
        <v>1672</v>
      </c>
      <c r="S227" s="31" t="s">
        <v>1580</v>
      </c>
      <c r="T227" s="36" t="s">
        <v>439</v>
      </c>
      <c r="U227" s="1">
        <v>43207</v>
      </c>
      <c r="V227">
        <v>3157630</v>
      </c>
      <c r="W227" s="1">
        <v>43207</v>
      </c>
      <c r="X227" s="70" t="str">
        <f>VLOOKUP(T227,'GL Types'!$A$2:$B$9,2,FALSE)</f>
        <v>Finished Goods</v>
      </c>
      <c r="Y227" s="70" t="str">
        <f>VLOOKUP(Q227,'Coding Matrix'!$D$8:$H$70,5,FALSE)</f>
        <v>Damaged -  Damage Warehouse - Material Handling Damage</v>
      </c>
    </row>
    <row r="228" spans="1:25" x14ac:dyDescent="0.25">
      <c r="A228" s="1">
        <v>43207</v>
      </c>
      <c r="B228">
        <v>-24</v>
      </c>
      <c r="C228" s="36" t="s">
        <v>438</v>
      </c>
      <c r="D228" s="42" t="s">
        <v>748</v>
      </c>
      <c r="E228" s="31" t="s">
        <v>749</v>
      </c>
      <c r="F228">
        <v>40795406</v>
      </c>
      <c r="G228" s="36" t="s">
        <v>469</v>
      </c>
      <c r="H228">
        <v>15.984999999999999</v>
      </c>
      <c r="I228">
        <v>-383.64</v>
      </c>
      <c r="J228" s="36" t="s">
        <v>445</v>
      </c>
      <c r="K228" s="31" t="s">
        <v>452</v>
      </c>
      <c r="L228" s="36" t="s">
        <v>750</v>
      </c>
      <c r="M228" s="19">
        <v>34</v>
      </c>
      <c r="N228" s="31" t="s">
        <v>745</v>
      </c>
      <c r="O228" s="46" t="str">
        <f t="shared" si="15"/>
        <v>OOS</v>
      </c>
      <c r="P228" s="31" t="s">
        <v>133</v>
      </c>
      <c r="Q228" s="49" t="s">
        <v>1595</v>
      </c>
      <c r="R228" s="34" t="s">
        <v>1672</v>
      </c>
      <c r="S228" s="31" t="s">
        <v>1580</v>
      </c>
      <c r="T228" s="36" t="s">
        <v>439</v>
      </c>
      <c r="U228" s="1">
        <v>43207</v>
      </c>
      <c r="V228">
        <v>2201791</v>
      </c>
      <c r="W228" s="1">
        <v>43207</v>
      </c>
      <c r="X228" s="70" t="str">
        <f>VLOOKUP(T228,'GL Types'!$A$2:$B$9,2,FALSE)</f>
        <v>Finished Goods</v>
      </c>
      <c r="Y228" s="70" t="str">
        <f>VLOOKUP(Q228,'Coding Matrix'!$D$8:$H$70,5,FALSE)</f>
        <v>Damaged -  Damage Warehouse - Material Handling Damage</v>
      </c>
    </row>
    <row r="229" spans="1:25" x14ac:dyDescent="0.25">
      <c r="A229" s="1">
        <v>43208</v>
      </c>
      <c r="B229">
        <v>-10</v>
      </c>
      <c r="C229" s="36" t="s">
        <v>438</v>
      </c>
      <c r="D229" s="31" t="s">
        <v>732</v>
      </c>
      <c r="E229" s="31" t="s">
        <v>733</v>
      </c>
      <c r="F229">
        <v>5550775</v>
      </c>
      <c r="G229" s="36" t="s">
        <v>469</v>
      </c>
      <c r="H229">
        <v>23.847200000000001</v>
      </c>
      <c r="I229">
        <v>-238.47</v>
      </c>
      <c r="J229" s="36" t="s">
        <v>445</v>
      </c>
      <c r="K229" s="31" t="s">
        <v>454</v>
      </c>
      <c r="L229" s="36" t="s">
        <v>734</v>
      </c>
      <c r="M229" s="19">
        <v>34</v>
      </c>
      <c r="N229" s="31" t="s">
        <v>506</v>
      </c>
      <c r="O229" s="34" t="str">
        <f t="shared" si="15"/>
        <v>DMG</v>
      </c>
      <c r="P229" s="31" t="s">
        <v>133</v>
      </c>
      <c r="Q229" s="34" t="str">
        <f t="shared" ref="Q229:Q241" si="17">CONCATENATE(O229,P229)</f>
        <v>DMGDWH</v>
      </c>
      <c r="R229" s="34" t="s">
        <v>1672</v>
      </c>
      <c r="S229" s="31"/>
      <c r="T229" s="36" t="s">
        <v>439</v>
      </c>
      <c r="U229" s="1">
        <v>43208</v>
      </c>
      <c r="V229">
        <v>2199867</v>
      </c>
      <c r="W229" s="1">
        <v>43208</v>
      </c>
      <c r="X229" s="70" t="str">
        <f>VLOOKUP(T229,'GL Types'!$A$2:$B$9,2,FALSE)</f>
        <v>Finished Goods</v>
      </c>
      <c r="Y229" s="70" t="str">
        <f>VLOOKUP(Q229,'Coding Matrix'!$D$8:$H$70,5,FALSE)</f>
        <v>Damaged -  Damage Warehouse - Material Handling Damage</v>
      </c>
    </row>
    <row r="230" spans="1:25" x14ac:dyDescent="0.25">
      <c r="A230" s="1">
        <v>43208</v>
      </c>
      <c r="B230">
        <v>45</v>
      </c>
      <c r="C230" s="36" t="s">
        <v>440</v>
      </c>
      <c r="D230" s="33">
        <v>27210</v>
      </c>
      <c r="E230" s="31" t="s">
        <v>735</v>
      </c>
      <c r="F230">
        <v>5549146</v>
      </c>
      <c r="G230" s="36" t="s">
        <v>469</v>
      </c>
      <c r="H230">
        <v>2.09</v>
      </c>
      <c r="I230">
        <v>94.05</v>
      </c>
      <c r="J230" s="36" t="s">
        <v>436</v>
      </c>
      <c r="K230" s="31" t="s">
        <v>454</v>
      </c>
      <c r="L230" s="36" t="s">
        <v>736</v>
      </c>
      <c r="M230" s="19">
        <v>34</v>
      </c>
      <c r="N230" s="31" t="s">
        <v>737</v>
      </c>
      <c r="O230" s="34" t="str">
        <f t="shared" si="15"/>
        <v>DMG</v>
      </c>
      <c r="P230" s="31" t="s">
        <v>133</v>
      </c>
      <c r="Q230" s="34" t="str">
        <f t="shared" si="17"/>
        <v>DMGDWH</v>
      </c>
      <c r="R230" s="34" t="s">
        <v>1672</v>
      </c>
      <c r="S230" s="31"/>
      <c r="T230" s="36" t="s">
        <v>441</v>
      </c>
      <c r="U230" s="1">
        <v>43208</v>
      </c>
      <c r="V230">
        <v>3152344</v>
      </c>
      <c r="W230" s="1">
        <v>43208</v>
      </c>
      <c r="X230" s="70" t="str">
        <f>VLOOKUP(T230,'GL Types'!$A$2:$B$9,2,FALSE)</f>
        <v>Inventory-Dry / Non-commodity</v>
      </c>
      <c r="Y230" s="70" t="str">
        <f>VLOOKUP(Q230,'Coding Matrix'!$D$8:$H$70,5,FALSE)</f>
        <v>Damaged -  Damage Warehouse - Material Handling Damage</v>
      </c>
    </row>
    <row r="231" spans="1:25" x14ac:dyDescent="0.25">
      <c r="A231" s="1">
        <v>43208</v>
      </c>
      <c r="B231">
        <v>75</v>
      </c>
      <c r="C231" s="36" t="s">
        <v>440</v>
      </c>
      <c r="D231" s="33">
        <v>5105</v>
      </c>
      <c r="E231" s="31" t="s">
        <v>738</v>
      </c>
      <c r="F231">
        <v>5549146</v>
      </c>
      <c r="G231" s="36" t="s">
        <v>469</v>
      </c>
      <c r="H231">
        <v>0.90849999999999997</v>
      </c>
      <c r="I231">
        <v>68.14</v>
      </c>
      <c r="J231" s="36" t="s">
        <v>436</v>
      </c>
      <c r="K231" s="31" t="s">
        <v>454</v>
      </c>
      <c r="L231" s="36" t="s">
        <v>736</v>
      </c>
      <c r="M231" s="19">
        <v>34</v>
      </c>
      <c r="N231" s="31" t="s">
        <v>737</v>
      </c>
      <c r="O231" s="34" t="str">
        <f t="shared" si="15"/>
        <v>DMG</v>
      </c>
      <c r="P231" s="31" t="s">
        <v>133</v>
      </c>
      <c r="Q231" s="34" t="str">
        <f t="shared" si="17"/>
        <v>DMGDWH</v>
      </c>
      <c r="R231" s="34" t="s">
        <v>1672</v>
      </c>
      <c r="S231" s="31"/>
      <c r="T231" s="36" t="s">
        <v>441</v>
      </c>
      <c r="U231" s="1">
        <v>43208</v>
      </c>
      <c r="V231">
        <v>2204293</v>
      </c>
      <c r="W231" s="1">
        <v>43208</v>
      </c>
      <c r="X231" s="70" t="str">
        <f>VLOOKUP(T231,'GL Types'!$A$2:$B$9,2,FALSE)</f>
        <v>Inventory-Dry / Non-commodity</v>
      </c>
      <c r="Y231" s="70" t="str">
        <f>VLOOKUP(Q231,'Coding Matrix'!$D$8:$H$70,5,FALSE)</f>
        <v>Damaged -  Damage Warehouse - Material Handling Damage</v>
      </c>
    </row>
    <row r="232" spans="1:25" x14ac:dyDescent="0.25">
      <c r="A232" s="1">
        <v>43208</v>
      </c>
      <c r="B232">
        <v>35</v>
      </c>
      <c r="C232" s="36" t="s">
        <v>440</v>
      </c>
      <c r="D232" s="33">
        <v>27747</v>
      </c>
      <c r="E232" s="31" t="s">
        <v>739</v>
      </c>
      <c r="F232">
        <v>5549146</v>
      </c>
      <c r="G232" s="36" t="s">
        <v>469</v>
      </c>
      <c r="H232">
        <v>1.43</v>
      </c>
      <c r="I232">
        <v>50.05</v>
      </c>
      <c r="J232" s="36" t="s">
        <v>436</v>
      </c>
      <c r="K232" s="31" t="s">
        <v>454</v>
      </c>
      <c r="L232" s="36" t="s">
        <v>736</v>
      </c>
      <c r="M232" s="19">
        <v>34</v>
      </c>
      <c r="N232" s="31" t="s">
        <v>737</v>
      </c>
      <c r="O232" s="34" t="str">
        <f t="shared" si="15"/>
        <v>DMG</v>
      </c>
      <c r="P232" s="31" t="s">
        <v>133</v>
      </c>
      <c r="Q232" s="34" t="str">
        <f t="shared" si="17"/>
        <v>DMGDWH</v>
      </c>
      <c r="R232" s="34" t="s">
        <v>1672</v>
      </c>
      <c r="S232" s="31"/>
      <c r="T232" s="36" t="s">
        <v>441</v>
      </c>
      <c r="U232" s="1">
        <v>43208</v>
      </c>
      <c r="V232">
        <v>3152350</v>
      </c>
      <c r="W232" s="1">
        <v>43208</v>
      </c>
      <c r="X232" s="70" t="str">
        <f>VLOOKUP(T232,'GL Types'!$A$2:$B$9,2,FALSE)</f>
        <v>Inventory-Dry / Non-commodity</v>
      </c>
      <c r="Y232" s="70" t="str">
        <f>VLOOKUP(Q232,'Coding Matrix'!$D$8:$H$70,5,FALSE)</f>
        <v>Damaged -  Damage Warehouse - Material Handling Damage</v>
      </c>
    </row>
    <row r="233" spans="1:25" x14ac:dyDescent="0.25">
      <c r="A233" s="1">
        <v>43208</v>
      </c>
      <c r="B233">
        <v>23.08</v>
      </c>
      <c r="C233" s="36" t="s">
        <v>440</v>
      </c>
      <c r="D233" s="33">
        <v>24506</v>
      </c>
      <c r="E233" s="31" t="s">
        <v>740</v>
      </c>
      <c r="F233">
        <v>5549146</v>
      </c>
      <c r="G233" s="36" t="s">
        <v>469</v>
      </c>
      <c r="H233">
        <v>7.0682999999999998</v>
      </c>
      <c r="I233">
        <v>163.13999999999999</v>
      </c>
      <c r="J233" s="36" t="s">
        <v>436</v>
      </c>
      <c r="K233" s="31" t="s">
        <v>454</v>
      </c>
      <c r="L233" s="36" t="s">
        <v>741</v>
      </c>
      <c r="M233" s="19">
        <v>34</v>
      </c>
      <c r="N233" s="31" t="s">
        <v>737</v>
      </c>
      <c r="O233" s="34" t="str">
        <f t="shared" si="15"/>
        <v>DMG</v>
      </c>
      <c r="P233" s="31" t="s">
        <v>133</v>
      </c>
      <c r="Q233" s="34" t="str">
        <f t="shared" si="17"/>
        <v>DMGDWH</v>
      </c>
      <c r="R233" s="34" t="s">
        <v>1672</v>
      </c>
      <c r="S233" s="31"/>
      <c r="T233" s="36" t="s">
        <v>441</v>
      </c>
      <c r="U233" s="1">
        <v>43208</v>
      </c>
      <c r="V233">
        <v>2208551</v>
      </c>
      <c r="W233" s="1">
        <v>43208</v>
      </c>
      <c r="X233" s="70" t="str">
        <f>VLOOKUP(T233,'GL Types'!$A$2:$B$9,2,FALSE)</f>
        <v>Inventory-Dry / Non-commodity</v>
      </c>
      <c r="Y233" s="70" t="str">
        <f>VLOOKUP(Q233,'Coding Matrix'!$D$8:$H$70,5,FALSE)</f>
        <v>Damaged -  Damage Warehouse - Material Handling Damage</v>
      </c>
    </row>
    <row r="234" spans="1:25" x14ac:dyDescent="0.25">
      <c r="A234" s="1">
        <v>43209</v>
      </c>
      <c r="B234">
        <v>-2</v>
      </c>
      <c r="C234" s="36" t="s">
        <v>438</v>
      </c>
      <c r="D234" s="31" t="s">
        <v>714</v>
      </c>
      <c r="E234" s="31" t="s">
        <v>715</v>
      </c>
      <c r="F234">
        <v>5557211</v>
      </c>
      <c r="G234" s="36" t="s">
        <v>469</v>
      </c>
      <c r="H234">
        <v>15.813700000000001</v>
      </c>
      <c r="I234">
        <v>-31.63</v>
      </c>
      <c r="J234" s="36" t="s">
        <v>445</v>
      </c>
      <c r="K234" s="31" t="s">
        <v>454</v>
      </c>
      <c r="L234" s="36" t="s">
        <v>716</v>
      </c>
      <c r="M234" s="19">
        <v>34</v>
      </c>
      <c r="N234" s="31" t="s">
        <v>506</v>
      </c>
      <c r="O234" s="34" t="str">
        <f t="shared" si="15"/>
        <v>DMG</v>
      </c>
      <c r="P234" s="31" t="s">
        <v>133</v>
      </c>
      <c r="Q234" s="34" t="str">
        <f t="shared" si="17"/>
        <v>DMGDWH</v>
      </c>
      <c r="R234" s="34" t="s">
        <v>1672</v>
      </c>
      <c r="S234" s="31"/>
      <c r="T234" s="36" t="s">
        <v>439</v>
      </c>
      <c r="U234" s="1">
        <v>43209</v>
      </c>
      <c r="V234">
        <v>3163245</v>
      </c>
      <c r="W234" s="1">
        <v>43209</v>
      </c>
      <c r="X234" s="70" t="str">
        <f>VLOOKUP(T234,'GL Types'!$A$2:$B$9,2,FALSE)</f>
        <v>Finished Goods</v>
      </c>
      <c r="Y234" s="70" t="str">
        <f>VLOOKUP(Q234,'Coding Matrix'!$D$8:$H$70,5,FALSE)</f>
        <v>Damaged -  Damage Warehouse - Material Handling Damage</v>
      </c>
    </row>
    <row r="235" spans="1:25" x14ac:dyDescent="0.25">
      <c r="A235" s="1">
        <v>43209</v>
      </c>
      <c r="B235">
        <v>-1</v>
      </c>
      <c r="C235" s="36" t="s">
        <v>438</v>
      </c>
      <c r="D235" s="31" t="s">
        <v>717</v>
      </c>
      <c r="E235" s="31" t="s">
        <v>718</v>
      </c>
      <c r="F235">
        <v>5557211</v>
      </c>
      <c r="G235" s="36" t="s">
        <v>469</v>
      </c>
      <c r="H235">
        <v>15.5564</v>
      </c>
      <c r="I235">
        <v>-15.56</v>
      </c>
      <c r="J235" s="36" t="s">
        <v>445</v>
      </c>
      <c r="K235" s="31" t="s">
        <v>454</v>
      </c>
      <c r="L235" s="36" t="s">
        <v>716</v>
      </c>
      <c r="M235" s="19">
        <v>34</v>
      </c>
      <c r="N235" s="31" t="s">
        <v>506</v>
      </c>
      <c r="O235" s="34" t="str">
        <f t="shared" si="15"/>
        <v>DMG</v>
      </c>
      <c r="P235" s="31" t="s">
        <v>133</v>
      </c>
      <c r="Q235" s="34" t="str">
        <f t="shared" si="17"/>
        <v>DMGDWH</v>
      </c>
      <c r="R235" s="34" t="s">
        <v>1672</v>
      </c>
      <c r="S235" s="31"/>
      <c r="T235" s="36" t="s">
        <v>439</v>
      </c>
      <c r="U235" s="1">
        <v>43209</v>
      </c>
      <c r="V235">
        <v>3165883</v>
      </c>
      <c r="W235" s="1">
        <v>43209</v>
      </c>
      <c r="X235" s="70" t="str">
        <f>VLOOKUP(T235,'GL Types'!$A$2:$B$9,2,FALSE)</f>
        <v>Finished Goods</v>
      </c>
      <c r="Y235" s="70" t="str">
        <f>VLOOKUP(Q235,'Coding Matrix'!$D$8:$H$70,5,FALSE)</f>
        <v>Damaged -  Damage Warehouse - Material Handling Damage</v>
      </c>
    </row>
    <row r="236" spans="1:25" x14ac:dyDescent="0.25">
      <c r="A236" s="1">
        <v>43209</v>
      </c>
      <c r="B236">
        <v>-1</v>
      </c>
      <c r="C236" s="36" t="s">
        <v>438</v>
      </c>
      <c r="D236" s="31" t="s">
        <v>719</v>
      </c>
      <c r="E236" s="31" t="s">
        <v>720</v>
      </c>
      <c r="F236">
        <v>5557211</v>
      </c>
      <c r="G236" s="36" t="s">
        <v>469</v>
      </c>
      <c r="H236">
        <v>16.8813</v>
      </c>
      <c r="I236">
        <v>-16.88</v>
      </c>
      <c r="J236" s="36" t="s">
        <v>445</v>
      </c>
      <c r="K236" s="31" t="s">
        <v>454</v>
      </c>
      <c r="L236" s="36" t="s">
        <v>716</v>
      </c>
      <c r="M236" s="19">
        <v>34</v>
      </c>
      <c r="N236" s="31" t="s">
        <v>506</v>
      </c>
      <c r="O236" s="34" t="str">
        <f t="shared" si="15"/>
        <v>DMG</v>
      </c>
      <c r="P236" s="31" t="s">
        <v>133</v>
      </c>
      <c r="Q236" s="34" t="str">
        <f t="shared" si="17"/>
        <v>DMGDWH</v>
      </c>
      <c r="R236" s="34" t="s">
        <v>1672</v>
      </c>
      <c r="S236" s="31"/>
      <c r="T236" s="36" t="s">
        <v>439</v>
      </c>
      <c r="U236" s="1">
        <v>43209</v>
      </c>
      <c r="V236">
        <v>3165434</v>
      </c>
      <c r="W236" s="1">
        <v>43209</v>
      </c>
      <c r="X236" s="70" t="str">
        <f>VLOOKUP(T236,'GL Types'!$A$2:$B$9,2,FALSE)</f>
        <v>Finished Goods</v>
      </c>
      <c r="Y236" s="70" t="str">
        <f>VLOOKUP(Q236,'Coding Matrix'!$D$8:$H$70,5,FALSE)</f>
        <v>Damaged -  Damage Warehouse - Material Handling Damage</v>
      </c>
    </row>
    <row r="237" spans="1:25" x14ac:dyDescent="0.25">
      <c r="A237" s="1">
        <v>43209</v>
      </c>
      <c r="B237">
        <v>-2</v>
      </c>
      <c r="C237" s="36" t="s">
        <v>438</v>
      </c>
      <c r="D237" s="31" t="s">
        <v>721</v>
      </c>
      <c r="E237" s="31" t="s">
        <v>722</v>
      </c>
      <c r="F237">
        <v>5557211</v>
      </c>
      <c r="G237" s="36" t="s">
        <v>469</v>
      </c>
      <c r="H237">
        <v>16.8947</v>
      </c>
      <c r="I237">
        <v>-33.79</v>
      </c>
      <c r="J237" s="36" t="s">
        <v>445</v>
      </c>
      <c r="K237" s="31" t="s">
        <v>454</v>
      </c>
      <c r="L237" s="36" t="s">
        <v>723</v>
      </c>
      <c r="M237" s="19">
        <v>34</v>
      </c>
      <c r="N237" s="31" t="s">
        <v>506</v>
      </c>
      <c r="O237" s="34" t="str">
        <f t="shared" si="15"/>
        <v>DMG</v>
      </c>
      <c r="P237" s="31" t="s">
        <v>133</v>
      </c>
      <c r="Q237" s="34" t="str">
        <f t="shared" si="17"/>
        <v>DMGDWH</v>
      </c>
      <c r="R237" s="34" t="s">
        <v>1672</v>
      </c>
      <c r="S237" s="31"/>
      <c r="T237" s="36" t="s">
        <v>439</v>
      </c>
      <c r="U237" s="1">
        <v>43209</v>
      </c>
      <c r="V237">
        <v>3165281</v>
      </c>
      <c r="W237" s="1">
        <v>43209</v>
      </c>
      <c r="X237" s="70" t="str">
        <f>VLOOKUP(T237,'GL Types'!$A$2:$B$9,2,FALSE)</f>
        <v>Finished Goods</v>
      </c>
      <c r="Y237" s="70" t="str">
        <f>VLOOKUP(Q237,'Coding Matrix'!$D$8:$H$70,5,FALSE)</f>
        <v>Damaged -  Damage Warehouse - Material Handling Damage</v>
      </c>
    </row>
    <row r="238" spans="1:25" x14ac:dyDescent="0.25">
      <c r="A238" s="1">
        <v>43209</v>
      </c>
      <c r="B238">
        <v>-3</v>
      </c>
      <c r="C238" s="36" t="s">
        <v>438</v>
      </c>
      <c r="D238" s="31" t="s">
        <v>717</v>
      </c>
      <c r="E238" s="31" t="s">
        <v>724</v>
      </c>
      <c r="F238">
        <v>5557211</v>
      </c>
      <c r="G238" s="36" t="s">
        <v>469</v>
      </c>
      <c r="H238">
        <v>15.5564</v>
      </c>
      <c r="I238">
        <v>-46.67</v>
      </c>
      <c r="J238" s="36" t="s">
        <v>445</v>
      </c>
      <c r="K238" s="31" t="s">
        <v>454</v>
      </c>
      <c r="L238" s="36" t="s">
        <v>723</v>
      </c>
      <c r="M238" s="19">
        <v>34</v>
      </c>
      <c r="N238" s="31" t="s">
        <v>506</v>
      </c>
      <c r="O238" s="34" t="str">
        <f t="shared" si="15"/>
        <v>DMG</v>
      </c>
      <c r="P238" s="31" t="s">
        <v>133</v>
      </c>
      <c r="Q238" s="34" t="str">
        <f t="shared" si="17"/>
        <v>DMGDWH</v>
      </c>
      <c r="R238" s="34" t="s">
        <v>1672</v>
      </c>
      <c r="S238" s="31"/>
      <c r="T238" s="36" t="s">
        <v>439</v>
      </c>
      <c r="U238" s="1">
        <v>43209</v>
      </c>
      <c r="V238">
        <v>3165883</v>
      </c>
      <c r="W238" s="1">
        <v>43209</v>
      </c>
      <c r="X238" s="70" t="str">
        <f>VLOOKUP(T238,'GL Types'!$A$2:$B$9,2,FALSE)</f>
        <v>Finished Goods</v>
      </c>
      <c r="Y238" s="70" t="str">
        <f>VLOOKUP(Q238,'Coding Matrix'!$D$8:$H$70,5,FALSE)</f>
        <v>Damaged -  Damage Warehouse - Material Handling Damage</v>
      </c>
    </row>
    <row r="239" spans="1:25" x14ac:dyDescent="0.25">
      <c r="A239" s="1">
        <v>43209</v>
      </c>
      <c r="B239">
        <v>-1</v>
      </c>
      <c r="C239" s="36" t="s">
        <v>438</v>
      </c>
      <c r="D239" s="31" t="s">
        <v>725</v>
      </c>
      <c r="E239" s="31" t="s">
        <v>726</v>
      </c>
      <c r="F239">
        <v>5557211</v>
      </c>
      <c r="G239" s="36" t="s">
        <v>469</v>
      </c>
      <c r="H239">
        <v>9.1501000000000001</v>
      </c>
      <c r="I239">
        <v>-9.15</v>
      </c>
      <c r="J239" s="36" t="s">
        <v>445</v>
      </c>
      <c r="K239" s="31" t="s">
        <v>454</v>
      </c>
      <c r="L239" s="36" t="s">
        <v>723</v>
      </c>
      <c r="M239" s="19">
        <v>34</v>
      </c>
      <c r="N239" s="31" t="s">
        <v>506</v>
      </c>
      <c r="O239" s="34" t="str">
        <f t="shared" si="15"/>
        <v>DMG</v>
      </c>
      <c r="P239" s="31" t="s">
        <v>133</v>
      </c>
      <c r="Q239" s="34" t="str">
        <f t="shared" si="17"/>
        <v>DMGDWH</v>
      </c>
      <c r="R239" s="34" t="s">
        <v>1672</v>
      </c>
      <c r="S239" s="31"/>
      <c r="T239" s="36" t="s">
        <v>439</v>
      </c>
      <c r="U239" s="1">
        <v>43209</v>
      </c>
      <c r="V239">
        <v>3155196</v>
      </c>
      <c r="W239" s="1">
        <v>43209</v>
      </c>
      <c r="X239" s="70" t="str">
        <f>VLOOKUP(T239,'GL Types'!$A$2:$B$9,2,FALSE)</f>
        <v>Finished Goods</v>
      </c>
      <c r="Y239" s="70" t="str">
        <f>VLOOKUP(Q239,'Coding Matrix'!$D$8:$H$70,5,FALSE)</f>
        <v>Damaged -  Damage Warehouse - Material Handling Damage</v>
      </c>
    </row>
    <row r="240" spans="1:25" x14ac:dyDescent="0.25">
      <c r="A240" s="1">
        <v>43209</v>
      </c>
      <c r="B240">
        <v>-3</v>
      </c>
      <c r="C240" s="36" t="s">
        <v>438</v>
      </c>
      <c r="D240" s="31" t="s">
        <v>727</v>
      </c>
      <c r="E240" s="31" t="s">
        <v>728</v>
      </c>
      <c r="F240">
        <v>5557211</v>
      </c>
      <c r="G240" s="36" t="s">
        <v>469</v>
      </c>
      <c r="H240">
        <v>5.5556999999999999</v>
      </c>
      <c r="I240">
        <v>-16.670000000000002</v>
      </c>
      <c r="J240" s="36" t="s">
        <v>445</v>
      </c>
      <c r="K240" s="31" t="s">
        <v>454</v>
      </c>
      <c r="L240" s="36" t="s">
        <v>729</v>
      </c>
      <c r="M240" s="19">
        <v>34</v>
      </c>
      <c r="N240" s="31" t="s">
        <v>506</v>
      </c>
      <c r="O240" s="34" t="str">
        <f t="shared" si="15"/>
        <v>DMG</v>
      </c>
      <c r="P240" s="31" t="s">
        <v>133</v>
      </c>
      <c r="Q240" s="34" t="str">
        <f t="shared" si="17"/>
        <v>DMGDWH</v>
      </c>
      <c r="R240" s="34" t="s">
        <v>1672</v>
      </c>
      <c r="S240" s="31"/>
      <c r="T240" s="36" t="s">
        <v>439</v>
      </c>
      <c r="U240" s="1">
        <v>43209</v>
      </c>
      <c r="V240">
        <v>3152091</v>
      </c>
      <c r="W240" s="1">
        <v>43209</v>
      </c>
      <c r="X240" s="70" t="str">
        <f>VLOOKUP(T240,'GL Types'!$A$2:$B$9,2,FALSE)</f>
        <v>Finished Goods</v>
      </c>
      <c r="Y240" s="70" t="str">
        <f>VLOOKUP(Q240,'Coding Matrix'!$D$8:$H$70,5,FALSE)</f>
        <v>Damaged -  Damage Warehouse - Material Handling Damage</v>
      </c>
    </row>
    <row r="241" spans="1:25" x14ac:dyDescent="0.25">
      <c r="A241" s="1">
        <v>43209</v>
      </c>
      <c r="B241">
        <v>-1</v>
      </c>
      <c r="C241" s="36" t="s">
        <v>438</v>
      </c>
      <c r="D241" s="31" t="s">
        <v>730</v>
      </c>
      <c r="E241" s="31" t="s">
        <v>731</v>
      </c>
      <c r="F241">
        <v>5557211</v>
      </c>
      <c r="G241" s="36" t="s">
        <v>469</v>
      </c>
      <c r="H241">
        <v>3.4569000000000001</v>
      </c>
      <c r="I241">
        <v>-3.46</v>
      </c>
      <c r="J241" s="36" t="s">
        <v>445</v>
      </c>
      <c r="K241" s="31" t="s">
        <v>454</v>
      </c>
      <c r="L241" s="36" t="s">
        <v>729</v>
      </c>
      <c r="M241" s="19">
        <v>34</v>
      </c>
      <c r="N241" s="31" t="s">
        <v>506</v>
      </c>
      <c r="O241" s="34" t="str">
        <f t="shared" si="15"/>
        <v>DMG</v>
      </c>
      <c r="P241" s="31" t="s">
        <v>133</v>
      </c>
      <c r="Q241" s="34" t="str">
        <f t="shared" si="17"/>
        <v>DMGDWH</v>
      </c>
      <c r="R241" s="34" t="s">
        <v>1672</v>
      </c>
      <c r="S241" s="31"/>
      <c r="T241" s="36" t="s">
        <v>439</v>
      </c>
      <c r="U241" s="1">
        <v>43209</v>
      </c>
      <c r="V241">
        <v>3165367</v>
      </c>
      <c r="W241" s="1">
        <v>43209</v>
      </c>
      <c r="X241" s="70" t="str">
        <f>VLOOKUP(T241,'GL Types'!$A$2:$B$9,2,FALSE)</f>
        <v>Finished Goods</v>
      </c>
      <c r="Y241" s="70" t="str">
        <f>VLOOKUP(Q241,'Coding Matrix'!$D$8:$H$70,5,FALSE)</f>
        <v>Damaged -  Damage Warehouse - Material Handling Damage</v>
      </c>
    </row>
    <row r="242" spans="1:25" x14ac:dyDescent="0.25">
      <c r="A242" s="1">
        <v>43194</v>
      </c>
      <c r="B242">
        <v>-600</v>
      </c>
      <c r="C242" s="36" t="s">
        <v>440</v>
      </c>
      <c r="D242" s="41">
        <v>5153</v>
      </c>
      <c r="E242" s="31" t="s">
        <v>1348</v>
      </c>
      <c r="F242">
        <v>5483394</v>
      </c>
      <c r="G242" s="36" t="s">
        <v>612</v>
      </c>
      <c r="H242">
        <v>0.90700000000000003</v>
      </c>
      <c r="I242">
        <v>-544.20000000000005</v>
      </c>
      <c r="J242" s="36" t="s">
        <v>436</v>
      </c>
      <c r="K242" s="31" t="s">
        <v>454</v>
      </c>
      <c r="L242" s="36" t="s">
        <v>1349</v>
      </c>
      <c r="M242" s="19">
        <v>34</v>
      </c>
      <c r="N242" s="31" t="s">
        <v>1350</v>
      </c>
      <c r="O242" s="46" t="str">
        <f t="shared" si="15"/>
        <v>Cle</v>
      </c>
      <c r="P242" s="47" t="s">
        <v>455</v>
      </c>
      <c r="Q242" s="49" t="s">
        <v>1600</v>
      </c>
      <c r="R242" s="34" t="s">
        <v>1672</v>
      </c>
      <c r="S242" s="31" t="s">
        <v>1584</v>
      </c>
      <c r="T242" s="36" t="s">
        <v>441</v>
      </c>
      <c r="U242" s="1">
        <v>43194</v>
      </c>
      <c r="V242">
        <v>2204307</v>
      </c>
      <c r="W242" s="1">
        <v>43194</v>
      </c>
      <c r="X242" s="70" t="str">
        <f>VLOOKUP(T242,'GL Types'!$A$2:$B$9,2,FALSE)</f>
        <v>Inventory-Dry / Non-commodity</v>
      </c>
      <c r="Y242" s="70" t="str">
        <f>VLOOKUP(Q242,'Coding Matrix'!$D$8:$H$70,5,FALSE)</f>
        <v>0ut of Spec - Supplies</v>
      </c>
    </row>
    <row r="243" spans="1:25" x14ac:dyDescent="0.25">
      <c r="A243" s="1">
        <v>43199</v>
      </c>
      <c r="B243">
        <v>-3250</v>
      </c>
      <c r="C243" s="36" t="s">
        <v>440</v>
      </c>
      <c r="D243" s="41">
        <v>5106</v>
      </c>
      <c r="E243" s="31" t="s">
        <v>458</v>
      </c>
      <c r="F243">
        <v>5504858</v>
      </c>
      <c r="G243" s="36" t="s">
        <v>612</v>
      </c>
      <c r="H243">
        <v>0.10290000000000001</v>
      </c>
      <c r="I243">
        <v>-334.43</v>
      </c>
      <c r="J243" s="36" t="s">
        <v>436</v>
      </c>
      <c r="K243" s="31" t="s">
        <v>454</v>
      </c>
      <c r="L243" s="36" t="s">
        <v>627</v>
      </c>
      <c r="M243" s="19">
        <v>34</v>
      </c>
      <c r="N243" s="31" t="s">
        <v>628</v>
      </c>
      <c r="O243" s="46" t="str">
        <f t="shared" si="15"/>
        <v>Qui</v>
      </c>
      <c r="P243" s="47" t="s">
        <v>455</v>
      </c>
      <c r="Q243" s="49" t="s">
        <v>1600</v>
      </c>
      <c r="R243" s="34" t="s">
        <v>1672</v>
      </c>
      <c r="S243" s="31" t="s">
        <v>1584</v>
      </c>
      <c r="T243" s="36" t="s">
        <v>441</v>
      </c>
      <c r="U243" s="1">
        <v>43199</v>
      </c>
      <c r="V243">
        <v>2204294</v>
      </c>
      <c r="W243" s="1">
        <v>43199</v>
      </c>
      <c r="X243" s="70" t="str">
        <f>VLOOKUP(T243,'GL Types'!$A$2:$B$9,2,FALSE)</f>
        <v>Inventory-Dry / Non-commodity</v>
      </c>
      <c r="Y243" s="70" t="str">
        <f>VLOOKUP(Q243,'Coding Matrix'!$D$8:$H$70,5,FALSE)</f>
        <v>0ut of Spec - Supplies</v>
      </c>
    </row>
    <row r="244" spans="1:25" x14ac:dyDescent="0.25">
      <c r="A244" s="1">
        <v>43199</v>
      </c>
      <c r="B244">
        <v>-5000</v>
      </c>
      <c r="C244" s="36" t="s">
        <v>440</v>
      </c>
      <c r="D244" s="41">
        <v>5106</v>
      </c>
      <c r="E244" s="31" t="s">
        <v>458</v>
      </c>
      <c r="F244">
        <v>5504857</v>
      </c>
      <c r="G244" s="36" t="s">
        <v>612</v>
      </c>
      <c r="H244">
        <v>0.10290000000000001</v>
      </c>
      <c r="I244">
        <v>-514.5</v>
      </c>
      <c r="J244" s="36" t="s">
        <v>436</v>
      </c>
      <c r="K244" s="31" t="s">
        <v>454</v>
      </c>
      <c r="L244" s="36" t="s">
        <v>629</v>
      </c>
      <c r="M244" s="19">
        <v>34</v>
      </c>
      <c r="N244" s="31" t="s">
        <v>630</v>
      </c>
      <c r="O244" s="46" t="str">
        <f t="shared" si="15"/>
        <v>Boi</v>
      </c>
      <c r="P244" s="47" t="s">
        <v>455</v>
      </c>
      <c r="Q244" s="49" t="s">
        <v>1600</v>
      </c>
      <c r="R244" s="34" t="s">
        <v>1672</v>
      </c>
      <c r="S244" s="31" t="s">
        <v>1584</v>
      </c>
      <c r="T244" s="36" t="s">
        <v>441</v>
      </c>
      <c r="U244" s="1">
        <v>43199</v>
      </c>
      <c r="V244">
        <v>2204294</v>
      </c>
      <c r="W244" s="1">
        <v>43199</v>
      </c>
      <c r="X244" s="70" t="str">
        <f>VLOOKUP(T244,'GL Types'!$A$2:$B$9,2,FALSE)</f>
        <v>Inventory-Dry / Non-commodity</v>
      </c>
      <c r="Y244" s="70" t="str">
        <f>VLOOKUP(Q244,'Coding Matrix'!$D$8:$H$70,5,FALSE)</f>
        <v>0ut of Spec - Supplies</v>
      </c>
    </row>
    <row r="245" spans="1:25" x14ac:dyDescent="0.25">
      <c r="A245" s="1">
        <v>43206</v>
      </c>
      <c r="B245">
        <v>-3250</v>
      </c>
      <c r="C245" s="36" t="s">
        <v>440</v>
      </c>
      <c r="D245" s="33">
        <v>5106</v>
      </c>
      <c r="E245" s="31" t="s">
        <v>1339</v>
      </c>
      <c r="F245">
        <v>5538473</v>
      </c>
      <c r="G245" s="36" t="s">
        <v>612</v>
      </c>
      <c r="H245">
        <v>0.10290000000000001</v>
      </c>
      <c r="I245">
        <v>-334.43</v>
      </c>
      <c r="J245" s="36" t="s">
        <v>436</v>
      </c>
      <c r="K245" s="31" t="s">
        <v>454</v>
      </c>
      <c r="L245" s="36" t="s">
        <v>1340</v>
      </c>
      <c r="M245" s="19">
        <v>34</v>
      </c>
      <c r="N245" s="31" t="s">
        <v>1335</v>
      </c>
      <c r="O245" s="34" t="str">
        <f t="shared" si="15"/>
        <v>OOS</v>
      </c>
      <c r="P245" s="31" t="s">
        <v>167</v>
      </c>
      <c r="Q245" s="34" t="str">
        <f>CONCATENATE(O245,P245)</f>
        <v>OOSSUP</v>
      </c>
      <c r="R245" s="34" t="s">
        <v>1672</v>
      </c>
      <c r="S245" s="31"/>
      <c r="T245" s="36" t="s">
        <v>441</v>
      </c>
      <c r="U245" s="1">
        <v>43206</v>
      </c>
      <c r="V245">
        <v>2204294</v>
      </c>
      <c r="W245" s="1">
        <v>43206</v>
      </c>
      <c r="X245" s="70" t="str">
        <f>VLOOKUP(T245,'GL Types'!$A$2:$B$9,2,FALSE)</f>
        <v>Inventory-Dry / Non-commodity</v>
      </c>
      <c r="Y245" s="70" t="str">
        <f>VLOOKUP(Q245,'Coding Matrix'!$D$8:$H$70,5,FALSE)</f>
        <v>0ut of Spec - Supplies</v>
      </c>
    </row>
    <row r="246" spans="1:25" hidden="1" x14ac:dyDescent="0.25">
      <c r="A246" s="1">
        <v>43206</v>
      </c>
      <c r="B246">
        <v>-5000</v>
      </c>
      <c r="C246" s="36" t="s">
        <v>440</v>
      </c>
      <c r="D246" s="33">
        <v>5106</v>
      </c>
      <c r="E246" s="31" t="s">
        <v>1339</v>
      </c>
      <c r="F246">
        <v>5538465</v>
      </c>
      <c r="G246" s="36" t="s">
        <v>612</v>
      </c>
      <c r="H246">
        <v>0.10290000000000001</v>
      </c>
      <c r="I246">
        <v>-514.5</v>
      </c>
      <c r="J246" s="36" t="s">
        <v>436</v>
      </c>
      <c r="K246" s="31" t="s">
        <v>454</v>
      </c>
      <c r="L246" s="36" t="s">
        <v>1341</v>
      </c>
      <c r="M246" s="19">
        <v>34</v>
      </c>
      <c r="N246" s="31" t="s">
        <v>1338</v>
      </c>
      <c r="O246" s="34" t="str">
        <f t="shared" si="15"/>
        <v>OOS</v>
      </c>
      <c r="P246" s="31" t="s">
        <v>167</v>
      </c>
      <c r="Q246" s="46" t="str">
        <f>CONCATENATE(O246,P246)</f>
        <v>OOSSUP</v>
      </c>
      <c r="R246" s="34" t="s">
        <v>1672</v>
      </c>
      <c r="S246" s="45" t="s">
        <v>1586</v>
      </c>
      <c r="T246" s="36" t="s">
        <v>441</v>
      </c>
      <c r="U246" s="1">
        <v>43206</v>
      </c>
      <c r="V246">
        <v>2204294</v>
      </c>
      <c r="W246" s="1">
        <v>43206</v>
      </c>
      <c r="X246" s="70" t="str">
        <f>VLOOKUP(T246,'GL Types'!$A$2:$B$9,2,FALSE)</f>
        <v>Inventory-Dry / Non-commodity</v>
      </c>
    </row>
    <row r="247" spans="1:25" hidden="1" x14ac:dyDescent="0.25">
      <c r="A247" s="1">
        <v>43206</v>
      </c>
      <c r="B247">
        <v>5000</v>
      </c>
      <c r="C247" s="36" t="s">
        <v>440</v>
      </c>
      <c r="D247" s="41">
        <v>5106</v>
      </c>
      <c r="E247" s="31" t="s">
        <v>1339</v>
      </c>
      <c r="F247">
        <v>5538455</v>
      </c>
      <c r="G247" s="36" t="s">
        <v>612</v>
      </c>
      <c r="H247">
        <v>0.10290000000000001</v>
      </c>
      <c r="I247">
        <v>514.5</v>
      </c>
      <c r="J247" s="36" t="s">
        <v>436</v>
      </c>
      <c r="K247" s="31" t="s">
        <v>454</v>
      </c>
      <c r="L247" s="36" t="s">
        <v>1342</v>
      </c>
      <c r="M247" s="19">
        <v>34</v>
      </c>
      <c r="N247" s="31" t="s">
        <v>1343</v>
      </c>
      <c r="O247" s="48" t="str">
        <f t="shared" si="15"/>
        <v>Boi</v>
      </c>
      <c r="P247" s="45" t="s">
        <v>455</v>
      </c>
      <c r="Q247" s="34" t="str">
        <f>CONCATENATE(O247,P247)</f>
        <v>BoiPRD</v>
      </c>
      <c r="R247" s="34" t="s">
        <v>1672</v>
      </c>
      <c r="S247" s="45" t="s">
        <v>1586</v>
      </c>
      <c r="T247" s="36" t="s">
        <v>441</v>
      </c>
      <c r="U247" s="1">
        <v>43206</v>
      </c>
      <c r="V247">
        <v>2204294</v>
      </c>
      <c r="W247" s="1">
        <v>43206</v>
      </c>
      <c r="X247" s="70" t="str">
        <f>VLOOKUP(T247,'GL Types'!$A$2:$B$9,2,FALSE)</f>
        <v>Inventory-Dry / Non-commodity</v>
      </c>
    </row>
    <row r="248" spans="1:25" hidden="1" x14ac:dyDescent="0.25">
      <c r="A248" s="1">
        <v>43206</v>
      </c>
      <c r="B248">
        <v>3250</v>
      </c>
      <c r="C248" s="36" t="s">
        <v>440</v>
      </c>
      <c r="D248" s="41">
        <v>5106</v>
      </c>
      <c r="E248" s="31" t="s">
        <v>1339</v>
      </c>
      <c r="F248">
        <v>5538448</v>
      </c>
      <c r="G248" s="36" t="s">
        <v>612</v>
      </c>
      <c r="H248">
        <v>0.10290000000000001</v>
      </c>
      <c r="I248">
        <v>334.43</v>
      </c>
      <c r="J248" s="36" t="s">
        <v>436</v>
      </c>
      <c r="K248" s="31" t="s">
        <v>454</v>
      </c>
      <c r="L248" s="36" t="s">
        <v>1344</v>
      </c>
      <c r="M248" s="19">
        <v>34</v>
      </c>
      <c r="N248" s="31" t="s">
        <v>1345</v>
      </c>
      <c r="O248" s="48" t="str">
        <f t="shared" si="15"/>
        <v>Rev</v>
      </c>
      <c r="P248" s="45" t="s">
        <v>455</v>
      </c>
      <c r="Q248" s="34" t="str">
        <f>CONCATENATE(O248,P248)</f>
        <v>RevPRD</v>
      </c>
      <c r="R248" s="34" t="s">
        <v>1672</v>
      </c>
      <c r="S248" s="45" t="s">
        <v>1587</v>
      </c>
      <c r="T248" s="36" t="s">
        <v>441</v>
      </c>
      <c r="U248" s="1">
        <v>43206</v>
      </c>
      <c r="V248">
        <v>2204294</v>
      </c>
      <c r="W248" s="1">
        <v>43206</v>
      </c>
      <c r="X248" s="70" t="str">
        <f>VLOOKUP(T248,'GL Types'!$A$2:$B$9,2,FALSE)</f>
        <v>Inventory-Dry / Non-commodity</v>
      </c>
    </row>
    <row r="249" spans="1:25" hidden="1" x14ac:dyDescent="0.25">
      <c r="A249" s="1">
        <v>43206</v>
      </c>
      <c r="B249">
        <v>-3250</v>
      </c>
      <c r="C249" s="36" t="s">
        <v>440</v>
      </c>
      <c r="D249" s="41">
        <v>5106</v>
      </c>
      <c r="E249" s="31" t="s">
        <v>1339</v>
      </c>
      <c r="F249">
        <v>5535919</v>
      </c>
      <c r="G249" s="36" t="s">
        <v>612</v>
      </c>
      <c r="H249">
        <v>0.10290000000000001</v>
      </c>
      <c r="I249">
        <v>-334.43</v>
      </c>
      <c r="J249" s="36" t="s">
        <v>436</v>
      </c>
      <c r="K249" s="31" t="s">
        <v>454</v>
      </c>
      <c r="L249" s="36" t="s">
        <v>1346</v>
      </c>
      <c r="M249" s="19">
        <v>34</v>
      </c>
      <c r="N249" s="31" t="s">
        <v>628</v>
      </c>
      <c r="O249" s="48" t="str">
        <f t="shared" si="15"/>
        <v>Qui</v>
      </c>
      <c r="P249" s="45" t="s">
        <v>455</v>
      </c>
      <c r="Q249" s="34" t="str">
        <f>CONCATENATE(O249,P249)</f>
        <v>QuiPRD</v>
      </c>
      <c r="R249" s="34" t="s">
        <v>1672</v>
      </c>
      <c r="S249" s="45" t="s">
        <v>1587</v>
      </c>
      <c r="T249" s="36" t="s">
        <v>441</v>
      </c>
      <c r="U249" s="1">
        <v>43206</v>
      </c>
      <c r="V249">
        <v>2204294</v>
      </c>
      <c r="W249" s="1">
        <v>43206</v>
      </c>
      <c r="X249" s="70" t="str">
        <f>VLOOKUP(T249,'GL Types'!$A$2:$B$9,2,FALSE)</f>
        <v>Inventory-Dry / Non-commodity</v>
      </c>
    </row>
    <row r="250" spans="1:25" x14ac:dyDescent="0.25">
      <c r="A250" s="1">
        <v>43206</v>
      </c>
      <c r="B250">
        <v>-5000</v>
      </c>
      <c r="C250" s="36" t="s">
        <v>440</v>
      </c>
      <c r="D250" s="41">
        <v>5106</v>
      </c>
      <c r="E250" s="31" t="s">
        <v>1339</v>
      </c>
      <c r="F250">
        <v>5535917</v>
      </c>
      <c r="G250" s="36" t="s">
        <v>612</v>
      </c>
      <c r="H250">
        <v>0.10290000000000001</v>
      </c>
      <c r="I250">
        <v>-514.5</v>
      </c>
      <c r="J250" s="36" t="s">
        <v>436</v>
      </c>
      <c r="K250" s="31" t="s">
        <v>454</v>
      </c>
      <c r="L250" s="36" t="s">
        <v>1347</v>
      </c>
      <c r="M250" s="19">
        <v>34</v>
      </c>
      <c r="N250" s="31" t="s">
        <v>630</v>
      </c>
      <c r="O250" s="46" t="str">
        <f t="shared" si="15"/>
        <v>Boi</v>
      </c>
      <c r="P250" s="47" t="s">
        <v>455</v>
      </c>
      <c r="Q250" s="49" t="s">
        <v>1600</v>
      </c>
      <c r="R250" s="34" t="str">
        <f>VLOOKUP(Q250,'Coding Matrix'!$D$8:$G$70,4,FALSE)</f>
        <v>Plant</v>
      </c>
      <c r="S250" s="31" t="s">
        <v>1584</v>
      </c>
      <c r="T250" s="36" t="s">
        <v>441</v>
      </c>
      <c r="U250" s="1">
        <v>43206</v>
      </c>
      <c r="V250">
        <v>2204294</v>
      </c>
      <c r="W250" s="1">
        <v>43206</v>
      </c>
      <c r="X250" s="70" t="str">
        <f>VLOOKUP(T250,'GL Types'!$A$2:$B$9,2,FALSE)</f>
        <v>Inventory-Dry / Non-commodity</v>
      </c>
      <c r="Y250" s="70" t="str">
        <f>VLOOKUP(Q250,'Coding Matrix'!$D$8:$H$70,5,FALSE)</f>
        <v>0ut of Spec - Supplies</v>
      </c>
    </row>
    <row r="251" spans="1:25" x14ac:dyDescent="0.25">
      <c r="A251" s="1">
        <v>43210</v>
      </c>
      <c r="B251">
        <v>-2854.9452000000001</v>
      </c>
      <c r="C251" s="36" t="s">
        <v>440</v>
      </c>
      <c r="D251" s="41">
        <v>5106</v>
      </c>
      <c r="E251" s="31" t="s">
        <v>1333</v>
      </c>
      <c r="F251">
        <v>5560873</v>
      </c>
      <c r="G251" s="36" t="s">
        <v>612</v>
      </c>
      <c r="H251">
        <v>0.10290000000000001</v>
      </c>
      <c r="I251">
        <v>-293.77</v>
      </c>
      <c r="J251" s="36" t="s">
        <v>436</v>
      </c>
      <c r="K251" s="31" t="s">
        <v>454</v>
      </c>
      <c r="L251" s="36" t="s">
        <v>1334</v>
      </c>
      <c r="M251" s="19">
        <v>34</v>
      </c>
      <c r="N251" s="31" t="s">
        <v>1335</v>
      </c>
      <c r="O251" s="34" t="str">
        <f t="shared" si="15"/>
        <v>OOS</v>
      </c>
      <c r="P251" s="47" t="s">
        <v>455</v>
      </c>
      <c r="Q251" s="49" t="s">
        <v>1600</v>
      </c>
      <c r="R251" s="34" t="str">
        <f>VLOOKUP(Q251,'Coding Matrix'!$D$8:$G$70,4,FALSE)</f>
        <v>Plant</v>
      </c>
      <c r="S251" s="31" t="s">
        <v>1585</v>
      </c>
      <c r="T251" s="36" t="s">
        <v>441</v>
      </c>
      <c r="U251" s="1">
        <v>43210</v>
      </c>
      <c r="V251">
        <v>2204294</v>
      </c>
      <c r="W251" s="1">
        <v>43210</v>
      </c>
      <c r="X251" s="70" t="str">
        <f>VLOOKUP(T251,'GL Types'!$A$2:$B$9,2,FALSE)</f>
        <v>Inventory-Dry / Non-commodity</v>
      </c>
      <c r="Y251" s="70" t="str">
        <f>VLOOKUP(Q251,'Coding Matrix'!$D$8:$H$70,5,FALSE)</f>
        <v>0ut of Spec - Supplies</v>
      </c>
    </row>
    <row r="252" spans="1:25" x14ac:dyDescent="0.25">
      <c r="A252" s="1">
        <v>43210</v>
      </c>
      <c r="B252">
        <v>-395.0548</v>
      </c>
      <c r="C252" s="36" t="s">
        <v>440</v>
      </c>
      <c r="D252" s="41">
        <v>5106</v>
      </c>
      <c r="E252" s="31" t="s">
        <v>1336</v>
      </c>
      <c r="F252">
        <v>5560873</v>
      </c>
      <c r="G252" s="36" t="s">
        <v>612</v>
      </c>
      <c r="H252">
        <v>0.10290000000000001</v>
      </c>
      <c r="I252">
        <v>-40.65</v>
      </c>
      <c r="J252" s="36" t="s">
        <v>436</v>
      </c>
      <c r="K252" s="31" t="s">
        <v>454</v>
      </c>
      <c r="L252" s="36" t="s">
        <v>1334</v>
      </c>
      <c r="M252" s="19">
        <v>34</v>
      </c>
      <c r="N252" s="31" t="s">
        <v>1335</v>
      </c>
      <c r="O252" s="34" t="str">
        <f t="shared" si="15"/>
        <v>OOS</v>
      </c>
      <c r="P252" s="47" t="s">
        <v>455</v>
      </c>
      <c r="Q252" s="49" t="s">
        <v>1600</v>
      </c>
      <c r="R252" s="34" t="str">
        <f>VLOOKUP(Q252,'Coding Matrix'!$D$8:$G$70,4,FALSE)</f>
        <v>Plant</v>
      </c>
      <c r="S252" s="31" t="s">
        <v>1585</v>
      </c>
      <c r="T252" s="36" t="s">
        <v>441</v>
      </c>
      <c r="U252" s="1">
        <v>43210</v>
      </c>
      <c r="V252">
        <v>2204294</v>
      </c>
      <c r="W252" s="1">
        <v>43210</v>
      </c>
      <c r="X252" s="70" t="str">
        <f>VLOOKUP(T252,'GL Types'!$A$2:$B$9,2,FALSE)</f>
        <v>Inventory-Dry / Non-commodity</v>
      </c>
      <c r="Y252" s="70" t="str">
        <f>VLOOKUP(Q252,'Coding Matrix'!$D$8:$H$70,5,FALSE)</f>
        <v>0ut of Spec - Supplies</v>
      </c>
    </row>
    <row r="253" spans="1:25" x14ac:dyDescent="0.25">
      <c r="A253" s="1">
        <v>43210</v>
      </c>
      <c r="B253">
        <v>-5000</v>
      </c>
      <c r="C253" s="36" t="s">
        <v>440</v>
      </c>
      <c r="D253" s="41">
        <v>5106</v>
      </c>
      <c r="E253" s="31" t="s">
        <v>1336</v>
      </c>
      <c r="F253">
        <v>5560870</v>
      </c>
      <c r="G253" s="36" t="s">
        <v>612</v>
      </c>
      <c r="H253">
        <v>0.10290000000000001</v>
      </c>
      <c r="I253">
        <v>-514.5</v>
      </c>
      <c r="J253" s="36" t="s">
        <v>436</v>
      </c>
      <c r="K253" s="31" t="s">
        <v>454</v>
      </c>
      <c r="L253" s="36" t="s">
        <v>1337</v>
      </c>
      <c r="M253" s="19">
        <v>34</v>
      </c>
      <c r="N253" s="31" t="s">
        <v>1338</v>
      </c>
      <c r="O253" s="34" t="str">
        <f t="shared" si="15"/>
        <v>OOS</v>
      </c>
      <c r="P253" s="47" t="s">
        <v>455</v>
      </c>
      <c r="Q253" s="49" t="s">
        <v>1600</v>
      </c>
      <c r="R253" s="34" t="str">
        <f>VLOOKUP(Q253,'Coding Matrix'!$D$8:$G$70,4,FALSE)</f>
        <v>Plant</v>
      </c>
      <c r="S253" s="31" t="s">
        <v>1585</v>
      </c>
      <c r="T253" s="36" t="s">
        <v>441</v>
      </c>
      <c r="U253" s="1">
        <v>43210</v>
      </c>
      <c r="V253">
        <v>2204294</v>
      </c>
      <c r="W253" s="1">
        <v>43210</v>
      </c>
      <c r="X253" s="70" t="str">
        <f>VLOOKUP(T253,'GL Types'!$A$2:$B$9,2,FALSE)</f>
        <v>Inventory-Dry / Non-commodity</v>
      </c>
      <c r="Y253" s="70" t="str">
        <f>VLOOKUP(Q253,'Coding Matrix'!$D$8:$H$70,5,FALSE)</f>
        <v>0ut of Spec - Supplies</v>
      </c>
    </row>
    <row r="254" spans="1:25" x14ac:dyDescent="0.25">
      <c r="A254" s="1">
        <v>43193</v>
      </c>
      <c r="B254">
        <v>-256.5</v>
      </c>
      <c r="C254" s="36" t="s">
        <v>440</v>
      </c>
      <c r="D254" s="33">
        <v>6200</v>
      </c>
      <c r="E254" s="31" t="s">
        <v>1005</v>
      </c>
      <c r="F254">
        <v>5480891</v>
      </c>
      <c r="G254" s="36" t="s">
        <v>469</v>
      </c>
      <c r="H254">
        <v>0.77680000000000005</v>
      </c>
      <c r="I254">
        <v>-199.25</v>
      </c>
      <c r="J254" s="36" t="s">
        <v>446</v>
      </c>
      <c r="K254" s="31" t="s">
        <v>459</v>
      </c>
      <c r="L254" s="36" t="s">
        <v>1006</v>
      </c>
      <c r="M254" s="19">
        <v>36</v>
      </c>
      <c r="N254" s="31" t="s">
        <v>1007</v>
      </c>
      <c r="O254" s="34" t="str">
        <f t="shared" si="15"/>
        <v>dmg</v>
      </c>
      <c r="P254" s="31" t="s">
        <v>132</v>
      </c>
      <c r="Q254" s="34" t="str">
        <f>CONCATENATE(O254,P254)</f>
        <v>dmgDMG</v>
      </c>
      <c r="R254" s="34" t="str">
        <f>VLOOKUP(Q254,'Coding Matrix'!$D$8:$G$70,4,FALSE)</f>
        <v>Plant</v>
      </c>
      <c r="S254" s="31"/>
      <c r="T254" s="36" t="s">
        <v>441</v>
      </c>
      <c r="U254" s="1">
        <v>43193</v>
      </c>
      <c r="V254">
        <v>2204492</v>
      </c>
      <c r="W254" s="1">
        <v>43193</v>
      </c>
      <c r="X254" s="70" t="str">
        <f>VLOOKUP(T254,'GL Types'!$A$2:$B$9,2,FALSE)</f>
        <v>Inventory-Dry / Non-commodity</v>
      </c>
      <c r="Y254" s="70" t="str">
        <f>VLOOKUP(Q254,'Coding Matrix'!$D$8:$H$70,5,FALSE)</f>
        <v>Damaged -  Repeat Primary code if other codes are not applicable</v>
      </c>
    </row>
    <row r="255" spans="1:25" x14ac:dyDescent="0.25">
      <c r="A255" s="1">
        <v>43193</v>
      </c>
      <c r="B255">
        <v>-1</v>
      </c>
      <c r="C255" s="36" t="s">
        <v>438</v>
      </c>
      <c r="D255" s="42" t="s">
        <v>1008</v>
      </c>
      <c r="E255" s="31" t="s">
        <v>1009</v>
      </c>
      <c r="F255">
        <v>5479241</v>
      </c>
      <c r="G255" s="36" t="s">
        <v>469</v>
      </c>
      <c r="H255">
        <v>17.285</v>
      </c>
      <c r="I255">
        <v>-17.29</v>
      </c>
      <c r="J255" s="36" t="s">
        <v>436</v>
      </c>
      <c r="K255" s="31" t="s">
        <v>460</v>
      </c>
      <c r="L255" s="36" t="s">
        <v>1010</v>
      </c>
      <c r="M255" s="19">
        <v>36</v>
      </c>
      <c r="N255" s="31" t="s">
        <v>579</v>
      </c>
      <c r="O255" s="34" t="str">
        <f t="shared" si="15"/>
        <v>OOS</v>
      </c>
      <c r="P255" s="47" t="s">
        <v>688</v>
      </c>
      <c r="Q255" s="49" t="s">
        <v>1594</v>
      </c>
      <c r="R255" s="34" t="str">
        <f>VLOOKUP(Q255,'Coding Matrix'!$D$8:$G$70,4,FALSE)</f>
        <v>Plant</v>
      </c>
      <c r="S255" s="31" t="s">
        <v>1591</v>
      </c>
      <c r="T255" s="36" t="s">
        <v>439</v>
      </c>
      <c r="U255" s="1">
        <v>43193</v>
      </c>
      <c r="V255">
        <v>2203225</v>
      </c>
      <c r="W255" s="1">
        <v>43193</v>
      </c>
      <c r="X255" s="70" t="str">
        <f>VLOOKUP(T255,'GL Types'!$A$2:$B$9,2,FALSE)</f>
        <v>Finished Goods</v>
      </c>
      <c r="Y255" s="70" t="str">
        <f>VLOOKUP(Q255,'Coding Matrix'!$D$8:$H$70,5,FALSE)</f>
        <v xml:space="preserve">0ut of Spec - Testing Lab/QA Sampling  </v>
      </c>
    </row>
    <row r="256" spans="1:25" x14ac:dyDescent="0.25">
      <c r="A256" s="1">
        <v>43193</v>
      </c>
      <c r="B256">
        <v>-1</v>
      </c>
      <c r="C256" s="36" t="s">
        <v>438</v>
      </c>
      <c r="D256" s="42" t="s">
        <v>557</v>
      </c>
      <c r="E256" s="31" t="s">
        <v>1009</v>
      </c>
      <c r="F256">
        <v>5479098</v>
      </c>
      <c r="G256" s="36" t="s">
        <v>469</v>
      </c>
      <c r="H256">
        <v>17.312100000000001</v>
      </c>
      <c r="I256">
        <v>-17.309999999999999</v>
      </c>
      <c r="J256" s="36" t="s">
        <v>436</v>
      </c>
      <c r="K256" s="31" t="s">
        <v>460</v>
      </c>
      <c r="L256" s="36" t="s">
        <v>1011</v>
      </c>
      <c r="M256" s="19">
        <v>36</v>
      </c>
      <c r="N256" s="31" t="s">
        <v>579</v>
      </c>
      <c r="O256" s="34" t="str">
        <f t="shared" si="15"/>
        <v>OOS</v>
      </c>
      <c r="P256" s="47" t="s">
        <v>688</v>
      </c>
      <c r="Q256" s="49" t="s">
        <v>1594</v>
      </c>
      <c r="R256" s="34" t="str">
        <f>VLOOKUP(Q256,'Coding Matrix'!$D$8:$G$70,4,FALSE)</f>
        <v>Plant</v>
      </c>
      <c r="S256" s="31" t="s">
        <v>1591</v>
      </c>
      <c r="T256" s="36" t="s">
        <v>439</v>
      </c>
      <c r="U256" s="1">
        <v>43193</v>
      </c>
      <c r="V256">
        <v>2203223</v>
      </c>
      <c r="W256" s="1">
        <v>43193</v>
      </c>
      <c r="X256" s="70" t="str">
        <f>VLOOKUP(T256,'GL Types'!$A$2:$B$9,2,FALSE)</f>
        <v>Finished Goods</v>
      </c>
      <c r="Y256" s="70" t="str">
        <f>VLOOKUP(Q256,'Coding Matrix'!$D$8:$H$70,5,FALSE)</f>
        <v xml:space="preserve">0ut of Spec - Testing Lab/QA Sampling  </v>
      </c>
    </row>
    <row r="257" spans="1:25" x14ac:dyDescent="0.25">
      <c r="A257" s="1">
        <v>43193</v>
      </c>
      <c r="B257">
        <v>-3</v>
      </c>
      <c r="C257" s="36" t="s">
        <v>438</v>
      </c>
      <c r="D257" s="31" t="s">
        <v>975</v>
      </c>
      <c r="E257" s="31" t="s">
        <v>1012</v>
      </c>
      <c r="F257">
        <v>5478528</v>
      </c>
      <c r="G257" s="36" t="s">
        <v>469</v>
      </c>
      <c r="H257">
        <v>17.105899999999998</v>
      </c>
      <c r="I257">
        <v>-51.32</v>
      </c>
      <c r="J257" s="36" t="s">
        <v>436</v>
      </c>
      <c r="K257" s="31" t="s">
        <v>460</v>
      </c>
      <c r="L257" s="36" t="s">
        <v>1013</v>
      </c>
      <c r="M257" s="19">
        <v>36</v>
      </c>
      <c r="N257" s="31" t="s">
        <v>1014</v>
      </c>
      <c r="O257" s="34" t="str">
        <f t="shared" si="15"/>
        <v>DMG</v>
      </c>
      <c r="P257" s="31" t="s">
        <v>132</v>
      </c>
      <c r="Q257" s="34" t="str">
        <f t="shared" ref="Q257:Q281" si="18">CONCATENATE(O257,P257)</f>
        <v>DMGDMG</v>
      </c>
      <c r="R257" s="34" t="str">
        <f>VLOOKUP(Q257,'Coding Matrix'!$D$8:$G$70,4,FALSE)</f>
        <v>Plant</v>
      </c>
      <c r="S257" s="31"/>
      <c r="T257" s="36" t="s">
        <v>439</v>
      </c>
      <c r="U257" s="1">
        <v>43193</v>
      </c>
      <c r="V257">
        <v>2199239</v>
      </c>
      <c r="W257" s="1">
        <v>43193</v>
      </c>
      <c r="X257" s="70" t="str">
        <f>VLOOKUP(T257,'GL Types'!$A$2:$B$9,2,FALSE)</f>
        <v>Finished Goods</v>
      </c>
      <c r="Y257" s="70" t="str">
        <f>VLOOKUP(Q257,'Coding Matrix'!$D$8:$H$70,5,FALSE)</f>
        <v>Damaged -  Repeat Primary code if other codes are not applicable</v>
      </c>
    </row>
    <row r="258" spans="1:25" x14ac:dyDescent="0.25">
      <c r="A258" s="1">
        <v>43199</v>
      </c>
      <c r="B258">
        <v>-19</v>
      </c>
      <c r="C258" s="36" t="s">
        <v>438</v>
      </c>
      <c r="D258" s="31" t="s">
        <v>572</v>
      </c>
      <c r="E258" s="31" t="s">
        <v>573</v>
      </c>
      <c r="F258">
        <v>5505827</v>
      </c>
      <c r="G258" s="36" t="s">
        <v>469</v>
      </c>
      <c r="H258">
        <v>20.6431</v>
      </c>
      <c r="I258">
        <v>-392.22</v>
      </c>
      <c r="J258" s="36" t="s">
        <v>445</v>
      </c>
      <c r="K258" s="31" t="s">
        <v>460</v>
      </c>
      <c r="L258" s="36" t="s">
        <v>574</v>
      </c>
      <c r="M258" s="19">
        <v>36</v>
      </c>
      <c r="N258" s="31" t="s">
        <v>575</v>
      </c>
      <c r="O258" s="34" t="str">
        <f t="shared" si="15"/>
        <v>EXP</v>
      </c>
      <c r="P258" s="31" t="s">
        <v>139</v>
      </c>
      <c r="Q258" s="34" t="str">
        <f t="shared" si="18"/>
        <v>EXPEXP</v>
      </c>
      <c r="R258" s="34" t="str">
        <f>VLOOKUP(Q258,'Coding Matrix'!$D$8:$G$70,4,FALSE)</f>
        <v>Supply Chain</v>
      </c>
      <c r="S258" s="31"/>
      <c r="T258" s="36" t="s">
        <v>439</v>
      </c>
      <c r="U258" s="1">
        <v>43199</v>
      </c>
      <c r="V258">
        <v>2198152</v>
      </c>
      <c r="W258" s="1">
        <v>43199</v>
      </c>
      <c r="X258" s="70" t="str">
        <f>VLOOKUP(T258,'GL Types'!$A$2:$B$9,2,FALSE)</f>
        <v>Finished Goods</v>
      </c>
      <c r="Y258" s="70" t="str">
        <f>VLOOKUP(Q258,'Coding Matrix'!$D$8:$H$70,5,FALSE)</f>
        <v>Expired -  Repeat Primary code if other codes are not applicable</v>
      </c>
    </row>
    <row r="259" spans="1:25" x14ac:dyDescent="0.25">
      <c r="A259" s="1">
        <v>43199</v>
      </c>
      <c r="B259">
        <v>-2</v>
      </c>
      <c r="C259" s="36" t="s">
        <v>438</v>
      </c>
      <c r="D259" s="31" t="s">
        <v>576</v>
      </c>
      <c r="E259" s="31" t="s">
        <v>577</v>
      </c>
      <c r="F259">
        <v>5505807</v>
      </c>
      <c r="G259" s="36" t="s">
        <v>469</v>
      </c>
      <c r="H259">
        <v>27.332599999999999</v>
      </c>
      <c r="I259">
        <v>-54.67</v>
      </c>
      <c r="J259" s="36" t="s">
        <v>436</v>
      </c>
      <c r="K259" s="31" t="s">
        <v>460</v>
      </c>
      <c r="L259" s="36" t="s">
        <v>578</v>
      </c>
      <c r="M259" s="19">
        <v>36</v>
      </c>
      <c r="N259" s="31" t="s">
        <v>579</v>
      </c>
      <c r="O259" s="34" t="str">
        <f t="shared" si="15"/>
        <v>OOS</v>
      </c>
      <c r="P259" s="31" t="s">
        <v>124</v>
      </c>
      <c r="Q259" s="34" t="str">
        <f t="shared" si="18"/>
        <v>OOSSTN</v>
      </c>
      <c r="R259" s="34" t="str">
        <f>VLOOKUP(Q259,'Coding Matrix'!$D$8:$G$70,4,FALSE)</f>
        <v>Plant</v>
      </c>
      <c r="S259" s="31"/>
      <c r="T259" s="36" t="s">
        <v>439</v>
      </c>
      <c r="U259" s="1">
        <v>43199</v>
      </c>
      <c r="V259">
        <v>2199222</v>
      </c>
      <c r="W259" s="1">
        <v>43199</v>
      </c>
      <c r="X259" s="70" t="str">
        <f>VLOOKUP(T259,'GL Types'!$A$2:$B$9,2,FALSE)</f>
        <v>Finished Goods</v>
      </c>
      <c r="Y259" s="70" t="str">
        <f>VLOOKUP(Q259,'Coding Matrix'!$D$8:$H$70,5,FALSE)</f>
        <v>0ut of Spec - Stained</v>
      </c>
    </row>
    <row r="260" spans="1:25" x14ac:dyDescent="0.25">
      <c r="A260" s="1">
        <v>43199</v>
      </c>
      <c r="B260">
        <v>-1</v>
      </c>
      <c r="C260" s="36" t="s">
        <v>438</v>
      </c>
      <c r="D260" s="31" t="s">
        <v>580</v>
      </c>
      <c r="E260" s="31" t="s">
        <v>581</v>
      </c>
      <c r="F260">
        <v>5505793</v>
      </c>
      <c r="G260" s="36" t="s">
        <v>469</v>
      </c>
      <c r="H260">
        <v>23.370699999999999</v>
      </c>
      <c r="I260">
        <v>-23.37</v>
      </c>
      <c r="J260" s="36" t="s">
        <v>436</v>
      </c>
      <c r="K260" s="31" t="s">
        <v>460</v>
      </c>
      <c r="L260" s="36" t="s">
        <v>582</v>
      </c>
      <c r="M260" s="19">
        <v>36</v>
      </c>
      <c r="N260" s="31" t="s">
        <v>583</v>
      </c>
      <c r="O260" s="34" t="str">
        <f t="shared" si="15"/>
        <v>DMG</v>
      </c>
      <c r="P260" s="31" t="s">
        <v>133</v>
      </c>
      <c r="Q260" s="34" t="str">
        <f t="shared" si="18"/>
        <v>DMGDWH</v>
      </c>
      <c r="R260" s="34" t="str">
        <f>VLOOKUP(Q260,'Coding Matrix'!$D$8:$G$70,4,FALSE)</f>
        <v>Plant</v>
      </c>
      <c r="S260" s="31"/>
      <c r="T260" s="36" t="s">
        <v>439</v>
      </c>
      <c r="U260" s="1">
        <v>43199</v>
      </c>
      <c r="V260">
        <v>2199171</v>
      </c>
      <c r="W260" s="1">
        <v>43199</v>
      </c>
      <c r="X260" s="70" t="str">
        <f>VLOOKUP(T260,'GL Types'!$A$2:$B$9,2,FALSE)</f>
        <v>Finished Goods</v>
      </c>
      <c r="Y260" s="70" t="str">
        <f>VLOOKUP(Q260,'Coding Matrix'!$D$8:$H$70,5,FALSE)</f>
        <v>Damaged -  Damage Warehouse - Material Handling Damage</v>
      </c>
    </row>
    <row r="261" spans="1:25" x14ac:dyDescent="0.25">
      <c r="A261" s="1">
        <v>43199</v>
      </c>
      <c r="B261">
        <v>-1</v>
      </c>
      <c r="C261" s="36" t="s">
        <v>438</v>
      </c>
      <c r="D261" s="31" t="s">
        <v>461</v>
      </c>
      <c r="E261" s="31" t="s">
        <v>584</v>
      </c>
      <c r="F261">
        <v>5505793</v>
      </c>
      <c r="G261" s="36" t="s">
        <v>469</v>
      </c>
      <c r="H261">
        <v>17.982099999999999</v>
      </c>
      <c r="I261">
        <v>-17.98</v>
      </c>
      <c r="J261" s="36" t="s">
        <v>445</v>
      </c>
      <c r="K261" s="31" t="s">
        <v>460</v>
      </c>
      <c r="L261" s="36" t="s">
        <v>582</v>
      </c>
      <c r="M261" s="19">
        <v>36</v>
      </c>
      <c r="N261" s="31" t="s">
        <v>583</v>
      </c>
      <c r="O261" s="34" t="str">
        <f t="shared" si="15"/>
        <v>DMG</v>
      </c>
      <c r="P261" s="31" t="s">
        <v>133</v>
      </c>
      <c r="Q261" s="34" t="str">
        <f t="shared" si="18"/>
        <v>DMGDWH</v>
      </c>
      <c r="R261" s="34" t="str">
        <f>VLOOKUP(Q261,'Coding Matrix'!$D$8:$G$70,4,FALSE)</f>
        <v>Plant</v>
      </c>
      <c r="S261" s="31"/>
      <c r="T261" s="36" t="s">
        <v>439</v>
      </c>
      <c r="U261" s="1">
        <v>43199</v>
      </c>
      <c r="V261">
        <v>2202857</v>
      </c>
      <c r="W261" s="1">
        <v>43199</v>
      </c>
      <c r="X261" s="70" t="str">
        <f>VLOOKUP(T261,'GL Types'!$A$2:$B$9,2,FALSE)</f>
        <v>Finished Goods</v>
      </c>
      <c r="Y261" s="70" t="str">
        <f>VLOOKUP(Q261,'Coding Matrix'!$D$8:$H$70,5,FALSE)</f>
        <v>Damaged -  Damage Warehouse - Material Handling Damage</v>
      </c>
    </row>
    <row r="262" spans="1:25" x14ac:dyDescent="0.25">
      <c r="A262" s="1">
        <v>43199</v>
      </c>
      <c r="B262">
        <v>-1</v>
      </c>
      <c r="C262" s="36" t="s">
        <v>438</v>
      </c>
      <c r="D262" s="31" t="s">
        <v>585</v>
      </c>
      <c r="E262" s="31" t="s">
        <v>586</v>
      </c>
      <c r="F262">
        <v>5505793</v>
      </c>
      <c r="G262" s="36" t="s">
        <v>469</v>
      </c>
      <c r="H262">
        <v>21.867999999999999</v>
      </c>
      <c r="I262">
        <v>-21.87</v>
      </c>
      <c r="J262" s="36" t="s">
        <v>445</v>
      </c>
      <c r="K262" s="31" t="s">
        <v>460</v>
      </c>
      <c r="L262" s="36" t="s">
        <v>582</v>
      </c>
      <c r="M262" s="19">
        <v>36</v>
      </c>
      <c r="N262" s="31" t="s">
        <v>583</v>
      </c>
      <c r="O262" s="34" t="str">
        <f t="shared" si="15"/>
        <v>DMG</v>
      </c>
      <c r="P262" s="31" t="s">
        <v>133</v>
      </c>
      <c r="Q262" s="34" t="str">
        <f t="shared" si="18"/>
        <v>DMGDWH</v>
      </c>
      <c r="R262" s="34" t="str">
        <f>VLOOKUP(Q262,'Coding Matrix'!$D$8:$G$70,4,FALSE)</f>
        <v>Plant</v>
      </c>
      <c r="S262" s="31"/>
      <c r="T262" s="36" t="s">
        <v>439</v>
      </c>
      <c r="U262" s="1">
        <v>43199</v>
      </c>
      <c r="V262">
        <v>2198159</v>
      </c>
      <c r="W262" s="1">
        <v>43199</v>
      </c>
      <c r="X262" s="70" t="str">
        <f>VLOOKUP(T262,'GL Types'!$A$2:$B$9,2,FALSE)</f>
        <v>Finished Goods</v>
      </c>
      <c r="Y262" s="70" t="str">
        <f>VLOOKUP(Q262,'Coding Matrix'!$D$8:$H$70,5,FALSE)</f>
        <v>Damaged -  Damage Warehouse - Material Handling Damage</v>
      </c>
    </row>
    <row r="263" spans="1:25" x14ac:dyDescent="0.25">
      <c r="A263" s="1">
        <v>43199</v>
      </c>
      <c r="B263">
        <v>-1</v>
      </c>
      <c r="C263" s="36" t="s">
        <v>438</v>
      </c>
      <c r="D263" s="31" t="s">
        <v>587</v>
      </c>
      <c r="E263" s="31" t="s">
        <v>588</v>
      </c>
      <c r="F263">
        <v>5505793</v>
      </c>
      <c r="G263" s="36" t="s">
        <v>469</v>
      </c>
      <c r="H263">
        <v>32.650500000000001</v>
      </c>
      <c r="I263">
        <v>-32.65</v>
      </c>
      <c r="J263" s="36" t="s">
        <v>445</v>
      </c>
      <c r="K263" s="31" t="s">
        <v>460</v>
      </c>
      <c r="L263" s="36" t="s">
        <v>589</v>
      </c>
      <c r="M263" s="19">
        <v>36</v>
      </c>
      <c r="N263" s="31" t="s">
        <v>583</v>
      </c>
      <c r="O263" s="34" t="str">
        <f t="shared" si="15"/>
        <v>DMG</v>
      </c>
      <c r="P263" s="31" t="s">
        <v>133</v>
      </c>
      <c r="Q263" s="34" t="str">
        <f t="shared" si="18"/>
        <v>DMGDWH</v>
      </c>
      <c r="R263" s="34" t="str">
        <f>VLOOKUP(Q263,'Coding Matrix'!$D$8:$G$70,4,FALSE)</f>
        <v>Plant</v>
      </c>
      <c r="S263" s="31"/>
      <c r="T263" s="36" t="s">
        <v>439</v>
      </c>
      <c r="U263" s="1">
        <v>43199</v>
      </c>
      <c r="V263">
        <v>2198158</v>
      </c>
      <c r="W263" s="1">
        <v>43199</v>
      </c>
      <c r="X263" s="70" t="str">
        <f>VLOOKUP(T263,'GL Types'!$A$2:$B$9,2,FALSE)</f>
        <v>Finished Goods</v>
      </c>
      <c r="Y263" s="70" t="str">
        <f>VLOOKUP(Q263,'Coding Matrix'!$D$8:$H$70,5,FALSE)</f>
        <v>Damaged -  Damage Warehouse - Material Handling Damage</v>
      </c>
    </row>
    <row r="264" spans="1:25" x14ac:dyDescent="0.25">
      <c r="A264" s="1">
        <v>43201</v>
      </c>
      <c r="B264">
        <v>-50</v>
      </c>
      <c r="C264" s="36" t="s">
        <v>440</v>
      </c>
      <c r="D264" s="33">
        <v>2072</v>
      </c>
      <c r="E264" s="31" t="s">
        <v>562</v>
      </c>
      <c r="F264">
        <v>5518772</v>
      </c>
      <c r="G264" s="36" t="s">
        <v>469</v>
      </c>
      <c r="H264">
        <v>0.65400000000000003</v>
      </c>
      <c r="I264">
        <v>-32.700000000000003</v>
      </c>
      <c r="J264" s="36" t="s">
        <v>446</v>
      </c>
      <c r="K264" s="31" t="s">
        <v>459</v>
      </c>
      <c r="L264" s="36" t="s">
        <v>563</v>
      </c>
      <c r="M264" s="19">
        <v>36</v>
      </c>
      <c r="N264" s="31" t="s">
        <v>564</v>
      </c>
      <c r="O264" s="34" t="str">
        <f t="shared" si="15"/>
        <v>DMG</v>
      </c>
      <c r="P264" s="31" t="s">
        <v>132</v>
      </c>
      <c r="Q264" s="34" t="str">
        <f t="shared" si="18"/>
        <v>DMGDMG</v>
      </c>
      <c r="R264" s="34" t="str">
        <f>VLOOKUP(Q264,'Coding Matrix'!$D$8:$G$70,4,FALSE)</f>
        <v>Plant</v>
      </c>
      <c r="S264" s="31"/>
      <c r="T264" s="36" t="s">
        <v>441</v>
      </c>
      <c r="U264" s="1">
        <v>43201</v>
      </c>
      <c r="V264">
        <v>2203894</v>
      </c>
      <c r="W264" s="1">
        <v>43201</v>
      </c>
      <c r="X264" s="70" t="str">
        <f>VLOOKUP(T264,'GL Types'!$A$2:$B$9,2,FALSE)</f>
        <v>Inventory-Dry / Non-commodity</v>
      </c>
      <c r="Y264" s="70" t="str">
        <f>VLOOKUP(Q264,'Coding Matrix'!$D$8:$H$70,5,FALSE)</f>
        <v>Damaged -  Repeat Primary code if other codes are not applicable</v>
      </c>
    </row>
    <row r="265" spans="1:25" x14ac:dyDescent="0.25">
      <c r="A265" s="1">
        <v>43201</v>
      </c>
      <c r="B265">
        <v>-25</v>
      </c>
      <c r="C265" s="36" t="s">
        <v>440</v>
      </c>
      <c r="D265" s="33">
        <v>18999</v>
      </c>
      <c r="E265" s="31" t="s">
        <v>565</v>
      </c>
      <c r="F265">
        <v>5518765</v>
      </c>
      <c r="G265" s="36" t="s">
        <v>469</v>
      </c>
      <c r="H265">
        <v>1.575</v>
      </c>
      <c r="I265">
        <v>-39.380000000000003</v>
      </c>
      <c r="J265" s="36" t="s">
        <v>446</v>
      </c>
      <c r="K265" s="31" t="s">
        <v>459</v>
      </c>
      <c r="L265" s="36" t="s">
        <v>566</v>
      </c>
      <c r="M265" s="19">
        <v>36</v>
      </c>
      <c r="N265" s="31" t="s">
        <v>567</v>
      </c>
      <c r="O265" s="34" t="str">
        <f t="shared" si="15"/>
        <v>OOS</v>
      </c>
      <c r="P265" s="31" t="s">
        <v>167</v>
      </c>
      <c r="Q265" s="34" t="str">
        <f t="shared" si="18"/>
        <v>OOSSUP</v>
      </c>
      <c r="R265" s="34" t="str">
        <f>VLOOKUP(Q265,'Coding Matrix'!$D$8:$G$70,4,FALSE)</f>
        <v>Plant</v>
      </c>
      <c r="S265" s="31"/>
      <c r="T265" s="36" t="s">
        <v>441</v>
      </c>
      <c r="U265" s="1">
        <v>43201</v>
      </c>
      <c r="V265">
        <v>2206242</v>
      </c>
      <c r="W265" s="1">
        <v>43201</v>
      </c>
      <c r="X265" s="70" t="str">
        <f>VLOOKUP(T265,'GL Types'!$A$2:$B$9,2,FALSE)</f>
        <v>Inventory-Dry / Non-commodity</v>
      </c>
      <c r="Y265" s="70" t="str">
        <f>VLOOKUP(Q265,'Coding Matrix'!$D$8:$H$70,5,FALSE)</f>
        <v>0ut of Spec - Supplies</v>
      </c>
    </row>
    <row r="266" spans="1:25" x14ac:dyDescent="0.25">
      <c r="A266" s="1">
        <v>43201</v>
      </c>
      <c r="B266">
        <v>-25</v>
      </c>
      <c r="C266" s="36" t="s">
        <v>440</v>
      </c>
      <c r="D266" s="33">
        <v>18999</v>
      </c>
      <c r="E266" s="31" t="s">
        <v>568</v>
      </c>
      <c r="F266">
        <v>5518765</v>
      </c>
      <c r="G266" s="36" t="s">
        <v>469</v>
      </c>
      <c r="H266">
        <v>1.575</v>
      </c>
      <c r="I266">
        <v>-39.380000000000003</v>
      </c>
      <c r="J266" s="36" t="s">
        <v>446</v>
      </c>
      <c r="K266" s="31" t="s">
        <v>459</v>
      </c>
      <c r="L266" s="36" t="s">
        <v>566</v>
      </c>
      <c r="M266" s="19">
        <v>36</v>
      </c>
      <c r="N266" s="31" t="s">
        <v>567</v>
      </c>
      <c r="O266" s="34" t="str">
        <f t="shared" si="15"/>
        <v>OOS</v>
      </c>
      <c r="P266" s="31" t="s">
        <v>167</v>
      </c>
      <c r="Q266" s="34" t="str">
        <f t="shared" si="18"/>
        <v>OOSSUP</v>
      </c>
      <c r="R266" s="34" t="str">
        <f>VLOOKUP(Q266,'Coding Matrix'!$D$8:$G$70,4,FALSE)</f>
        <v>Plant</v>
      </c>
      <c r="S266" s="31"/>
      <c r="T266" s="36" t="s">
        <v>441</v>
      </c>
      <c r="U266" s="1">
        <v>43201</v>
      </c>
      <c r="V266">
        <v>2206242</v>
      </c>
      <c r="W266" s="1">
        <v>43201</v>
      </c>
      <c r="X266" s="70" t="str">
        <f>VLOOKUP(T266,'GL Types'!$A$2:$B$9,2,FALSE)</f>
        <v>Inventory-Dry / Non-commodity</v>
      </c>
      <c r="Y266" s="70" t="str">
        <f>VLOOKUP(Q266,'Coding Matrix'!$D$8:$H$70,5,FALSE)</f>
        <v>0ut of Spec - Supplies</v>
      </c>
    </row>
    <row r="267" spans="1:25" x14ac:dyDescent="0.25">
      <c r="A267" s="1">
        <v>43201</v>
      </c>
      <c r="B267">
        <v>-25</v>
      </c>
      <c r="C267" s="36" t="s">
        <v>440</v>
      </c>
      <c r="D267" s="33">
        <v>18999</v>
      </c>
      <c r="E267" s="31" t="s">
        <v>569</v>
      </c>
      <c r="F267">
        <v>5518765</v>
      </c>
      <c r="G267" s="36" t="s">
        <v>469</v>
      </c>
      <c r="H267">
        <v>1.575</v>
      </c>
      <c r="I267">
        <v>-39.380000000000003</v>
      </c>
      <c r="J267" s="36" t="s">
        <v>446</v>
      </c>
      <c r="K267" s="31" t="s">
        <v>459</v>
      </c>
      <c r="L267" s="36" t="s">
        <v>566</v>
      </c>
      <c r="M267" s="19">
        <v>36</v>
      </c>
      <c r="N267" s="31" t="s">
        <v>567</v>
      </c>
      <c r="O267" s="34" t="str">
        <f t="shared" si="15"/>
        <v>OOS</v>
      </c>
      <c r="P267" s="31" t="s">
        <v>167</v>
      </c>
      <c r="Q267" s="34" t="str">
        <f t="shared" si="18"/>
        <v>OOSSUP</v>
      </c>
      <c r="R267" s="34" t="str">
        <f>VLOOKUP(Q267,'Coding Matrix'!$D$8:$G$70,4,FALSE)</f>
        <v>Plant</v>
      </c>
      <c r="S267" s="31"/>
      <c r="T267" s="36" t="s">
        <v>441</v>
      </c>
      <c r="U267" s="1">
        <v>43201</v>
      </c>
      <c r="V267">
        <v>2206242</v>
      </c>
      <c r="W267" s="1">
        <v>43201</v>
      </c>
      <c r="X267" s="70" t="str">
        <f>VLOOKUP(T267,'GL Types'!$A$2:$B$9,2,FALSE)</f>
        <v>Inventory-Dry / Non-commodity</v>
      </c>
      <c r="Y267" s="70" t="str">
        <f>VLOOKUP(Q267,'Coding Matrix'!$D$8:$H$70,5,FALSE)</f>
        <v>0ut of Spec - Supplies</v>
      </c>
    </row>
    <row r="268" spans="1:25" x14ac:dyDescent="0.25">
      <c r="A268" s="1">
        <v>43201</v>
      </c>
      <c r="B268">
        <v>-150</v>
      </c>
      <c r="C268" s="36" t="s">
        <v>440</v>
      </c>
      <c r="D268" s="33">
        <v>12284</v>
      </c>
      <c r="E268" s="31" t="s">
        <v>570</v>
      </c>
      <c r="F268">
        <v>5518765</v>
      </c>
      <c r="G268" s="36" t="s">
        <v>469</v>
      </c>
      <c r="H268">
        <v>3.86</v>
      </c>
      <c r="I268">
        <v>-579</v>
      </c>
      <c r="J268" s="36" t="s">
        <v>446</v>
      </c>
      <c r="K268" s="31" t="s">
        <v>459</v>
      </c>
      <c r="L268" s="36" t="s">
        <v>571</v>
      </c>
      <c r="M268" s="19">
        <v>36</v>
      </c>
      <c r="N268" s="31" t="s">
        <v>567</v>
      </c>
      <c r="O268" s="34" t="str">
        <f t="shared" ref="O268:O331" si="19">LEFT(N268,3)</f>
        <v>OOS</v>
      </c>
      <c r="P268" s="31" t="s">
        <v>167</v>
      </c>
      <c r="Q268" s="34" t="str">
        <f t="shared" si="18"/>
        <v>OOSSUP</v>
      </c>
      <c r="R268" s="34" t="str">
        <f>VLOOKUP(Q268,'Coding Matrix'!$D$8:$G$70,4,FALSE)</f>
        <v>Plant</v>
      </c>
      <c r="S268" s="31"/>
      <c r="T268" s="36" t="s">
        <v>441</v>
      </c>
      <c r="U268" s="1">
        <v>43201</v>
      </c>
      <c r="V268">
        <v>2205362</v>
      </c>
      <c r="W268" s="1">
        <v>43201</v>
      </c>
      <c r="X268" s="70" t="str">
        <f>VLOOKUP(T268,'GL Types'!$A$2:$B$9,2,FALSE)</f>
        <v>Inventory-Dry / Non-commodity</v>
      </c>
      <c r="Y268" s="70" t="str">
        <f>VLOOKUP(Q268,'Coding Matrix'!$D$8:$H$70,5,FALSE)</f>
        <v>0ut of Spec - Supplies</v>
      </c>
    </row>
    <row r="269" spans="1:25" x14ac:dyDescent="0.25">
      <c r="A269" s="1">
        <v>43202</v>
      </c>
      <c r="B269">
        <v>-23</v>
      </c>
      <c r="C269" s="36" t="s">
        <v>438</v>
      </c>
      <c r="D269" s="31" t="s">
        <v>553</v>
      </c>
      <c r="E269" s="31" t="s">
        <v>554</v>
      </c>
      <c r="F269">
        <v>5524921</v>
      </c>
      <c r="G269" s="36" t="s">
        <v>469</v>
      </c>
      <c r="H269">
        <v>16.7883</v>
      </c>
      <c r="I269">
        <v>-386.13</v>
      </c>
      <c r="J269" s="36" t="s">
        <v>436</v>
      </c>
      <c r="K269" s="31" t="s">
        <v>460</v>
      </c>
      <c r="L269" s="36" t="s">
        <v>555</v>
      </c>
      <c r="M269" s="19">
        <v>36</v>
      </c>
      <c r="N269" s="31" t="s">
        <v>556</v>
      </c>
      <c r="O269" s="34" t="str">
        <f t="shared" si="19"/>
        <v>DMG</v>
      </c>
      <c r="P269" s="31" t="s">
        <v>132</v>
      </c>
      <c r="Q269" s="34" t="str">
        <f t="shared" si="18"/>
        <v>DMGDMG</v>
      </c>
      <c r="R269" s="34" t="str">
        <f>VLOOKUP(Q269,'Coding Matrix'!$D$8:$G$70,4,FALSE)</f>
        <v>Plant</v>
      </c>
      <c r="S269" s="31"/>
      <c r="T269" s="36" t="s">
        <v>439</v>
      </c>
      <c r="U269" s="1">
        <v>43202</v>
      </c>
      <c r="V269">
        <v>3149985</v>
      </c>
      <c r="W269" s="1">
        <v>43202</v>
      </c>
      <c r="X269" s="70" t="str">
        <f>VLOOKUP(T269,'GL Types'!$A$2:$B$9,2,FALSE)</f>
        <v>Finished Goods</v>
      </c>
      <c r="Y269" s="70" t="str">
        <f>VLOOKUP(Q269,'Coding Matrix'!$D$8:$H$70,5,FALSE)</f>
        <v>Damaged -  Repeat Primary code if other codes are not applicable</v>
      </c>
    </row>
    <row r="270" spans="1:25" x14ac:dyDescent="0.25">
      <c r="A270" s="1">
        <v>43202</v>
      </c>
      <c r="B270">
        <v>-6</v>
      </c>
      <c r="C270" s="36" t="s">
        <v>438</v>
      </c>
      <c r="D270" s="31" t="s">
        <v>557</v>
      </c>
      <c r="E270" s="31" t="s">
        <v>554</v>
      </c>
      <c r="F270">
        <v>5524921</v>
      </c>
      <c r="G270" s="36" t="s">
        <v>469</v>
      </c>
      <c r="H270">
        <v>17.328900000000001</v>
      </c>
      <c r="I270">
        <v>-103.97</v>
      </c>
      <c r="J270" s="36" t="s">
        <v>436</v>
      </c>
      <c r="K270" s="31" t="s">
        <v>460</v>
      </c>
      <c r="L270" s="36" t="s">
        <v>555</v>
      </c>
      <c r="M270" s="19">
        <v>36</v>
      </c>
      <c r="N270" s="31" t="s">
        <v>556</v>
      </c>
      <c r="O270" s="34" t="str">
        <f t="shared" si="19"/>
        <v>DMG</v>
      </c>
      <c r="P270" s="31" t="s">
        <v>132</v>
      </c>
      <c r="Q270" s="34" t="str">
        <f t="shared" si="18"/>
        <v>DMGDMG</v>
      </c>
      <c r="R270" s="34" t="str">
        <f>VLOOKUP(Q270,'Coding Matrix'!$D$8:$G$70,4,FALSE)</f>
        <v>Plant</v>
      </c>
      <c r="S270" s="31"/>
      <c r="T270" s="36" t="s">
        <v>439</v>
      </c>
      <c r="U270" s="1">
        <v>43202</v>
      </c>
      <c r="V270">
        <v>2203223</v>
      </c>
      <c r="W270" s="1">
        <v>43202</v>
      </c>
      <c r="X270" s="70" t="str">
        <f>VLOOKUP(T270,'GL Types'!$A$2:$B$9,2,FALSE)</f>
        <v>Finished Goods</v>
      </c>
      <c r="Y270" s="70" t="str">
        <f>VLOOKUP(Q270,'Coding Matrix'!$D$8:$H$70,5,FALSE)</f>
        <v>Damaged -  Repeat Primary code if other codes are not applicable</v>
      </c>
    </row>
    <row r="271" spans="1:25" x14ac:dyDescent="0.25">
      <c r="A271" s="1">
        <v>43202</v>
      </c>
      <c r="B271">
        <v>-8</v>
      </c>
      <c r="C271" s="36" t="s">
        <v>438</v>
      </c>
      <c r="D271" s="31" t="s">
        <v>558</v>
      </c>
      <c r="E271" s="31" t="s">
        <v>554</v>
      </c>
      <c r="F271">
        <v>5524921</v>
      </c>
      <c r="G271" s="36" t="s">
        <v>469</v>
      </c>
      <c r="H271">
        <v>14.6023</v>
      </c>
      <c r="I271">
        <v>-116.82</v>
      </c>
      <c r="J271" s="36" t="s">
        <v>436</v>
      </c>
      <c r="K271" s="31" t="s">
        <v>460</v>
      </c>
      <c r="L271" s="36" t="s">
        <v>559</v>
      </c>
      <c r="M271" s="19">
        <v>36</v>
      </c>
      <c r="N271" s="31" t="s">
        <v>556</v>
      </c>
      <c r="O271" s="34" t="str">
        <f t="shared" si="19"/>
        <v>DMG</v>
      </c>
      <c r="P271" s="31" t="s">
        <v>132</v>
      </c>
      <c r="Q271" s="34" t="str">
        <f t="shared" si="18"/>
        <v>DMGDMG</v>
      </c>
      <c r="R271" s="34" t="str">
        <f>VLOOKUP(Q271,'Coding Matrix'!$D$8:$G$70,4,FALSE)</f>
        <v>Plant</v>
      </c>
      <c r="S271" s="31"/>
      <c r="T271" s="36" t="s">
        <v>439</v>
      </c>
      <c r="U271" s="1">
        <v>43202</v>
      </c>
      <c r="V271">
        <v>2198999</v>
      </c>
      <c r="W271" s="1">
        <v>43202</v>
      </c>
      <c r="X271" s="70" t="str">
        <f>VLOOKUP(T271,'GL Types'!$A$2:$B$9,2,FALSE)</f>
        <v>Finished Goods</v>
      </c>
      <c r="Y271" s="70" t="str">
        <f>VLOOKUP(Q271,'Coding Matrix'!$D$8:$H$70,5,FALSE)</f>
        <v>Damaged -  Repeat Primary code if other codes are not applicable</v>
      </c>
    </row>
    <row r="272" spans="1:25" x14ac:dyDescent="0.25">
      <c r="A272" s="1">
        <v>43202</v>
      </c>
      <c r="B272">
        <v>-34</v>
      </c>
      <c r="C272" s="36" t="s">
        <v>438</v>
      </c>
      <c r="D272" s="31" t="s">
        <v>560</v>
      </c>
      <c r="E272" s="31" t="s">
        <v>561</v>
      </c>
      <c r="F272">
        <v>5524921</v>
      </c>
      <c r="G272" s="36" t="s">
        <v>469</v>
      </c>
      <c r="H272">
        <v>17.092199999999998</v>
      </c>
      <c r="I272">
        <v>-581.13</v>
      </c>
      <c r="J272" s="36" t="s">
        <v>436</v>
      </c>
      <c r="K272" s="31" t="s">
        <v>460</v>
      </c>
      <c r="L272" s="36" t="s">
        <v>559</v>
      </c>
      <c r="M272" s="19">
        <v>36</v>
      </c>
      <c r="N272" s="31" t="s">
        <v>556</v>
      </c>
      <c r="O272" s="34" t="str">
        <f t="shared" si="19"/>
        <v>DMG</v>
      </c>
      <c r="P272" s="31" t="s">
        <v>132</v>
      </c>
      <c r="Q272" s="34" t="str">
        <f t="shared" si="18"/>
        <v>DMGDMG</v>
      </c>
      <c r="R272" s="34" t="str">
        <f>VLOOKUP(Q272,'Coding Matrix'!$D$8:$G$70,4,FALSE)</f>
        <v>Plant</v>
      </c>
      <c r="S272" s="31"/>
      <c r="T272" s="36" t="s">
        <v>439</v>
      </c>
      <c r="U272" s="1">
        <v>43202</v>
      </c>
      <c r="V272">
        <v>3162959</v>
      </c>
      <c r="W272" s="1">
        <v>43202</v>
      </c>
      <c r="X272" s="70" t="str">
        <f>VLOOKUP(T272,'GL Types'!$A$2:$B$9,2,FALSE)</f>
        <v>Finished Goods</v>
      </c>
      <c r="Y272" s="70" t="str">
        <f>VLOOKUP(Q272,'Coding Matrix'!$D$8:$H$70,5,FALSE)</f>
        <v>Damaged -  Repeat Primary code if other codes are not applicable</v>
      </c>
    </row>
    <row r="273" spans="1:25" x14ac:dyDescent="0.25">
      <c r="A273" s="1">
        <v>43206</v>
      </c>
      <c r="B273">
        <v>-6</v>
      </c>
      <c r="C273" s="36" t="s">
        <v>438</v>
      </c>
      <c r="D273" s="31" t="s">
        <v>981</v>
      </c>
      <c r="E273" s="31" t="s">
        <v>982</v>
      </c>
      <c r="F273">
        <v>5537861</v>
      </c>
      <c r="G273" s="36" t="s">
        <v>469</v>
      </c>
      <c r="H273">
        <v>15.2006</v>
      </c>
      <c r="I273">
        <v>-91.2</v>
      </c>
      <c r="J273" s="36" t="s">
        <v>445</v>
      </c>
      <c r="K273" s="31" t="s">
        <v>460</v>
      </c>
      <c r="L273" s="36" t="s">
        <v>983</v>
      </c>
      <c r="M273" s="19">
        <v>36</v>
      </c>
      <c r="N273" s="31" t="s">
        <v>583</v>
      </c>
      <c r="O273" s="34" t="str">
        <f t="shared" si="19"/>
        <v>DMG</v>
      </c>
      <c r="P273" s="31" t="s">
        <v>133</v>
      </c>
      <c r="Q273" s="34" t="str">
        <f t="shared" si="18"/>
        <v>DMGDWH</v>
      </c>
      <c r="R273" s="34" t="str">
        <f>VLOOKUP(Q273,'Coding Matrix'!$D$8:$G$70,4,FALSE)</f>
        <v>Plant</v>
      </c>
      <c r="S273" s="31"/>
      <c r="T273" s="36" t="s">
        <v>439</v>
      </c>
      <c r="U273" s="1">
        <v>43206</v>
      </c>
      <c r="V273">
        <v>2199054</v>
      </c>
      <c r="W273" s="1">
        <v>43206</v>
      </c>
      <c r="X273" s="70" t="str">
        <f>VLOOKUP(T273,'GL Types'!$A$2:$B$9,2,FALSE)</f>
        <v>Finished Goods</v>
      </c>
      <c r="Y273" s="70" t="str">
        <f>VLOOKUP(Q273,'Coding Matrix'!$D$8:$H$70,5,FALSE)</f>
        <v>Damaged -  Damage Warehouse - Material Handling Damage</v>
      </c>
    </row>
    <row r="274" spans="1:25" x14ac:dyDescent="0.25">
      <c r="A274" s="1">
        <v>43206</v>
      </c>
      <c r="B274">
        <v>-4</v>
      </c>
      <c r="C274" s="36" t="s">
        <v>438</v>
      </c>
      <c r="D274" s="31" t="s">
        <v>984</v>
      </c>
      <c r="E274" s="31" t="s">
        <v>985</v>
      </c>
      <c r="F274">
        <v>5537861</v>
      </c>
      <c r="G274" s="36" t="s">
        <v>469</v>
      </c>
      <c r="H274">
        <v>12.196999999999999</v>
      </c>
      <c r="I274">
        <v>-48.79</v>
      </c>
      <c r="J274" s="36" t="s">
        <v>445</v>
      </c>
      <c r="K274" s="31" t="s">
        <v>460</v>
      </c>
      <c r="L274" s="36" t="s">
        <v>983</v>
      </c>
      <c r="M274" s="19">
        <v>36</v>
      </c>
      <c r="N274" s="31" t="s">
        <v>583</v>
      </c>
      <c r="O274" s="34" t="str">
        <f t="shared" si="19"/>
        <v>DMG</v>
      </c>
      <c r="P274" s="31" t="s">
        <v>133</v>
      </c>
      <c r="Q274" s="34" t="str">
        <f t="shared" si="18"/>
        <v>DMGDWH</v>
      </c>
      <c r="R274" s="34" t="str">
        <f>VLOOKUP(Q274,'Coding Matrix'!$D$8:$G$70,4,FALSE)</f>
        <v>Plant</v>
      </c>
      <c r="S274" s="31"/>
      <c r="T274" s="36" t="s">
        <v>439</v>
      </c>
      <c r="U274" s="1">
        <v>43206</v>
      </c>
      <c r="V274">
        <v>2198902</v>
      </c>
      <c r="W274" s="1">
        <v>43206</v>
      </c>
      <c r="X274" s="70" t="str">
        <f>VLOOKUP(T274,'GL Types'!$A$2:$B$9,2,FALSE)</f>
        <v>Finished Goods</v>
      </c>
      <c r="Y274" s="70" t="str">
        <f>VLOOKUP(Q274,'Coding Matrix'!$D$8:$H$70,5,FALSE)</f>
        <v>Damaged -  Damage Warehouse - Material Handling Damage</v>
      </c>
    </row>
    <row r="275" spans="1:25" x14ac:dyDescent="0.25">
      <c r="A275" s="1">
        <v>43206</v>
      </c>
      <c r="B275">
        <v>-1</v>
      </c>
      <c r="C275" s="36" t="s">
        <v>438</v>
      </c>
      <c r="D275" s="31" t="s">
        <v>986</v>
      </c>
      <c r="E275" s="31" t="s">
        <v>987</v>
      </c>
      <c r="F275">
        <v>5537837</v>
      </c>
      <c r="G275" s="36" t="s">
        <v>469</v>
      </c>
      <c r="H275">
        <v>9.9923000000000002</v>
      </c>
      <c r="I275">
        <v>-9.99</v>
      </c>
      <c r="J275" s="36" t="s">
        <v>445</v>
      </c>
      <c r="K275" s="31" t="s">
        <v>460</v>
      </c>
      <c r="L275" s="36" t="s">
        <v>988</v>
      </c>
      <c r="M275" s="19">
        <v>36</v>
      </c>
      <c r="N275" s="31" t="s">
        <v>583</v>
      </c>
      <c r="O275" s="34" t="str">
        <f t="shared" si="19"/>
        <v>DMG</v>
      </c>
      <c r="P275" s="31" t="s">
        <v>133</v>
      </c>
      <c r="Q275" s="34" t="str">
        <f t="shared" si="18"/>
        <v>DMGDWH</v>
      </c>
      <c r="R275" s="34" t="str">
        <f>VLOOKUP(Q275,'Coding Matrix'!$D$8:$G$70,4,FALSE)</f>
        <v>Plant</v>
      </c>
      <c r="S275" s="31"/>
      <c r="T275" s="36" t="s">
        <v>439</v>
      </c>
      <c r="U275" s="1">
        <v>43206</v>
      </c>
      <c r="V275">
        <v>3163478</v>
      </c>
      <c r="W275" s="1">
        <v>43206</v>
      </c>
      <c r="X275" s="70" t="str">
        <f>VLOOKUP(T275,'GL Types'!$A$2:$B$9,2,FALSE)</f>
        <v>Finished Goods</v>
      </c>
      <c r="Y275" s="70" t="str">
        <f>VLOOKUP(Q275,'Coding Matrix'!$D$8:$H$70,5,FALSE)</f>
        <v>Damaged -  Damage Warehouse - Material Handling Damage</v>
      </c>
    </row>
    <row r="276" spans="1:25" x14ac:dyDescent="0.25">
      <c r="A276" s="1">
        <v>43206</v>
      </c>
      <c r="B276">
        <v>-1</v>
      </c>
      <c r="C276" s="36" t="s">
        <v>438</v>
      </c>
      <c r="D276" s="31" t="s">
        <v>989</v>
      </c>
      <c r="E276" s="31" t="s">
        <v>990</v>
      </c>
      <c r="F276">
        <v>5537837</v>
      </c>
      <c r="G276" s="36" t="s">
        <v>469</v>
      </c>
      <c r="H276">
        <v>33.389499999999998</v>
      </c>
      <c r="I276">
        <v>-33.39</v>
      </c>
      <c r="J276" s="36" t="s">
        <v>445</v>
      </c>
      <c r="K276" s="31" t="s">
        <v>460</v>
      </c>
      <c r="L276" s="36" t="s">
        <v>988</v>
      </c>
      <c r="M276" s="19">
        <v>36</v>
      </c>
      <c r="N276" s="31" t="s">
        <v>583</v>
      </c>
      <c r="O276" s="34" t="str">
        <f t="shared" si="19"/>
        <v>DMG</v>
      </c>
      <c r="P276" s="31" t="s">
        <v>133</v>
      </c>
      <c r="Q276" s="34" t="str">
        <f t="shared" si="18"/>
        <v>DMGDWH</v>
      </c>
      <c r="R276" s="34" t="str">
        <f>VLOOKUP(Q276,'Coding Matrix'!$D$8:$G$70,4,FALSE)</f>
        <v>Plant</v>
      </c>
      <c r="S276" s="31"/>
      <c r="T276" s="36" t="s">
        <v>439</v>
      </c>
      <c r="U276" s="1">
        <v>43206</v>
      </c>
      <c r="V276">
        <v>3152485</v>
      </c>
      <c r="W276" s="1">
        <v>43206</v>
      </c>
      <c r="X276" s="70" t="str">
        <f>VLOOKUP(T276,'GL Types'!$A$2:$B$9,2,FALSE)</f>
        <v>Finished Goods</v>
      </c>
      <c r="Y276" s="70" t="str">
        <f>VLOOKUP(Q276,'Coding Matrix'!$D$8:$H$70,5,FALSE)</f>
        <v>Damaged -  Damage Warehouse - Material Handling Damage</v>
      </c>
    </row>
    <row r="277" spans="1:25" x14ac:dyDescent="0.25">
      <c r="A277" s="1">
        <v>43206</v>
      </c>
      <c r="B277">
        <v>-1</v>
      </c>
      <c r="C277" s="36" t="s">
        <v>438</v>
      </c>
      <c r="D277" s="31" t="s">
        <v>991</v>
      </c>
      <c r="E277" s="31" t="s">
        <v>992</v>
      </c>
      <c r="F277">
        <v>5537837</v>
      </c>
      <c r="G277" s="36" t="s">
        <v>469</v>
      </c>
      <c r="H277">
        <v>25.479399999999998</v>
      </c>
      <c r="I277">
        <v>-25.48</v>
      </c>
      <c r="J277" s="36" t="s">
        <v>445</v>
      </c>
      <c r="K277" s="31" t="s">
        <v>460</v>
      </c>
      <c r="L277" s="36" t="s">
        <v>993</v>
      </c>
      <c r="M277" s="19">
        <v>36</v>
      </c>
      <c r="N277" s="31" t="s">
        <v>583</v>
      </c>
      <c r="O277" s="34" t="str">
        <f t="shared" si="19"/>
        <v>DMG</v>
      </c>
      <c r="P277" s="31" t="s">
        <v>133</v>
      </c>
      <c r="Q277" s="34" t="str">
        <f t="shared" si="18"/>
        <v>DMGDWH</v>
      </c>
      <c r="R277" s="34" t="str">
        <f>VLOOKUP(Q277,'Coding Matrix'!$D$8:$G$70,4,FALSE)</f>
        <v>Plant</v>
      </c>
      <c r="S277" s="31"/>
      <c r="T277" s="36" t="s">
        <v>439</v>
      </c>
      <c r="U277" s="1">
        <v>43206</v>
      </c>
      <c r="V277">
        <v>2203083</v>
      </c>
      <c r="W277" s="1">
        <v>43206</v>
      </c>
      <c r="X277" s="70" t="str">
        <f>VLOOKUP(T277,'GL Types'!$A$2:$B$9,2,FALSE)</f>
        <v>Finished Goods</v>
      </c>
      <c r="Y277" s="70" t="str">
        <f>VLOOKUP(Q277,'Coding Matrix'!$D$8:$H$70,5,FALSE)</f>
        <v>Damaged -  Damage Warehouse - Material Handling Damage</v>
      </c>
    </row>
    <row r="278" spans="1:25" x14ac:dyDescent="0.25">
      <c r="A278" s="1">
        <v>43206</v>
      </c>
      <c r="B278">
        <v>-2</v>
      </c>
      <c r="C278" s="36" t="s">
        <v>438</v>
      </c>
      <c r="D278" s="31" t="s">
        <v>986</v>
      </c>
      <c r="E278" s="31" t="s">
        <v>987</v>
      </c>
      <c r="F278">
        <v>5537837</v>
      </c>
      <c r="G278" s="36" t="s">
        <v>469</v>
      </c>
      <c r="H278">
        <v>9.9923000000000002</v>
      </c>
      <c r="I278">
        <v>-19.98</v>
      </c>
      <c r="J278" s="36" t="s">
        <v>445</v>
      </c>
      <c r="K278" s="31" t="s">
        <v>460</v>
      </c>
      <c r="L278" s="36" t="s">
        <v>993</v>
      </c>
      <c r="M278" s="19">
        <v>36</v>
      </c>
      <c r="N278" s="31" t="s">
        <v>583</v>
      </c>
      <c r="O278" s="34" t="str">
        <f t="shared" si="19"/>
        <v>DMG</v>
      </c>
      <c r="P278" s="31" t="s">
        <v>133</v>
      </c>
      <c r="Q278" s="34" t="str">
        <f t="shared" si="18"/>
        <v>DMGDWH</v>
      </c>
      <c r="R278" s="34" t="str">
        <f>VLOOKUP(Q278,'Coding Matrix'!$D$8:$G$70,4,FALSE)</f>
        <v>Plant</v>
      </c>
      <c r="S278" s="31"/>
      <c r="T278" s="36" t="s">
        <v>439</v>
      </c>
      <c r="U278" s="1">
        <v>43206</v>
      </c>
      <c r="V278">
        <v>3163478</v>
      </c>
      <c r="W278" s="1">
        <v>43206</v>
      </c>
      <c r="X278" s="70" t="str">
        <f>VLOOKUP(T278,'GL Types'!$A$2:$B$9,2,FALSE)</f>
        <v>Finished Goods</v>
      </c>
      <c r="Y278" s="70" t="str">
        <f>VLOOKUP(Q278,'Coding Matrix'!$D$8:$H$70,5,FALSE)</f>
        <v>Damaged -  Damage Warehouse - Material Handling Damage</v>
      </c>
    </row>
    <row r="279" spans="1:25" x14ac:dyDescent="0.25">
      <c r="A279" s="1">
        <v>43206</v>
      </c>
      <c r="B279">
        <v>-4</v>
      </c>
      <c r="C279" s="36" t="s">
        <v>438</v>
      </c>
      <c r="D279" s="31" t="s">
        <v>986</v>
      </c>
      <c r="E279" s="31" t="s">
        <v>987</v>
      </c>
      <c r="F279">
        <v>5537837</v>
      </c>
      <c r="G279" s="36" t="s">
        <v>469</v>
      </c>
      <c r="H279">
        <v>9.9923000000000002</v>
      </c>
      <c r="I279">
        <v>-39.97</v>
      </c>
      <c r="J279" s="36" t="s">
        <v>445</v>
      </c>
      <c r="K279" s="31" t="s">
        <v>460</v>
      </c>
      <c r="L279" s="36" t="s">
        <v>994</v>
      </c>
      <c r="M279" s="19">
        <v>36</v>
      </c>
      <c r="N279" s="31" t="s">
        <v>583</v>
      </c>
      <c r="O279" s="34" t="str">
        <f t="shared" si="19"/>
        <v>DMG</v>
      </c>
      <c r="P279" s="31" t="s">
        <v>133</v>
      </c>
      <c r="Q279" s="34" t="str">
        <f t="shared" si="18"/>
        <v>DMGDWH</v>
      </c>
      <c r="R279" s="34" t="str">
        <f>VLOOKUP(Q279,'Coding Matrix'!$D$8:$G$70,4,FALSE)</f>
        <v>Plant</v>
      </c>
      <c r="S279" s="31"/>
      <c r="T279" s="36" t="s">
        <v>439</v>
      </c>
      <c r="U279" s="1">
        <v>43206</v>
      </c>
      <c r="V279">
        <v>3163478</v>
      </c>
      <c r="W279" s="1">
        <v>43206</v>
      </c>
      <c r="X279" s="70" t="str">
        <f>VLOOKUP(T279,'GL Types'!$A$2:$B$9,2,FALSE)</f>
        <v>Finished Goods</v>
      </c>
      <c r="Y279" s="70" t="str">
        <f>VLOOKUP(Q279,'Coding Matrix'!$D$8:$H$70,5,FALSE)</f>
        <v>Damaged -  Damage Warehouse - Material Handling Damage</v>
      </c>
    </row>
    <row r="280" spans="1:25" x14ac:dyDescent="0.25">
      <c r="A280" s="1">
        <v>43206</v>
      </c>
      <c r="B280">
        <v>-1</v>
      </c>
      <c r="C280" s="36" t="s">
        <v>438</v>
      </c>
      <c r="D280" s="31" t="s">
        <v>995</v>
      </c>
      <c r="E280" s="31" t="s">
        <v>584</v>
      </c>
      <c r="F280">
        <v>5537837</v>
      </c>
      <c r="G280" s="36" t="s">
        <v>469</v>
      </c>
      <c r="H280">
        <v>19.0608</v>
      </c>
      <c r="I280">
        <v>-19.059999999999999</v>
      </c>
      <c r="J280" s="36" t="s">
        <v>445</v>
      </c>
      <c r="K280" s="31" t="s">
        <v>460</v>
      </c>
      <c r="L280" s="36" t="s">
        <v>994</v>
      </c>
      <c r="M280" s="19">
        <v>36</v>
      </c>
      <c r="N280" s="31" t="s">
        <v>583</v>
      </c>
      <c r="O280" s="34" t="str">
        <f t="shared" si="19"/>
        <v>DMG</v>
      </c>
      <c r="P280" s="31" t="s">
        <v>133</v>
      </c>
      <c r="Q280" s="34" t="str">
        <f t="shared" si="18"/>
        <v>DMGDWH</v>
      </c>
      <c r="R280" s="34" t="str">
        <f>VLOOKUP(Q280,'Coding Matrix'!$D$8:$G$70,4,FALSE)</f>
        <v>Plant</v>
      </c>
      <c r="S280" s="31"/>
      <c r="T280" s="36" t="s">
        <v>439</v>
      </c>
      <c r="U280" s="1">
        <v>43206</v>
      </c>
      <c r="V280">
        <v>2199570</v>
      </c>
      <c r="W280" s="1">
        <v>43206</v>
      </c>
      <c r="X280" s="70" t="str">
        <f>VLOOKUP(T280,'GL Types'!$A$2:$B$9,2,FALSE)</f>
        <v>Finished Goods</v>
      </c>
      <c r="Y280" s="70" t="str">
        <f>VLOOKUP(Q280,'Coding Matrix'!$D$8:$H$70,5,FALSE)</f>
        <v>Damaged -  Damage Warehouse - Material Handling Damage</v>
      </c>
    </row>
    <row r="281" spans="1:25" x14ac:dyDescent="0.25">
      <c r="A281" s="1">
        <v>43206</v>
      </c>
      <c r="B281">
        <v>-25</v>
      </c>
      <c r="C281" s="36" t="s">
        <v>438</v>
      </c>
      <c r="D281" s="31" t="s">
        <v>996</v>
      </c>
      <c r="E281" s="31" t="s">
        <v>997</v>
      </c>
      <c r="F281">
        <v>5537809</v>
      </c>
      <c r="G281" s="36" t="s">
        <v>469</v>
      </c>
      <c r="H281">
        <v>26.290700000000001</v>
      </c>
      <c r="I281">
        <v>-657.27</v>
      </c>
      <c r="J281" s="36" t="s">
        <v>445</v>
      </c>
      <c r="K281" s="31" t="s">
        <v>460</v>
      </c>
      <c r="L281" s="36" t="s">
        <v>998</v>
      </c>
      <c r="M281" s="19">
        <v>36</v>
      </c>
      <c r="N281" s="31" t="s">
        <v>579</v>
      </c>
      <c r="O281" s="34" t="str">
        <f t="shared" si="19"/>
        <v>OOS</v>
      </c>
      <c r="P281" s="31" t="s">
        <v>124</v>
      </c>
      <c r="Q281" s="34" t="str">
        <f t="shared" si="18"/>
        <v>OOSSTN</v>
      </c>
      <c r="R281" s="34" t="str">
        <f>VLOOKUP(Q281,'Coding Matrix'!$D$8:$G$70,4,FALSE)</f>
        <v>Plant</v>
      </c>
      <c r="S281" s="31"/>
      <c r="T281" s="36" t="s">
        <v>439</v>
      </c>
      <c r="U281" s="1">
        <v>43206</v>
      </c>
      <c r="V281">
        <v>2203128</v>
      </c>
      <c r="W281" s="1">
        <v>43206</v>
      </c>
      <c r="X281" s="70" t="str">
        <f>VLOOKUP(T281,'GL Types'!$A$2:$B$9,2,FALSE)</f>
        <v>Finished Goods</v>
      </c>
      <c r="Y281" s="70" t="str">
        <f>VLOOKUP(Q281,'Coding Matrix'!$D$8:$H$70,5,FALSE)</f>
        <v>0ut of Spec - Stained</v>
      </c>
    </row>
    <row r="282" spans="1:25" x14ac:dyDescent="0.25">
      <c r="A282" s="1">
        <v>43206</v>
      </c>
      <c r="B282">
        <v>-150</v>
      </c>
      <c r="C282" s="36" t="s">
        <v>440</v>
      </c>
      <c r="D282" s="41">
        <v>2072</v>
      </c>
      <c r="E282" s="31" t="s">
        <v>999</v>
      </c>
      <c r="F282">
        <v>5537298</v>
      </c>
      <c r="G282" s="36" t="s">
        <v>469</v>
      </c>
      <c r="H282">
        <v>0.65400000000000003</v>
      </c>
      <c r="I282">
        <v>-98.1</v>
      </c>
      <c r="J282" s="36" t="s">
        <v>446</v>
      </c>
      <c r="K282" s="31" t="s">
        <v>459</v>
      </c>
      <c r="L282" s="36" t="s">
        <v>1000</v>
      </c>
      <c r="M282" s="19">
        <v>36</v>
      </c>
      <c r="N282" s="31" t="s">
        <v>1001</v>
      </c>
      <c r="O282" s="34" t="str">
        <f t="shared" si="19"/>
        <v>OSS</v>
      </c>
      <c r="P282" s="47" t="s">
        <v>106</v>
      </c>
      <c r="Q282" s="49" t="s">
        <v>1601</v>
      </c>
      <c r="R282" s="34" t="str">
        <f>VLOOKUP(Q282,'Coding Matrix'!$D$8:$G$70,4,FALSE)</f>
        <v>Plant</v>
      </c>
      <c r="S282" s="31" t="s">
        <v>1578</v>
      </c>
      <c r="T282" s="36" t="s">
        <v>441</v>
      </c>
      <c r="U282" s="1">
        <v>43206</v>
      </c>
      <c r="V282">
        <v>2203894</v>
      </c>
      <c r="W282" s="1">
        <v>43206</v>
      </c>
      <c r="X282" s="70" t="str">
        <f>VLOOKUP(T282,'GL Types'!$A$2:$B$9,2,FALSE)</f>
        <v>Inventory-Dry / Non-commodity</v>
      </c>
      <c r="Y282" s="70" t="str">
        <f>VLOOKUP(Q282,'Coding Matrix'!$D$8:$H$70,5,FALSE)</f>
        <v>0ut of Spec - Coding issue or code date</v>
      </c>
    </row>
    <row r="283" spans="1:25" x14ac:dyDescent="0.25">
      <c r="A283" s="1">
        <v>43206</v>
      </c>
      <c r="B283">
        <v>-7</v>
      </c>
      <c r="C283" s="36" t="s">
        <v>438</v>
      </c>
      <c r="D283" s="31" t="s">
        <v>1002</v>
      </c>
      <c r="E283" s="31" t="s">
        <v>1003</v>
      </c>
      <c r="F283">
        <v>5536434</v>
      </c>
      <c r="G283" s="36" t="s">
        <v>469</v>
      </c>
      <c r="H283">
        <v>17.823599999999999</v>
      </c>
      <c r="I283">
        <v>-124.77</v>
      </c>
      <c r="J283" s="36" t="s">
        <v>436</v>
      </c>
      <c r="K283" s="31" t="s">
        <v>460</v>
      </c>
      <c r="L283" s="36" t="s">
        <v>1004</v>
      </c>
      <c r="M283" s="19">
        <v>36</v>
      </c>
      <c r="N283" s="31" t="s">
        <v>556</v>
      </c>
      <c r="O283" s="34" t="str">
        <f t="shared" si="19"/>
        <v>DMG</v>
      </c>
      <c r="P283" s="31" t="s">
        <v>132</v>
      </c>
      <c r="Q283" s="34" t="str">
        <f t="shared" ref="Q283:Q290" si="20">CONCATENATE(O283,P283)</f>
        <v>DMGDMG</v>
      </c>
      <c r="R283" s="34" t="str">
        <f>VLOOKUP(Q283,'Coding Matrix'!$D$8:$G$70,4,FALSE)</f>
        <v>Plant</v>
      </c>
      <c r="S283" s="31"/>
      <c r="T283" s="36" t="s">
        <v>439</v>
      </c>
      <c r="U283" s="1">
        <v>43206</v>
      </c>
      <c r="V283">
        <v>3160600</v>
      </c>
      <c r="W283" s="1">
        <v>43206</v>
      </c>
      <c r="X283" s="70" t="str">
        <f>VLOOKUP(T283,'GL Types'!$A$2:$B$9,2,FALSE)</f>
        <v>Finished Goods</v>
      </c>
      <c r="Y283" s="70" t="str">
        <f>VLOOKUP(Q283,'Coding Matrix'!$D$8:$H$70,5,FALSE)</f>
        <v>Damaged -  Repeat Primary code if other codes are not applicable</v>
      </c>
    </row>
    <row r="284" spans="1:25" x14ac:dyDescent="0.25">
      <c r="A284" s="1">
        <v>43209</v>
      </c>
      <c r="B284">
        <v>-2</v>
      </c>
      <c r="C284" s="36" t="s">
        <v>438</v>
      </c>
      <c r="D284" s="31" t="s">
        <v>970</v>
      </c>
      <c r="E284" s="31" t="s">
        <v>971</v>
      </c>
      <c r="F284">
        <v>5554902</v>
      </c>
      <c r="G284" s="36" t="s">
        <v>469</v>
      </c>
      <c r="H284">
        <v>19.168700000000001</v>
      </c>
      <c r="I284">
        <v>-38.340000000000003</v>
      </c>
      <c r="J284" s="36" t="s">
        <v>445</v>
      </c>
      <c r="K284" s="31" t="s">
        <v>460</v>
      </c>
      <c r="L284" s="36" t="s">
        <v>972</v>
      </c>
      <c r="M284" s="19">
        <v>36</v>
      </c>
      <c r="N284" s="31" t="s">
        <v>583</v>
      </c>
      <c r="O284" s="34" t="str">
        <f t="shared" si="19"/>
        <v>DMG</v>
      </c>
      <c r="P284" s="31" t="s">
        <v>133</v>
      </c>
      <c r="Q284" s="34" t="str">
        <f t="shared" si="20"/>
        <v>DMGDWH</v>
      </c>
      <c r="R284" s="34" t="str">
        <f>VLOOKUP(Q284,'Coding Matrix'!$D$8:$G$70,4,FALSE)</f>
        <v>Plant</v>
      </c>
      <c r="S284" s="31"/>
      <c r="T284" s="36" t="s">
        <v>439</v>
      </c>
      <c r="U284" s="1">
        <v>43209</v>
      </c>
      <c r="V284">
        <v>3149980</v>
      </c>
      <c r="W284" s="1">
        <v>43209</v>
      </c>
      <c r="X284" s="70" t="str">
        <f>VLOOKUP(T284,'GL Types'!$A$2:$B$9,2,FALSE)</f>
        <v>Finished Goods</v>
      </c>
      <c r="Y284" s="70" t="str">
        <f>VLOOKUP(Q284,'Coding Matrix'!$D$8:$H$70,5,FALSE)</f>
        <v>Damaged -  Damage Warehouse - Material Handling Damage</v>
      </c>
    </row>
    <row r="285" spans="1:25" x14ac:dyDescent="0.25">
      <c r="A285" s="1">
        <v>43209</v>
      </c>
      <c r="B285">
        <v>-1</v>
      </c>
      <c r="C285" s="36" t="s">
        <v>438</v>
      </c>
      <c r="D285" s="31" t="s">
        <v>973</v>
      </c>
      <c r="E285" s="31" t="s">
        <v>974</v>
      </c>
      <c r="F285">
        <v>5554902</v>
      </c>
      <c r="G285" s="36" t="s">
        <v>469</v>
      </c>
      <c r="H285">
        <v>14.121</v>
      </c>
      <c r="I285">
        <v>-14.12</v>
      </c>
      <c r="J285" s="36" t="s">
        <v>436</v>
      </c>
      <c r="K285" s="31" t="s">
        <v>460</v>
      </c>
      <c r="L285" s="36" t="s">
        <v>972</v>
      </c>
      <c r="M285" s="19">
        <v>36</v>
      </c>
      <c r="N285" s="31" t="s">
        <v>583</v>
      </c>
      <c r="O285" s="34" t="str">
        <f t="shared" si="19"/>
        <v>DMG</v>
      </c>
      <c r="P285" s="31" t="s">
        <v>133</v>
      </c>
      <c r="Q285" s="34" t="str">
        <f t="shared" si="20"/>
        <v>DMGDWH</v>
      </c>
      <c r="R285" s="34" t="str">
        <f>VLOOKUP(Q285,'Coding Matrix'!$D$8:$G$70,4,FALSE)</f>
        <v>Plant</v>
      </c>
      <c r="S285" s="31"/>
      <c r="T285" s="36" t="s">
        <v>439</v>
      </c>
      <c r="U285" s="1">
        <v>43209</v>
      </c>
      <c r="V285">
        <v>2202936</v>
      </c>
      <c r="W285" s="1">
        <v>43209</v>
      </c>
      <c r="X285" s="70" t="str">
        <f>VLOOKUP(T285,'GL Types'!$A$2:$B$9,2,FALSE)</f>
        <v>Finished Goods</v>
      </c>
      <c r="Y285" s="70" t="str">
        <f>VLOOKUP(Q285,'Coding Matrix'!$D$8:$H$70,5,FALSE)</f>
        <v>Damaged -  Damage Warehouse - Material Handling Damage</v>
      </c>
    </row>
    <row r="286" spans="1:25" x14ac:dyDescent="0.25">
      <c r="A286" s="1">
        <v>43209</v>
      </c>
      <c r="B286">
        <v>-5</v>
      </c>
      <c r="C286" s="36" t="s">
        <v>438</v>
      </c>
      <c r="D286" s="31" t="s">
        <v>975</v>
      </c>
      <c r="E286" s="31" t="s">
        <v>976</v>
      </c>
      <c r="F286">
        <v>5554786</v>
      </c>
      <c r="G286" s="36" t="s">
        <v>469</v>
      </c>
      <c r="H286">
        <v>17.131499999999999</v>
      </c>
      <c r="I286">
        <v>-85.66</v>
      </c>
      <c r="J286" s="36" t="s">
        <v>436</v>
      </c>
      <c r="K286" s="31" t="s">
        <v>460</v>
      </c>
      <c r="L286" s="36" t="s">
        <v>977</v>
      </c>
      <c r="M286" s="19">
        <v>36</v>
      </c>
      <c r="N286" s="31" t="s">
        <v>556</v>
      </c>
      <c r="O286" s="34" t="str">
        <f t="shared" si="19"/>
        <v>DMG</v>
      </c>
      <c r="P286" s="31" t="s">
        <v>132</v>
      </c>
      <c r="Q286" s="34" t="str">
        <f t="shared" si="20"/>
        <v>DMGDMG</v>
      </c>
      <c r="R286" s="34" t="str">
        <f>VLOOKUP(Q286,'Coding Matrix'!$D$8:$G$70,4,FALSE)</f>
        <v>Plant</v>
      </c>
      <c r="S286" s="31"/>
      <c r="T286" s="36" t="s">
        <v>439</v>
      </c>
      <c r="U286" s="1">
        <v>43209</v>
      </c>
      <c r="V286">
        <v>2199239</v>
      </c>
      <c r="W286" s="1">
        <v>43209</v>
      </c>
      <c r="X286" s="70" t="str">
        <f>VLOOKUP(T286,'GL Types'!$A$2:$B$9,2,FALSE)</f>
        <v>Finished Goods</v>
      </c>
      <c r="Y286" s="70" t="str">
        <f>VLOOKUP(Q286,'Coding Matrix'!$D$8:$H$70,5,FALSE)</f>
        <v>Damaged -  Repeat Primary code if other codes are not applicable</v>
      </c>
    </row>
    <row r="287" spans="1:25" x14ac:dyDescent="0.25">
      <c r="A287" s="1">
        <v>43209</v>
      </c>
      <c r="B287">
        <v>-3</v>
      </c>
      <c r="C287" s="36" t="s">
        <v>438</v>
      </c>
      <c r="D287" s="31" t="s">
        <v>978</v>
      </c>
      <c r="E287" s="31" t="s">
        <v>979</v>
      </c>
      <c r="F287">
        <v>5554786</v>
      </c>
      <c r="G287" s="36" t="s">
        <v>469</v>
      </c>
      <c r="H287">
        <v>16.771000000000001</v>
      </c>
      <c r="I287">
        <v>-50.31</v>
      </c>
      <c r="J287" s="36" t="s">
        <v>436</v>
      </c>
      <c r="K287" s="31" t="s">
        <v>460</v>
      </c>
      <c r="L287" s="36" t="s">
        <v>980</v>
      </c>
      <c r="M287" s="19">
        <v>36</v>
      </c>
      <c r="N287" s="31" t="s">
        <v>556</v>
      </c>
      <c r="O287" s="34" t="str">
        <f t="shared" si="19"/>
        <v>DMG</v>
      </c>
      <c r="P287" s="31" t="s">
        <v>132</v>
      </c>
      <c r="Q287" s="34" t="str">
        <f t="shared" si="20"/>
        <v>DMGDMG</v>
      </c>
      <c r="R287" s="34" t="str">
        <f>VLOOKUP(Q287,'Coding Matrix'!$D$8:$G$70,4,FALSE)</f>
        <v>Plant</v>
      </c>
      <c r="S287" s="31"/>
      <c r="T287" s="36" t="s">
        <v>439</v>
      </c>
      <c r="U287" s="1">
        <v>43209</v>
      </c>
      <c r="V287">
        <v>3150285</v>
      </c>
      <c r="W287" s="1">
        <v>43209</v>
      </c>
      <c r="X287" s="70" t="str">
        <f>VLOOKUP(T287,'GL Types'!$A$2:$B$9,2,FALSE)</f>
        <v>Finished Goods</v>
      </c>
      <c r="Y287" s="70" t="str">
        <f>VLOOKUP(Q287,'Coding Matrix'!$D$8:$H$70,5,FALSE)</f>
        <v>Damaged -  Repeat Primary code if other codes are not applicable</v>
      </c>
    </row>
    <row r="288" spans="1:25" x14ac:dyDescent="0.25">
      <c r="A288" s="1">
        <v>43210</v>
      </c>
      <c r="B288">
        <v>-1</v>
      </c>
      <c r="C288" s="36" t="s">
        <v>438</v>
      </c>
      <c r="D288" s="31" t="s">
        <v>961</v>
      </c>
      <c r="E288" s="31" t="s">
        <v>962</v>
      </c>
      <c r="F288">
        <v>5562573</v>
      </c>
      <c r="G288" s="36" t="s">
        <v>469</v>
      </c>
      <c r="H288">
        <v>22.85</v>
      </c>
      <c r="I288">
        <v>-22.85</v>
      </c>
      <c r="J288" s="36" t="s">
        <v>445</v>
      </c>
      <c r="K288" s="31" t="s">
        <v>460</v>
      </c>
      <c r="L288" s="36" t="s">
        <v>963</v>
      </c>
      <c r="M288" s="19">
        <v>36</v>
      </c>
      <c r="N288" s="31" t="s">
        <v>583</v>
      </c>
      <c r="O288" s="34" t="str">
        <f t="shared" si="19"/>
        <v>DMG</v>
      </c>
      <c r="P288" s="31" t="s">
        <v>133</v>
      </c>
      <c r="Q288" s="34" t="str">
        <f t="shared" si="20"/>
        <v>DMGDWH</v>
      </c>
      <c r="R288" s="34" t="str">
        <f>VLOOKUP(Q288,'Coding Matrix'!$D$8:$G$70,4,FALSE)</f>
        <v>Plant</v>
      </c>
      <c r="S288" s="31"/>
      <c r="T288" s="36" t="s">
        <v>439</v>
      </c>
      <c r="U288" s="1">
        <v>43210</v>
      </c>
      <c r="V288">
        <v>3156179</v>
      </c>
      <c r="W288" s="1">
        <v>43210</v>
      </c>
      <c r="X288" s="70" t="str">
        <f>VLOOKUP(T288,'GL Types'!$A$2:$B$9,2,FALSE)</f>
        <v>Finished Goods</v>
      </c>
      <c r="Y288" s="70" t="str">
        <f>VLOOKUP(Q288,'Coding Matrix'!$D$8:$H$70,5,FALSE)</f>
        <v>Damaged -  Damage Warehouse - Material Handling Damage</v>
      </c>
    </row>
    <row r="289" spans="1:25" x14ac:dyDescent="0.25">
      <c r="A289" s="1">
        <v>43210</v>
      </c>
      <c r="B289">
        <v>-1</v>
      </c>
      <c r="C289" s="36" t="s">
        <v>438</v>
      </c>
      <c r="D289" s="31" t="s">
        <v>964</v>
      </c>
      <c r="E289" s="31" t="s">
        <v>965</v>
      </c>
      <c r="F289">
        <v>5562573</v>
      </c>
      <c r="G289" s="36" t="s">
        <v>469</v>
      </c>
      <c r="H289">
        <v>28.776499999999999</v>
      </c>
      <c r="I289">
        <v>-28.78</v>
      </c>
      <c r="J289" s="36" t="s">
        <v>445</v>
      </c>
      <c r="K289" s="31" t="s">
        <v>460</v>
      </c>
      <c r="L289" s="36" t="s">
        <v>966</v>
      </c>
      <c r="M289" s="19">
        <v>36</v>
      </c>
      <c r="N289" s="31" t="s">
        <v>583</v>
      </c>
      <c r="O289" s="34" t="str">
        <f t="shared" si="19"/>
        <v>DMG</v>
      </c>
      <c r="P289" s="31" t="s">
        <v>133</v>
      </c>
      <c r="Q289" s="34" t="str">
        <f t="shared" si="20"/>
        <v>DMGDWH</v>
      </c>
      <c r="R289" s="34" t="str">
        <f>VLOOKUP(Q289,'Coding Matrix'!$D$8:$G$70,4,FALSE)</f>
        <v>Plant</v>
      </c>
      <c r="S289" s="31"/>
      <c r="T289" s="36" t="s">
        <v>439</v>
      </c>
      <c r="U289" s="1">
        <v>43210</v>
      </c>
      <c r="V289">
        <v>2201493</v>
      </c>
      <c r="W289" s="1">
        <v>43210</v>
      </c>
      <c r="X289" s="70" t="str">
        <f>VLOOKUP(T289,'GL Types'!$A$2:$B$9,2,FALSE)</f>
        <v>Finished Goods</v>
      </c>
      <c r="Y289" s="70" t="str">
        <f>VLOOKUP(Q289,'Coding Matrix'!$D$8:$H$70,5,FALSE)</f>
        <v>Damaged -  Damage Warehouse - Material Handling Damage</v>
      </c>
    </row>
    <row r="290" spans="1:25" x14ac:dyDescent="0.25">
      <c r="A290" s="1">
        <v>43210</v>
      </c>
      <c r="B290">
        <v>-2</v>
      </c>
      <c r="C290" s="36" t="s">
        <v>438</v>
      </c>
      <c r="D290" s="31" t="s">
        <v>967</v>
      </c>
      <c r="E290" s="31" t="s">
        <v>968</v>
      </c>
      <c r="F290">
        <v>5561092</v>
      </c>
      <c r="G290" s="36" t="s">
        <v>469</v>
      </c>
      <c r="H290">
        <v>11.071</v>
      </c>
      <c r="I290">
        <v>-22.14</v>
      </c>
      <c r="J290" s="36" t="s">
        <v>436</v>
      </c>
      <c r="K290" s="31" t="s">
        <v>460</v>
      </c>
      <c r="L290" s="36" t="s">
        <v>969</v>
      </c>
      <c r="M290" s="19">
        <v>36</v>
      </c>
      <c r="N290" s="31" t="s">
        <v>583</v>
      </c>
      <c r="O290" s="34" t="str">
        <f t="shared" si="19"/>
        <v>DMG</v>
      </c>
      <c r="P290" s="31" t="s">
        <v>133</v>
      </c>
      <c r="Q290" s="34" t="str">
        <f t="shared" si="20"/>
        <v>DMGDWH</v>
      </c>
      <c r="R290" s="34" t="str">
        <f>VLOOKUP(Q290,'Coding Matrix'!$D$8:$G$70,4,FALSE)</f>
        <v>Plant</v>
      </c>
      <c r="S290" s="31"/>
      <c r="T290" s="36" t="s">
        <v>439</v>
      </c>
      <c r="U290" s="1">
        <v>43210</v>
      </c>
      <c r="V290">
        <v>2203396</v>
      </c>
      <c r="W290" s="1">
        <v>43210</v>
      </c>
      <c r="X290" s="70" t="str">
        <f>VLOOKUP(T290,'GL Types'!$A$2:$B$9,2,FALSE)</f>
        <v>Finished Goods</v>
      </c>
      <c r="Y290" s="70" t="str">
        <f>VLOOKUP(Q290,'Coding Matrix'!$D$8:$H$70,5,FALSE)</f>
        <v>Damaged -  Damage Warehouse - Material Handling Damage</v>
      </c>
    </row>
    <row r="291" spans="1:25" x14ac:dyDescent="0.25">
      <c r="A291" s="1">
        <v>43201</v>
      </c>
      <c r="B291">
        <v>-205</v>
      </c>
      <c r="C291" s="36" t="s">
        <v>438</v>
      </c>
      <c r="D291" s="42" t="s">
        <v>631</v>
      </c>
      <c r="E291" s="31" t="s">
        <v>632</v>
      </c>
      <c r="F291">
        <v>5519915</v>
      </c>
      <c r="G291" s="36" t="s">
        <v>612</v>
      </c>
      <c r="H291">
        <v>8.9726999999999997</v>
      </c>
      <c r="I291" s="32">
        <v>-1839.4</v>
      </c>
      <c r="J291" s="36" t="s">
        <v>445</v>
      </c>
      <c r="K291" s="31" t="s">
        <v>460</v>
      </c>
      <c r="L291" s="36" t="s">
        <v>633</v>
      </c>
      <c r="M291" s="19">
        <v>36</v>
      </c>
      <c r="N291" s="31" t="s">
        <v>634</v>
      </c>
      <c r="O291" s="46" t="str">
        <f t="shared" si="19"/>
        <v>Ove</v>
      </c>
      <c r="P291" s="47" t="s">
        <v>635</v>
      </c>
      <c r="Q291" s="49" t="s">
        <v>1597</v>
      </c>
      <c r="R291" s="34" t="str">
        <f>VLOOKUP(Q291,'Coding Matrix'!$D$8:$G$70,4,FALSE)</f>
        <v>Plant</v>
      </c>
      <c r="S291" s="31" t="s">
        <v>1592</v>
      </c>
      <c r="T291" s="36" t="s">
        <v>439</v>
      </c>
      <c r="U291" s="1">
        <v>43201</v>
      </c>
      <c r="V291">
        <v>2203776</v>
      </c>
      <c r="W291" s="1">
        <v>43201</v>
      </c>
      <c r="X291" s="70" t="str">
        <f>VLOOKUP(T291,'GL Types'!$A$2:$B$9,2,FALSE)</f>
        <v>Finished Goods</v>
      </c>
      <c r="Y291" s="70" t="str">
        <f>VLOOKUP(Q291,'Coding Matrix'!$D$8:$H$70,5,FALSE)</f>
        <v>Expired -  Shipped out of rotation</v>
      </c>
    </row>
    <row r="292" spans="1:25" x14ac:dyDescent="0.25">
      <c r="A292" s="1">
        <v>43206</v>
      </c>
      <c r="B292">
        <v>-4</v>
      </c>
      <c r="C292" s="36" t="s">
        <v>438</v>
      </c>
      <c r="D292" s="31" t="s">
        <v>1369</v>
      </c>
      <c r="E292" s="31" t="s">
        <v>1387</v>
      </c>
      <c r="F292">
        <v>5537842</v>
      </c>
      <c r="G292" s="36" t="s">
        <v>612</v>
      </c>
      <c r="H292">
        <v>21.8612</v>
      </c>
      <c r="I292">
        <v>-87.44</v>
      </c>
      <c r="J292" s="36" t="s">
        <v>445</v>
      </c>
      <c r="K292" s="31" t="s">
        <v>460</v>
      </c>
      <c r="L292" s="36" t="s">
        <v>1388</v>
      </c>
      <c r="M292" s="19">
        <v>36</v>
      </c>
      <c r="N292" s="31" t="s">
        <v>583</v>
      </c>
      <c r="O292" s="34" t="str">
        <f t="shared" si="19"/>
        <v>DMG</v>
      </c>
      <c r="P292" s="31" t="s">
        <v>137</v>
      </c>
      <c r="Q292" s="34" t="str">
        <f t="shared" ref="Q292:Q351" si="21">CONCATENATE(O292,P292)</f>
        <v>DMGDIS</v>
      </c>
      <c r="R292" s="34" t="str">
        <f>VLOOKUP(Q292,'Coding Matrix'!$D$8:$G$70,4,FALSE)</f>
        <v>Supply Chain</v>
      </c>
      <c r="S292" s="31"/>
      <c r="T292" s="36" t="s">
        <v>439</v>
      </c>
      <c r="U292" s="1">
        <v>43206</v>
      </c>
      <c r="V292">
        <v>2202877</v>
      </c>
      <c r="W292" s="1">
        <v>43206</v>
      </c>
      <c r="X292" s="70" t="str">
        <f>VLOOKUP(T292,'GL Types'!$A$2:$B$9,2,FALSE)</f>
        <v>Finished Goods</v>
      </c>
      <c r="Y292" s="70" t="str">
        <f>VLOOKUP(Q292,'Coding Matrix'!$D$8:$H$70,5,FALSE)</f>
        <v>Damaged -  Damaged in Shipment</v>
      </c>
    </row>
    <row r="293" spans="1:25" x14ac:dyDescent="0.25">
      <c r="A293" s="1">
        <v>43206</v>
      </c>
      <c r="B293">
        <v>-2</v>
      </c>
      <c r="C293" s="36" t="s">
        <v>438</v>
      </c>
      <c r="D293" s="31" t="s">
        <v>1389</v>
      </c>
      <c r="E293" s="31" t="s">
        <v>1390</v>
      </c>
      <c r="F293">
        <v>5537840</v>
      </c>
      <c r="G293" s="36" t="s">
        <v>612</v>
      </c>
      <c r="H293">
        <v>34.473599999999998</v>
      </c>
      <c r="I293">
        <v>-68.95</v>
      </c>
      <c r="J293" s="36" t="s">
        <v>436</v>
      </c>
      <c r="K293" s="31" t="s">
        <v>460</v>
      </c>
      <c r="L293" s="36" t="s">
        <v>1391</v>
      </c>
      <c r="M293" s="19">
        <v>36</v>
      </c>
      <c r="N293" s="31" t="s">
        <v>1360</v>
      </c>
      <c r="O293" s="34" t="str">
        <f t="shared" si="19"/>
        <v>VND</v>
      </c>
      <c r="P293" s="31" t="s">
        <v>149</v>
      </c>
      <c r="Q293" s="34" t="str">
        <f t="shared" si="21"/>
        <v>VNDPCK</v>
      </c>
      <c r="R293" s="34" t="str">
        <f>VLOOKUP(Q293,'Coding Matrix'!$D$8:$G$70,4,FALSE)</f>
        <v>Supply Chain</v>
      </c>
      <c r="S293" s="31"/>
      <c r="T293" s="36" t="s">
        <v>439</v>
      </c>
      <c r="U293" s="1">
        <v>43206</v>
      </c>
      <c r="V293">
        <v>2203094</v>
      </c>
      <c r="W293" s="1">
        <v>43206</v>
      </c>
      <c r="X293" s="70" t="str">
        <f>VLOOKUP(T293,'GL Types'!$A$2:$B$9,2,FALSE)</f>
        <v>Finished Goods</v>
      </c>
      <c r="Y293" s="70" t="str">
        <f>VLOOKUP(Q293,'Coding Matrix'!$D$8:$H$70,5,FALSE)</f>
        <v>Vendor -  Vendor Packaging issue</v>
      </c>
    </row>
    <row r="294" spans="1:25" x14ac:dyDescent="0.25">
      <c r="A294" s="1">
        <v>43206</v>
      </c>
      <c r="B294">
        <v>-99</v>
      </c>
      <c r="C294" s="36" t="s">
        <v>438</v>
      </c>
      <c r="D294" s="31" t="s">
        <v>493</v>
      </c>
      <c r="E294" s="31" t="s">
        <v>484</v>
      </c>
      <c r="F294">
        <v>5536826</v>
      </c>
      <c r="G294" s="36" t="s">
        <v>612</v>
      </c>
      <c r="H294">
        <v>10.2798</v>
      </c>
      <c r="I294" s="32">
        <v>-1017.7</v>
      </c>
      <c r="J294" s="36" t="s">
        <v>445</v>
      </c>
      <c r="K294" s="31" t="s">
        <v>460</v>
      </c>
      <c r="L294" s="36" t="s">
        <v>1392</v>
      </c>
      <c r="M294" s="19">
        <v>36</v>
      </c>
      <c r="N294" s="31" t="s">
        <v>579</v>
      </c>
      <c r="O294" s="34" t="str">
        <f t="shared" si="19"/>
        <v>OOS</v>
      </c>
      <c r="P294" s="31" t="s">
        <v>122</v>
      </c>
      <c r="Q294" s="34" t="str">
        <f t="shared" si="21"/>
        <v>OOSSEL</v>
      </c>
      <c r="R294" s="34" t="str">
        <f>VLOOKUP(Q294,'Coding Matrix'!$D$8:$G$70,4,FALSE)</f>
        <v>Plant</v>
      </c>
      <c r="S294" s="31"/>
      <c r="T294" s="36" t="s">
        <v>439</v>
      </c>
      <c r="U294" s="1">
        <v>43206</v>
      </c>
      <c r="V294">
        <v>2203400</v>
      </c>
      <c r="W294" s="1">
        <v>43206</v>
      </c>
      <c r="X294" s="70" t="str">
        <f>VLOOKUP(T294,'GL Types'!$A$2:$B$9,2,FALSE)</f>
        <v>Finished Goods</v>
      </c>
      <c r="Y294" s="70" t="str">
        <f>VLOOKUP(Q294,'Coding Matrix'!$D$8:$H$70,5,FALSE)</f>
        <v>0ut of Spec - Seal Issues - Leakers</v>
      </c>
    </row>
    <row r="295" spans="1:25" x14ac:dyDescent="0.25">
      <c r="A295" s="1">
        <v>43209</v>
      </c>
      <c r="B295">
        <v>-24</v>
      </c>
      <c r="C295" s="36" t="s">
        <v>438</v>
      </c>
      <c r="D295" s="31" t="s">
        <v>1366</v>
      </c>
      <c r="E295" s="31" t="s">
        <v>1367</v>
      </c>
      <c r="F295">
        <v>5554873</v>
      </c>
      <c r="G295" s="36" t="s">
        <v>612</v>
      </c>
      <c r="H295">
        <v>10.919</v>
      </c>
      <c r="I295">
        <v>-262.06</v>
      </c>
      <c r="J295" s="36" t="s">
        <v>445</v>
      </c>
      <c r="K295" s="31" t="s">
        <v>460</v>
      </c>
      <c r="L295" s="36" t="s">
        <v>1368</v>
      </c>
      <c r="M295" s="19">
        <v>36</v>
      </c>
      <c r="N295" s="31" t="s">
        <v>583</v>
      </c>
      <c r="O295" s="34" t="str">
        <f t="shared" si="19"/>
        <v>DMG</v>
      </c>
      <c r="P295" s="31" t="s">
        <v>137</v>
      </c>
      <c r="Q295" s="34" t="str">
        <f t="shared" si="21"/>
        <v>DMGDIS</v>
      </c>
      <c r="R295" s="34" t="str">
        <f>VLOOKUP(Q295,'Coding Matrix'!$D$8:$G$70,4,FALSE)</f>
        <v>Supply Chain</v>
      </c>
      <c r="S295" s="31"/>
      <c r="T295" s="36" t="s">
        <v>439</v>
      </c>
      <c r="U295" s="1">
        <v>43209</v>
      </c>
      <c r="V295">
        <v>3163678</v>
      </c>
      <c r="W295" s="1">
        <v>43209</v>
      </c>
      <c r="X295" s="70" t="str">
        <f>VLOOKUP(T295,'GL Types'!$A$2:$B$9,2,FALSE)</f>
        <v>Finished Goods</v>
      </c>
      <c r="Y295" s="70" t="str">
        <f>VLOOKUP(Q295,'Coding Matrix'!$D$8:$H$70,5,FALSE)</f>
        <v>Damaged -  Damaged in Shipment</v>
      </c>
    </row>
    <row r="296" spans="1:25" x14ac:dyDescent="0.25">
      <c r="A296" s="1">
        <v>43209</v>
      </c>
      <c r="B296">
        <v>-34</v>
      </c>
      <c r="C296" s="36" t="s">
        <v>438</v>
      </c>
      <c r="D296" s="31" t="s">
        <v>1366</v>
      </c>
      <c r="E296" s="31" t="s">
        <v>1367</v>
      </c>
      <c r="F296">
        <v>5554873</v>
      </c>
      <c r="G296" s="36" t="s">
        <v>612</v>
      </c>
      <c r="H296">
        <v>10.919</v>
      </c>
      <c r="I296">
        <v>-371.25</v>
      </c>
      <c r="J296" s="36" t="s">
        <v>445</v>
      </c>
      <c r="K296" s="31" t="s">
        <v>460</v>
      </c>
      <c r="L296" s="36" t="s">
        <v>1368</v>
      </c>
      <c r="M296" s="19">
        <v>36</v>
      </c>
      <c r="N296" s="31" t="s">
        <v>583</v>
      </c>
      <c r="O296" s="34" t="str">
        <f t="shared" si="19"/>
        <v>DMG</v>
      </c>
      <c r="P296" s="31" t="s">
        <v>137</v>
      </c>
      <c r="Q296" s="34" t="str">
        <f t="shared" si="21"/>
        <v>DMGDIS</v>
      </c>
      <c r="R296" s="34" t="str">
        <f>VLOOKUP(Q296,'Coding Matrix'!$D$8:$G$70,4,FALSE)</f>
        <v>Supply Chain</v>
      </c>
      <c r="S296" s="31"/>
      <c r="T296" s="36" t="s">
        <v>439</v>
      </c>
      <c r="U296" s="1">
        <v>43209</v>
      </c>
      <c r="V296">
        <v>3163678</v>
      </c>
      <c r="W296" s="1">
        <v>43209</v>
      </c>
      <c r="X296" s="70" t="str">
        <f>VLOOKUP(T296,'GL Types'!$A$2:$B$9,2,FALSE)</f>
        <v>Finished Goods</v>
      </c>
      <c r="Y296" s="70" t="str">
        <f>VLOOKUP(Q296,'Coding Matrix'!$D$8:$H$70,5,FALSE)</f>
        <v>Damaged -  Damaged in Shipment</v>
      </c>
    </row>
    <row r="297" spans="1:25" x14ac:dyDescent="0.25">
      <c r="A297" s="1">
        <v>43209</v>
      </c>
      <c r="B297">
        <v>-1</v>
      </c>
      <c r="C297" s="36" t="s">
        <v>438</v>
      </c>
      <c r="D297" s="31" t="s">
        <v>1369</v>
      </c>
      <c r="E297" s="31" t="s">
        <v>1370</v>
      </c>
      <c r="F297">
        <v>5554862</v>
      </c>
      <c r="G297" s="36" t="s">
        <v>612</v>
      </c>
      <c r="H297">
        <v>21.8612</v>
      </c>
      <c r="I297">
        <v>-21.86</v>
      </c>
      <c r="J297" s="36" t="s">
        <v>445</v>
      </c>
      <c r="K297" s="31" t="s">
        <v>460</v>
      </c>
      <c r="L297" s="36" t="s">
        <v>1371</v>
      </c>
      <c r="M297" s="19">
        <v>36</v>
      </c>
      <c r="N297" s="31" t="s">
        <v>1360</v>
      </c>
      <c r="O297" s="34" t="str">
        <f t="shared" si="19"/>
        <v>VND</v>
      </c>
      <c r="P297" s="31" t="s">
        <v>132</v>
      </c>
      <c r="Q297" s="34" t="str">
        <f t="shared" si="21"/>
        <v>VNDDMG</v>
      </c>
      <c r="R297" s="34" t="str">
        <f>VLOOKUP(Q297,'Coding Matrix'!$D$8:$G$70,4,FALSE)</f>
        <v>Supply Chain</v>
      </c>
      <c r="S297" s="31"/>
      <c r="T297" s="36" t="s">
        <v>439</v>
      </c>
      <c r="U297" s="1">
        <v>43209</v>
      </c>
      <c r="V297">
        <v>2202877</v>
      </c>
      <c r="W297" s="1">
        <v>43209</v>
      </c>
      <c r="X297" s="70" t="str">
        <f>VLOOKUP(T297,'GL Types'!$A$2:$B$9,2,FALSE)</f>
        <v>Finished Goods</v>
      </c>
      <c r="Y297" s="70" t="str">
        <f>VLOOKUP(Q297,'Coding Matrix'!$D$8:$H$70,5,FALSE)</f>
        <v>Vendor -  Damaged by Vendor</v>
      </c>
    </row>
    <row r="298" spans="1:25" x14ac:dyDescent="0.25">
      <c r="A298" s="1">
        <v>43209</v>
      </c>
      <c r="B298">
        <v>-2</v>
      </c>
      <c r="C298" s="36" t="s">
        <v>438</v>
      </c>
      <c r="D298" s="31" t="s">
        <v>1372</v>
      </c>
      <c r="E298" s="31" t="s">
        <v>1373</v>
      </c>
      <c r="F298">
        <v>5554862</v>
      </c>
      <c r="G298" s="36" t="s">
        <v>612</v>
      </c>
      <c r="H298">
        <v>12.0558</v>
      </c>
      <c r="I298">
        <v>-24.11</v>
      </c>
      <c r="J298" s="36" t="s">
        <v>445</v>
      </c>
      <c r="K298" s="31" t="s">
        <v>460</v>
      </c>
      <c r="L298" s="36" t="s">
        <v>1371</v>
      </c>
      <c r="M298" s="19">
        <v>36</v>
      </c>
      <c r="N298" s="31" t="s">
        <v>1360</v>
      </c>
      <c r="O298" s="34" t="str">
        <f t="shared" si="19"/>
        <v>VND</v>
      </c>
      <c r="P298" s="31" t="s">
        <v>132</v>
      </c>
      <c r="Q298" s="34" t="str">
        <f t="shared" si="21"/>
        <v>VNDDMG</v>
      </c>
      <c r="R298" s="34" t="str">
        <f>VLOOKUP(Q298,'Coding Matrix'!$D$8:$G$70,4,FALSE)</f>
        <v>Supply Chain</v>
      </c>
      <c r="S298" s="31"/>
      <c r="T298" s="36" t="s">
        <v>439</v>
      </c>
      <c r="U298" s="1">
        <v>43209</v>
      </c>
      <c r="V298">
        <v>2201911</v>
      </c>
      <c r="W298" s="1">
        <v>43209</v>
      </c>
      <c r="X298" s="70" t="str">
        <f>VLOOKUP(T298,'GL Types'!$A$2:$B$9,2,FALSE)</f>
        <v>Finished Goods</v>
      </c>
      <c r="Y298" s="70" t="str">
        <f>VLOOKUP(Q298,'Coding Matrix'!$D$8:$H$70,5,FALSE)</f>
        <v>Vendor -  Damaged by Vendor</v>
      </c>
    </row>
    <row r="299" spans="1:25" x14ac:dyDescent="0.25">
      <c r="A299" s="1">
        <v>43209</v>
      </c>
      <c r="B299">
        <v>-15</v>
      </c>
      <c r="C299" s="36" t="s">
        <v>438</v>
      </c>
      <c r="D299" s="31" t="s">
        <v>1374</v>
      </c>
      <c r="E299" s="31" t="s">
        <v>1375</v>
      </c>
      <c r="F299">
        <v>5554862</v>
      </c>
      <c r="G299" s="36" t="s">
        <v>612</v>
      </c>
      <c r="H299">
        <v>15.304600000000001</v>
      </c>
      <c r="I299">
        <v>-229.57</v>
      </c>
      <c r="J299" s="36" t="s">
        <v>446</v>
      </c>
      <c r="K299" s="31" t="s">
        <v>460</v>
      </c>
      <c r="L299" s="36" t="s">
        <v>1371</v>
      </c>
      <c r="M299" s="19">
        <v>36</v>
      </c>
      <c r="N299" s="31" t="s">
        <v>1360</v>
      </c>
      <c r="O299" s="34" t="str">
        <f t="shared" si="19"/>
        <v>VND</v>
      </c>
      <c r="P299" s="31" t="s">
        <v>132</v>
      </c>
      <c r="Q299" s="34" t="str">
        <f t="shared" si="21"/>
        <v>VNDDMG</v>
      </c>
      <c r="R299" s="34" t="str">
        <f>VLOOKUP(Q299,'Coding Matrix'!$D$8:$G$70,4,FALSE)</f>
        <v>Supply Chain</v>
      </c>
      <c r="S299" s="31"/>
      <c r="T299" s="36" t="s">
        <v>439</v>
      </c>
      <c r="U299" s="1">
        <v>43209</v>
      </c>
      <c r="V299">
        <v>2199827</v>
      </c>
      <c r="W299" s="1">
        <v>43209</v>
      </c>
      <c r="X299" s="70" t="str">
        <f>VLOOKUP(T299,'GL Types'!$A$2:$B$9,2,FALSE)</f>
        <v>Finished Goods</v>
      </c>
      <c r="Y299" s="70" t="str">
        <f>VLOOKUP(Q299,'Coding Matrix'!$D$8:$H$70,5,FALSE)</f>
        <v>Vendor -  Damaged by Vendor</v>
      </c>
    </row>
    <row r="300" spans="1:25" x14ac:dyDescent="0.25">
      <c r="A300" s="1">
        <v>43209</v>
      </c>
      <c r="B300">
        <v>-1</v>
      </c>
      <c r="C300" s="36" t="s">
        <v>438</v>
      </c>
      <c r="D300" s="31" t="s">
        <v>1376</v>
      </c>
      <c r="E300" s="31" t="s">
        <v>1377</v>
      </c>
      <c r="F300">
        <v>5554850</v>
      </c>
      <c r="G300" s="36" t="s">
        <v>612</v>
      </c>
      <c r="H300">
        <v>24.8994</v>
      </c>
      <c r="I300">
        <v>-24.9</v>
      </c>
      <c r="J300" s="36" t="s">
        <v>436</v>
      </c>
      <c r="K300" s="31" t="s">
        <v>460</v>
      </c>
      <c r="L300" s="36" t="s">
        <v>1378</v>
      </c>
      <c r="M300" s="19">
        <v>36</v>
      </c>
      <c r="N300" s="31" t="s">
        <v>575</v>
      </c>
      <c r="O300" s="34" t="str">
        <f t="shared" si="19"/>
        <v>EXP</v>
      </c>
      <c r="P300" s="31" t="s">
        <v>139</v>
      </c>
      <c r="Q300" s="34" t="str">
        <f t="shared" si="21"/>
        <v>EXPEXP</v>
      </c>
      <c r="R300" s="34" t="str">
        <f>VLOOKUP(Q300,'Coding Matrix'!$D$8:$G$70,4,FALSE)</f>
        <v>Supply Chain</v>
      </c>
      <c r="S300" s="31"/>
      <c r="T300" s="36" t="s">
        <v>439</v>
      </c>
      <c r="U300" s="1">
        <v>43209</v>
      </c>
      <c r="V300">
        <v>2201323</v>
      </c>
      <c r="W300" s="1">
        <v>43209</v>
      </c>
      <c r="X300" s="70" t="str">
        <f>VLOOKUP(T300,'GL Types'!$A$2:$B$9,2,FALSE)</f>
        <v>Finished Goods</v>
      </c>
      <c r="Y300" s="70" t="str">
        <f>VLOOKUP(Q300,'Coding Matrix'!$D$8:$H$70,5,FALSE)</f>
        <v>Expired -  Repeat Primary code if other codes are not applicable</v>
      </c>
    </row>
    <row r="301" spans="1:25" x14ac:dyDescent="0.25">
      <c r="A301" s="1">
        <v>43209</v>
      </c>
      <c r="B301">
        <v>-9</v>
      </c>
      <c r="C301" s="36" t="s">
        <v>438</v>
      </c>
      <c r="D301" s="31" t="s">
        <v>1379</v>
      </c>
      <c r="E301" s="31" t="s">
        <v>1380</v>
      </c>
      <c r="F301">
        <v>5554850</v>
      </c>
      <c r="G301" s="36" t="s">
        <v>612</v>
      </c>
      <c r="H301">
        <v>13.079599999999999</v>
      </c>
      <c r="I301">
        <v>-117.72</v>
      </c>
      <c r="J301" s="36" t="s">
        <v>445</v>
      </c>
      <c r="K301" s="31" t="s">
        <v>460</v>
      </c>
      <c r="L301" s="36" t="s">
        <v>1378</v>
      </c>
      <c r="M301" s="19">
        <v>36</v>
      </c>
      <c r="N301" s="31" t="s">
        <v>575</v>
      </c>
      <c r="O301" s="34" t="str">
        <f t="shared" si="19"/>
        <v>EXP</v>
      </c>
      <c r="P301" s="31" t="s">
        <v>139</v>
      </c>
      <c r="Q301" s="34" t="str">
        <f t="shared" si="21"/>
        <v>EXPEXP</v>
      </c>
      <c r="R301" s="34" t="str">
        <f>VLOOKUP(Q301,'Coding Matrix'!$D$8:$G$70,4,FALSE)</f>
        <v>Supply Chain</v>
      </c>
      <c r="S301" s="31"/>
      <c r="T301" s="36" t="s">
        <v>439</v>
      </c>
      <c r="U301" s="1">
        <v>43209</v>
      </c>
      <c r="V301">
        <v>2199566</v>
      </c>
      <c r="W301" s="1">
        <v>43209</v>
      </c>
      <c r="X301" s="70" t="str">
        <f>VLOOKUP(T301,'GL Types'!$A$2:$B$9,2,FALSE)</f>
        <v>Finished Goods</v>
      </c>
      <c r="Y301" s="70" t="str">
        <f>VLOOKUP(Q301,'Coding Matrix'!$D$8:$H$70,5,FALSE)</f>
        <v>Expired -  Repeat Primary code if other codes are not applicable</v>
      </c>
    </row>
    <row r="302" spans="1:25" x14ac:dyDescent="0.25">
      <c r="A302" s="1">
        <v>43209</v>
      </c>
      <c r="B302">
        <v>-2</v>
      </c>
      <c r="C302" s="36" t="s">
        <v>438</v>
      </c>
      <c r="D302" s="31" t="s">
        <v>1381</v>
      </c>
      <c r="E302" s="31" t="s">
        <v>1382</v>
      </c>
      <c r="F302">
        <v>5554850</v>
      </c>
      <c r="G302" s="36" t="s">
        <v>612</v>
      </c>
      <c r="H302">
        <v>29.206</v>
      </c>
      <c r="I302">
        <v>-58.41</v>
      </c>
      <c r="J302" s="36" t="s">
        <v>445</v>
      </c>
      <c r="K302" s="31" t="s">
        <v>460</v>
      </c>
      <c r="L302" s="36" t="s">
        <v>1378</v>
      </c>
      <c r="M302" s="19">
        <v>36</v>
      </c>
      <c r="N302" s="31" t="s">
        <v>575</v>
      </c>
      <c r="O302" s="34" t="str">
        <f t="shared" si="19"/>
        <v>EXP</v>
      </c>
      <c r="P302" s="31" t="s">
        <v>139</v>
      </c>
      <c r="Q302" s="34" t="str">
        <f t="shared" si="21"/>
        <v>EXPEXP</v>
      </c>
      <c r="R302" s="34" t="str">
        <f>VLOOKUP(Q302,'Coding Matrix'!$D$8:$G$70,4,FALSE)</f>
        <v>Supply Chain</v>
      </c>
      <c r="S302" s="31"/>
      <c r="T302" s="36" t="s">
        <v>439</v>
      </c>
      <c r="U302" s="1">
        <v>43209</v>
      </c>
      <c r="V302">
        <v>2203116</v>
      </c>
      <c r="W302" s="1">
        <v>43209</v>
      </c>
      <c r="X302" s="70" t="str">
        <f>VLOOKUP(T302,'GL Types'!$A$2:$B$9,2,FALSE)</f>
        <v>Finished Goods</v>
      </c>
      <c r="Y302" s="70" t="str">
        <f>VLOOKUP(Q302,'Coding Matrix'!$D$8:$H$70,5,FALSE)</f>
        <v>Expired -  Repeat Primary code if other codes are not applicable</v>
      </c>
    </row>
    <row r="303" spans="1:25" x14ac:dyDescent="0.25">
      <c r="A303" s="1">
        <v>43209</v>
      </c>
      <c r="B303">
        <v>-2</v>
      </c>
      <c r="C303" s="36" t="s">
        <v>438</v>
      </c>
      <c r="D303" s="31" t="s">
        <v>1383</v>
      </c>
      <c r="E303" s="31" t="s">
        <v>1384</v>
      </c>
      <c r="F303">
        <v>5554850</v>
      </c>
      <c r="G303" s="36" t="s">
        <v>612</v>
      </c>
      <c r="H303">
        <v>20.8949</v>
      </c>
      <c r="I303">
        <v>-41.79</v>
      </c>
      <c r="J303" s="36" t="s">
        <v>445</v>
      </c>
      <c r="K303" s="31" t="s">
        <v>460</v>
      </c>
      <c r="L303" s="36" t="s">
        <v>1378</v>
      </c>
      <c r="M303" s="19">
        <v>36</v>
      </c>
      <c r="N303" s="31" t="s">
        <v>575</v>
      </c>
      <c r="O303" s="34" t="str">
        <f t="shared" si="19"/>
        <v>EXP</v>
      </c>
      <c r="P303" s="31" t="s">
        <v>139</v>
      </c>
      <c r="Q303" s="34" t="str">
        <f t="shared" si="21"/>
        <v>EXPEXP</v>
      </c>
      <c r="R303" s="34" t="str">
        <f>VLOOKUP(Q303,'Coding Matrix'!$D$8:$G$70,4,FALSE)</f>
        <v>Supply Chain</v>
      </c>
      <c r="S303" s="31"/>
      <c r="T303" s="36" t="s">
        <v>439</v>
      </c>
      <c r="U303" s="1">
        <v>43209</v>
      </c>
      <c r="V303">
        <v>3163249</v>
      </c>
      <c r="W303" s="1">
        <v>43209</v>
      </c>
      <c r="X303" s="70" t="str">
        <f>VLOOKUP(T303,'GL Types'!$A$2:$B$9,2,FALSE)</f>
        <v>Finished Goods</v>
      </c>
      <c r="Y303" s="70" t="str">
        <f>VLOOKUP(Q303,'Coding Matrix'!$D$8:$H$70,5,FALSE)</f>
        <v>Expired -  Repeat Primary code if other codes are not applicable</v>
      </c>
    </row>
    <row r="304" spans="1:25" x14ac:dyDescent="0.25">
      <c r="A304" s="1">
        <v>43209</v>
      </c>
      <c r="B304">
        <v>-3</v>
      </c>
      <c r="C304" s="36" t="s">
        <v>438</v>
      </c>
      <c r="D304" s="31" t="s">
        <v>1385</v>
      </c>
      <c r="E304" s="31" t="s">
        <v>1386</v>
      </c>
      <c r="F304">
        <v>5554850</v>
      </c>
      <c r="G304" s="36" t="s">
        <v>612</v>
      </c>
      <c r="H304">
        <v>26.395199999999999</v>
      </c>
      <c r="I304">
        <v>-79.19</v>
      </c>
      <c r="J304" s="36" t="s">
        <v>445</v>
      </c>
      <c r="K304" s="31" t="s">
        <v>460</v>
      </c>
      <c r="L304" s="36" t="s">
        <v>1378</v>
      </c>
      <c r="M304" s="19">
        <v>36</v>
      </c>
      <c r="N304" s="31" t="s">
        <v>575</v>
      </c>
      <c r="O304" s="34" t="str">
        <f t="shared" si="19"/>
        <v>EXP</v>
      </c>
      <c r="P304" s="31" t="s">
        <v>139</v>
      </c>
      <c r="Q304" s="34" t="str">
        <f t="shared" si="21"/>
        <v>EXPEXP</v>
      </c>
      <c r="R304" s="34" t="str">
        <f>VLOOKUP(Q304,'Coding Matrix'!$D$8:$G$70,4,FALSE)</f>
        <v>Supply Chain</v>
      </c>
      <c r="S304" s="31"/>
      <c r="T304" s="36" t="s">
        <v>439</v>
      </c>
      <c r="U304" s="1">
        <v>43209</v>
      </c>
      <c r="V304">
        <v>2200204</v>
      </c>
      <c r="W304" s="1">
        <v>43209</v>
      </c>
      <c r="X304" s="70" t="str">
        <f>VLOOKUP(T304,'GL Types'!$A$2:$B$9,2,FALSE)</f>
        <v>Finished Goods</v>
      </c>
      <c r="Y304" s="70" t="str">
        <f>VLOOKUP(Q304,'Coding Matrix'!$D$8:$H$70,5,FALSE)</f>
        <v>Expired -  Repeat Primary code if other codes are not applicable</v>
      </c>
    </row>
    <row r="305" spans="1:25" x14ac:dyDescent="0.25">
      <c r="A305" s="1">
        <v>43210</v>
      </c>
      <c r="B305">
        <v>-2</v>
      </c>
      <c r="C305" s="36" t="s">
        <v>438</v>
      </c>
      <c r="D305" s="31" t="s">
        <v>1351</v>
      </c>
      <c r="E305" s="31" t="s">
        <v>1352</v>
      </c>
      <c r="F305">
        <v>5562584</v>
      </c>
      <c r="G305" s="36" t="s">
        <v>612</v>
      </c>
      <c r="H305">
        <v>12.5556</v>
      </c>
      <c r="I305">
        <v>-25.11</v>
      </c>
      <c r="J305" s="36" t="s">
        <v>445</v>
      </c>
      <c r="K305" s="31" t="s">
        <v>460</v>
      </c>
      <c r="L305" s="36" t="s">
        <v>1353</v>
      </c>
      <c r="M305" s="19">
        <v>36</v>
      </c>
      <c r="N305" s="31" t="s">
        <v>583</v>
      </c>
      <c r="O305" s="34" t="str">
        <f t="shared" si="19"/>
        <v>DMG</v>
      </c>
      <c r="P305" s="31" t="s">
        <v>137</v>
      </c>
      <c r="Q305" s="34" t="str">
        <f t="shared" si="21"/>
        <v>DMGDIS</v>
      </c>
      <c r="R305" s="34" t="str">
        <f>VLOOKUP(Q305,'Coding Matrix'!$D$8:$G$70,4,FALSE)</f>
        <v>Supply Chain</v>
      </c>
      <c r="S305" s="31"/>
      <c r="T305" s="36" t="s">
        <v>439</v>
      </c>
      <c r="U305" s="1">
        <v>43210</v>
      </c>
      <c r="V305">
        <v>3163619</v>
      </c>
      <c r="W305" s="1">
        <v>43210</v>
      </c>
      <c r="X305" s="70" t="str">
        <f>VLOOKUP(T305,'GL Types'!$A$2:$B$9,2,FALSE)</f>
        <v>Finished Goods</v>
      </c>
      <c r="Y305" s="70" t="str">
        <f>VLOOKUP(Q305,'Coding Matrix'!$D$8:$H$70,5,FALSE)</f>
        <v>Damaged -  Damaged in Shipment</v>
      </c>
    </row>
    <row r="306" spans="1:25" x14ac:dyDescent="0.25">
      <c r="A306" s="1">
        <v>43210</v>
      </c>
      <c r="B306">
        <v>-14</v>
      </c>
      <c r="C306" s="36" t="s">
        <v>438</v>
      </c>
      <c r="D306" s="31" t="s">
        <v>1354</v>
      </c>
      <c r="E306" s="31" t="s">
        <v>1355</v>
      </c>
      <c r="F306">
        <v>5561079</v>
      </c>
      <c r="G306" s="36" t="s">
        <v>612</v>
      </c>
      <c r="H306">
        <v>12.382300000000001</v>
      </c>
      <c r="I306">
        <v>-173.35</v>
      </c>
      <c r="J306" s="36" t="s">
        <v>445</v>
      </c>
      <c r="K306" s="31" t="s">
        <v>460</v>
      </c>
      <c r="L306" s="36" t="s">
        <v>1356</v>
      </c>
      <c r="M306" s="19">
        <v>36</v>
      </c>
      <c r="N306" s="31" t="s">
        <v>575</v>
      </c>
      <c r="O306" s="34" t="str">
        <f t="shared" si="19"/>
        <v>EXP</v>
      </c>
      <c r="P306" s="31" t="s">
        <v>139</v>
      </c>
      <c r="Q306" s="34" t="str">
        <f t="shared" si="21"/>
        <v>EXPEXP</v>
      </c>
      <c r="R306" s="34" t="str">
        <f>VLOOKUP(Q306,'Coding Matrix'!$D$8:$G$70,4,FALSE)</f>
        <v>Supply Chain</v>
      </c>
      <c r="S306" s="31"/>
      <c r="T306" s="36" t="s">
        <v>439</v>
      </c>
      <c r="U306" s="1">
        <v>43210</v>
      </c>
      <c r="V306">
        <v>2202942</v>
      </c>
      <c r="W306" s="1">
        <v>43210</v>
      </c>
      <c r="X306" s="70" t="str">
        <f>VLOOKUP(T306,'GL Types'!$A$2:$B$9,2,FALSE)</f>
        <v>Finished Goods</v>
      </c>
      <c r="Y306" s="70" t="str">
        <f>VLOOKUP(Q306,'Coding Matrix'!$D$8:$H$70,5,FALSE)</f>
        <v>Expired -  Repeat Primary code if other codes are not applicable</v>
      </c>
    </row>
    <row r="307" spans="1:25" x14ac:dyDescent="0.25">
      <c r="A307" s="1">
        <v>43210</v>
      </c>
      <c r="B307">
        <v>-1</v>
      </c>
      <c r="C307" s="36" t="s">
        <v>438</v>
      </c>
      <c r="D307" s="31" t="s">
        <v>1357</v>
      </c>
      <c r="E307" s="31" t="s">
        <v>1358</v>
      </c>
      <c r="F307">
        <v>5561075</v>
      </c>
      <c r="G307" s="36" t="s">
        <v>612</v>
      </c>
      <c r="H307">
        <v>17.8401</v>
      </c>
      <c r="I307">
        <v>-17.84</v>
      </c>
      <c r="J307" s="36" t="s">
        <v>445</v>
      </c>
      <c r="K307" s="31" t="s">
        <v>460</v>
      </c>
      <c r="L307" s="36" t="s">
        <v>1359</v>
      </c>
      <c r="M307" s="19">
        <v>36</v>
      </c>
      <c r="N307" s="31" t="s">
        <v>1360</v>
      </c>
      <c r="O307" s="34" t="str">
        <f t="shared" si="19"/>
        <v>VND</v>
      </c>
      <c r="P307" s="31" t="s">
        <v>149</v>
      </c>
      <c r="Q307" s="34" t="str">
        <f t="shared" si="21"/>
        <v>VNDPCK</v>
      </c>
      <c r="R307" s="34" t="str">
        <f>VLOOKUP(Q307,'Coding Matrix'!$D$8:$G$70,4,FALSE)</f>
        <v>Supply Chain</v>
      </c>
      <c r="S307" s="31"/>
      <c r="T307" s="36" t="s">
        <v>439</v>
      </c>
      <c r="U307" s="1">
        <v>43210</v>
      </c>
      <c r="V307">
        <v>2202969</v>
      </c>
      <c r="W307" s="1">
        <v>43210</v>
      </c>
      <c r="X307" s="70" t="str">
        <f>VLOOKUP(T307,'GL Types'!$A$2:$B$9,2,FALSE)</f>
        <v>Finished Goods</v>
      </c>
      <c r="Y307" s="70" t="str">
        <f>VLOOKUP(Q307,'Coding Matrix'!$D$8:$H$70,5,FALSE)</f>
        <v>Vendor -  Vendor Packaging issue</v>
      </c>
    </row>
    <row r="308" spans="1:25" x14ac:dyDescent="0.25">
      <c r="A308" s="1">
        <v>43210</v>
      </c>
      <c r="B308">
        <v>-8</v>
      </c>
      <c r="C308" s="36" t="s">
        <v>438</v>
      </c>
      <c r="D308" s="31" t="s">
        <v>1361</v>
      </c>
      <c r="E308" s="31" t="s">
        <v>1362</v>
      </c>
      <c r="F308">
        <v>5561075</v>
      </c>
      <c r="G308" s="36" t="s">
        <v>612</v>
      </c>
      <c r="H308">
        <v>12.695</v>
      </c>
      <c r="I308">
        <v>-101.56</v>
      </c>
      <c r="J308" s="36" t="s">
        <v>445</v>
      </c>
      <c r="K308" s="31" t="s">
        <v>460</v>
      </c>
      <c r="L308" s="36" t="s">
        <v>1359</v>
      </c>
      <c r="M308" s="19">
        <v>36</v>
      </c>
      <c r="N308" s="31" t="s">
        <v>1360</v>
      </c>
      <c r="O308" s="34" t="str">
        <f t="shared" si="19"/>
        <v>VND</v>
      </c>
      <c r="P308" s="31" t="s">
        <v>149</v>
      </c>
      <c r="Q308" s="34" t="str">
        <f t="shared" si="21"/>
        <v>VNDPCK</v>
      </c>
      <c r="R308" s="34" t="str">
        <f>VLOOKUP(Q308,'Coding Matrix'!$D$8:$G$70,4,FALSE)</f>
        <v>Supply Chain</v>
      </c>
      <c r="S308" s="31"/>
      <c r="T308" s="36" t="s">
        <v>439</v>
      </c>
      <c r="U308" s="1">
        <v>43210</v>
      </c>
      <c r="V308">
        <v>2201904</v>
      </c>
      <c r="W308" s="1">
        <v>43210</v>
      </c>
      <c r="X308" s="70" t="str">
        <f>VLOOKUP(T308,'GL Types'!$A$2:$B$9,2,FALSE)</f>
        <v>Finished Goods</v>
      </c>
      <c r="Y308" s="70" t="str">
        <f>VLOOKUP(Q308,'Coding Matrix'!$D$8:$H$70,5,FALSE)</f>
        <v>Vendor -  Vendor Packaging issue</v>
      </c>
    </row>
    <row r="309" spans="1:25" x14ac:dyDescent="0.25">
      <c r="A309" s="1">
        <v>43210</v>
      </c>
      <c r="B309">
        <v>-6</v>
      </c>
      <c r="C309" s="36" t="s">
        <v>438</v>
      </c>
      <c r="D309" s="31" t="s">
        <v>1363</v>
      </c>
      <c r="E309" s="31" t="s">
        <v>1364</v>
      </c>
      <c r="F309">
        <v>5561075</v>
      </c>
      <c r="G309" s="36" t="s">
        <v>612</v>
      </c>
      <c r="H309">
        <v>10.138299999999999</v>
      </c>
      <c r="I309">
        <v>-60.83</v>
      </c>
      <c r="J309" s="36" t="s">
        <v>445</v>
      </c>
      <c r="K309" s="31" t="s">
        <v>460</v>
      </c>
      <c r="L309" s="36" t="s">
        <v>1365</v>
      </c>
      <c r="M309" s="19">
        <v>36</v>
      </c>
      <c r="N309" s="31" t="s">
        <v>1360</v>
      </c>
      <c r="O309" s="34" t="str">
        <f t="shared" si="19"/>
        <v>VND</v>
      </c>
      <c r="P309" s="31" t="s">
        <v>149</v>
      </c>
      <c r="Q309" s="34" t="str">
        <f t="shared" si="21"/>
        <v>VNDPCK</v>
      </c>
      <c r="R309" s="34" t="str">
        <f>VLOOKUP(Q309,'Coding Matrix'!$D$8:$G$70,4,FALSE)</f>
        <v>Supply Chain</v>
      </c>
      <c r="S309" s="31"/>
      <c r="T309" s="36" t="s">
        <v>439</v>
      </c>
      <c r="U309" s="1">
        <v>43210</v>
      </c>
      <c r="V309">
        <v>2199329</v>
      </c>
      <c r="W309" s="1">
        <v>43210</v>
      </c>
      <c r="X309" s="70" t="str">
        <f>VLOOKUP(T309,'GL Types'!$A$2:$B$9,2,FALSE)</f>
        <v>Finished Goods</v>
      </c>
      <c r="Y309" s="70" t="str">
        <f>VLOOKUP(Q309,'Coding Matrix'!$D$8:$H$70,5,FALSE)</f>
        <v>Vendor -  Vendor Packaging issue</v>
      </c>
    </row>
    <row r="310" spans="1:25" x14ac:dyDescent="0.25">
      <c r="A310" s="1">
        <v>43193</v>
      </c>
      <c r="B310">
        <v>-35</v>
      </c>
      <c r="C310" s="36" t="s">
        <v>440</v>
      </c>
      <c r="D310" s="33">
        <v>98006</v>
      </c>
      <c r="E310" s="31" t="s">
        <v>1087</v>
      </c>
      <c r="F310">
        <v>5477054</v>
      </c>
      <c r="G310" s="36" t="s">
        <v>469</v>
      </c>
      <c r="H310">
        <v>2.5325000000000002</v>
      </c>
      <c r="I310">
        <v>-88.64</v>
      </c>
      <c r="J310" s="36" t="s">
        <v>446</v>
      </c>
      <c r="K310" s="31" t="s">
        <v>591</v>
      </c>
      <c r="L310" s="36" t="s">
        <v>1088</v>
      </c>
      <c r="M310" s="19">
        <v>39</v>
      </c>
      <c r="N310" s="31" t="s">
        <v>593</v>
      </c>
      <c r="O310" s="34" t="str">
        <f t="shared" si="19"/>
        <v>DMG</v>
      </c>
      <c r="P310" s="31" t="s">
        <v>132</v>
      </c>
      <c r="Q310" s="34" t="str">
        <f t="shared" si="21"/>
        <v>DMGDMG</v>
      </c>
      <c r="R310" s="34" t="str">
        <f>VLOOKUP(Q310,'Coding Matrix'!$D$8:$G$70,4,FALSE)</f>
        <v>Plant</v>
      </c>
      <c r="S310" s="31"/>
      <c r="T310" s="36" t="s">
        <v>1089</v>
      </c>
      <c r="U310" s="1">
        <v>43193</v>
      </c>
      <c r="V310">
        <v>2214096</v>
      </c>
      <c r="W310" s="1">
        <v>43193</v>
      </c>
      <c r="X310" s="70" t="str">
        <f>VLOOKUP(T310,'GL Types'!$A$2:$B$9,2,FALSE)</f>
        <v>Inventory - Oil / Commodity</v>
      </c>
      <c r="Y310" s="70" t="str">
        <f>VLOOKUP(Q310,'Coding Matrix'!$D$8:$H$70,5,FALSE)</f>
        <v>Damaged -  Repeat Primary code if other codes are not applicable</v>
      </c>
    </row>
    <row r="311" spans="1:25" x14ac:dyDescent="0.25">
      <c r="A311" s="1">
        <v>43196</v>
      </c>
      <c r="B311">
        <v>-24000</v>
      </c>
      <c r="C311" s="36" t="s">
        <v>435</v>
      </c>
      <c r="D311" s="33">
        <v>32372</v>
      </c>
      <c r="E311" s="31" t="s">
        <v>1080</v>
      </c>
      <c r="F311">
        <v>5500391</v>
      </c>
      <c r="G311" s="36" t="s">
        <v>469</v>
      </c>
      <c r="H311">
        <v>3.4599999999999999E-2</v>
      </c>
      <c r="I311">
        <v>-830.4</v>
      </c>
      <c r="J311" s="36" t="s">
        <v>436</v>
      </c>
      <c r="K311" s="31" t="s">
        <v>591</v>
      </c>
      <c r="L311" s="36" t="s">
        <v>1081</v>
      </c>
      <c r="M311" s="19">
        <v>39</v>
      </c>
      <c r="N311" s="31" t="s">
        <v>593</v>
      </c>
      <c r="O311" s="34" t="str">
        <f t="shared" si="19"/>
        <v>DMG</v>
      </c>
      <c r="P311" s="31" t="s">
        <v>137</v>
      </c>
      <c r="Q311" s="34" t="str">
        <f t="shared" si="21"/>
        <v>DMGDIS</v>
      </c>
      <c r="R311" s="34" t="str">
        <f>VLOOKUP(Q311,'Coding Matrix'!$D$8:$G$70,4,FALSE)</f>
        <v>Supply Chain</v>
      </c>
      <c r="S311" s="31"/>
      <c r="T311" s="36" t="s">
        <v>437</v>
      </c>
      <c r="U311" s="1">
        <v>43196</v>
      </c>
      <c r="V311">
        <v>3160007</v>
      </c>
      <c r="W311" s="1">
        <v>43196</v>
      </c>
      <c r="X311" s="70" t="str">
        <f>VLOOKUP(T311,'GL Types'!$A$2:$B$9,2,FALSE)</f>
        <v>Inventory-Packaging</v>
      </c>
      <c r="Y311" s="70" t="str">
        <f>VLOOKUP(Q311,'Coding Matrix'!$D$8:$H$70,5,FALSE)</f>
        <v>Damaged -  Damaged in Shipment</v>
      </c>
    </row>
    <row r="312" spans="1:25" x14ac:dyDescent="0.25">
      <c r="A312" s="1">
        <v>43196</v>
      </c>
      <c r="B312">
        <v>-8</v>
      </c>
      <c r="C312" s="36" t="s">
        <v>440</v>
      </c>
      <c r="D312" s="33">
        <v>19971</v>
      </c>
      <c r="E312" s="31" t="s">
        <v>1082</v>
      </c>
      <c r="F312">
        <v>5500179</v>
      </c>
      <c r="G312" s="36" t="s">
        <v>469</v>
      </c>
      <c r="H312">
        <v>1.2583</v>
      </c>
      <c r="I312">
        <v>-10.07</v>
      </c>
      <c r="J312" s="36" t="s">
        <v>436</v>
      </c>
      <c r="K312" s="31" t="s">
        <v>591</v>
      </c>
      <c r="L312" s="36" t="s">
        <v>1083</v>
      </c>
      <c r="M312" s="19">
        <v>39</v>
      </c>
      <c r="N312" s="31" t="s">
        <v>597</v>
      </c>
      <c r="O312" s="34" t="str">
        <f t="shared" si="19"/>
        <v>EXP</v>
      </c>
      <c r="P312" s="31" t="s">
        <v>139</v>
      </c>
      <c r="Q312" s="34" t="str">
        <f t="shared" si="21"/>
        <v>EXPEXP</v>
      </c>
      <c r="R312" s="34" t="str">
        <f>VLOOKUP(Q312,'Coding Matrix'!$D$8:$G$70,4,FALSE)</f>
        <v>Supply Chain</v>
      </c>
      <c r="S312" s="31"/>
      <c r="T312" s="36" t="s">
        <v>441</v>
      </c>
      <c r="U312" s="1">
        <v>43196</v>
      </c>
      <c r="V312">
        <v>2206575</v>
      </c>
      <c r="W312" s="1">
        <v>43196</v>
      </c>
      <c r="X312" s="70" t="str">
        <f>VLOOKUP(T312,'GL Types'!$A$2:$B$9,2,FALSE)</f>
        <v>Inventory-Dry / Non-commodity</v>
      </c>
      <c r="Y312" s="70" t="str">
        <f>VLOOKUP(Q312,'Coding Matrix'!$D$8:$H$70,5,FALSE)</f>
        <v>Expired -  Repeat Primary code if other codes are not applicable</v>
      </c>
    </row>
    <row r="313" spans="1:25" x14ac:dyDescent="0.25">
      <c r="A313" s="1">
        <v>43196</v>
      </c>
      <c r="B313">
        <v>-3144</v>
      </c>
      <c r="C313" s="36" t="s">
        <v>435</v>
      </c>
      <c r="D313" s="33">
        <v>38915</v>
      </c>
      <c r="E313" s="31" t="s">
        <v>1084</v>
      </c>
      <c r="F313">
        <v>5500133</v>
      </c>
      <c r="G313" s="36" t="s">
        <v>469</v>
      </c>
      <c r="H313">
        <v>0.22439999999999999</v>
      </c>
      <c r="I313">
        <v>-705.51</v>
      </c>
      <c r="J313" s="36" t="s">
        <v>436</v>
      </c>
      <c r="K313" s="31" t="s">
        <v>591</v>
      </c>
      <c r="L313" s="36" t="s">
        <v>1085</v>
      </c>
      <c r="M313" s="19">
        <v>39</v>
      </c>
      <c r="N313" s="31" t="s">
        <v>1086</v>
      </c>
      <c r="O313" s="34" t="str">
        <f t="shared" si="19"/>
        <v>VND</v>
      </c>
      <c r="P313" s="31" t="s">
        <v>149</v>
      </c>
      <c r="Q313" s="34" t="str">
        <f t="shared" si="21"/>
        <v>VNDPCK</v>
      </c>
      <c r="R313" s="34" t="str">
        <f>VLOOKUP(Q313,'Coding Matrix'!$D$8:$G$70,4,FALSE)</f>
        <v>Supply Chain</v>
      </c>
      <c r="S313" s="31"/>
      <c r="T313" s="36" t="s">
        <v>437</v>
      </c>
      <c r="U313" s="1">
        <v>43196</v>
      </c>
      <c r="V313">
        <v>3168534</v>
      </c>
      <c r="W313" s="1">
        <v>43196</v>
      </c>
      <c r="X313" s="70" t="str">
        <f>VLOOKUP(T313,'GL Types'!$A$2:$B$9,2,FALSE)</f>
        <v>Inventory-Packaging</v>
      </c>
      <c r="Y313" s="70" t="str">
        <f>VLOOKUP(Q313,'Coding Matrix'!$D$8:$H$70,5,FALSE)</f>
        <v>Vendor -  Vendor Packaging issue</v>
      </c>
    </row>
    <row r="314" spans="1:25" x14ac:dyDescent="0.25">
      <c r="A314" s="1">
        <v>43200</v>
      </c>
      <c r="B314">
        <v>-210</v>
      </c>
      <c r="C314" s="36" t="s">
        <v>440</v>
      </c>
      <c r="D314" s="33">
        <v>19567</v>
      </c>
      <c r="E314" s="31" t="s">
        <v>590</v>
      </c>
      <c r="F314">
        <v>5513030</v>
      </c>
      <c r="G314" s="36" t="s">
        <v>469</v>
      </c>
      <c r="H314">
        <v>12.4213</v>
      </c>
      <c r="I314" s="32">
        <v>-2608.4699999999998</v>
      </c>
      <c r="J314" s="36" t="s">
        <v>446</v>
      </c>
      <c r="K314" s="31" t="s">
        <v>591</v>
      </c>
      <c r="L314" s="36" t="s">
        <v>592</v>
      </c>
      <c r="M314" s="19">
        <v>39</v>
      </c>
      <c r="N314" s="31" t="s">
        <v>593</v>
      </c>
      <c r="O314" s="34" t="str">
        <f t="shared" si="19"/>
        <v>DMG</v>
      </c>
      <c r="P314" s="31" t="s">
        <v>133</v>
      </c>
      <c r="Q314" s="34" t="str">
        <f t="shared" si="21"/>
        <v>DMGDWH</v>
      </c>
      <c r="R314" s="34" t="str">
        <f>VLOOKUP(Q314,'Coding Matrix'!$D$8:$G$70,4,FALSE)</f>
        <v>Plant</v>
      </c>
      <c r="S314" s="31"/>
      <c r="T314" s="36" t="s">
        <v>441</v>
      </c>
      <c r="U314" s="1">
        <v>43200</v>
      </c>
      <c r="V314">
        <v>2206410</v>
      </c>
      <c r="W314" s="1">
        <v>43200</v>
      </c>
      <c r="X314" s="70" t="str">
        <f>VLOOKUP(T314,'GL Types'!$A$2:$B$9,2,FALSE)</f>
        <v>Inventory-Dry / Non-commodity</v>
      </c>
      <c r="Y314" s="70" t="str">
        <f>VLOOKUP(Q314,'Coding Matrix'!$D$8:$H$70,5,FALSE)</f>
        <v>Damaged -  Damage Warehouse - Material Handling Damage</v>
      </c>
    </row>
    <row r="315" spans="1:25" x14ac:dyDescent="0.25">
      <c r="A315" s="1">
        <v>43200</v>
      </c>
      <c r="B315">
        <v>-25</v>
      </c>
      <c r="C315" s="36" t="s">
        <v>438</v>
      </c>
      <c r="D315" s="31" t="s">
        <v>594</v>
      </c>
      <c r="E315" s="31" t="s">
        <v>595</v>
      </c>
      <c r="F315">
        <v>5513001</v>
      </c>
      <c r="G315" s="36" t="s">
        <v>469</v>
      </c>
      <c r="H315">
        <v>6.0250000000000004</v>
      </c>
      <c r="I315">
        <v>-150.63</v>
      </c>
      <c r="J315" s="36" t="s">
        <v>446</v>
      </c>
      <c r="K315" s="31" t="s">
        <v>591</v>
      </c>
      <c r="L315" s="36" t="s">
        <v>596</v>
      </c>
      <c r="M315" s="19">
        <v>39</v>
      </c>
      <c r="N315" s="31" t="s">
        <v>597</v>
      </c>
      <c r="O315" s="34" t="str">
        <f t="shared" si="19"/>
        <v>EXP</v>
      </c>
      <c r="P315" s="31" t="s">
        <v>139</v>
      </c>
      <c r="Q315" s="34" t="str">
        <f t="shared" si="21"/>
        <v>EXPEXP</v>
      </c>
      <c r="R315" s="34" t="str">
        <f>VLOOKUP(Q315,'Coding Matrix'!$D$8:$G$70,4,FALSE)</f>
        <v>Supply Chain</v>
      </c>
      <c r="S315" s="31"/>
      <c r="T315" s="36" t="s">
        <v>439</v>
      </c>
      <c r="U315" s="1">
        <v>43200</v>
      </c>
      <c r="V315">
        <v>2199524</v>
      </c>
      <c r="W315" s="1">
        <v>43200</v>
      </c>
      <c r="X315" s="70" t="str">
        <f>VLOOKUP(T315,'GL Types'!$A$2:$B$9,2,FALSE)</f>
        <v>Finished Goods</v>
      </c>
      <c r="Y315" s="70" t="str">
        <f>VLOOKUP(Q315,'Coding Matrix'!$D$8:$H$70,5,FALSE)</f>
        <v>Expired -  Repeat Primary code if other codes are not applicable</v>
      </c>
    </row>
    <row r="316" spans="1:25" x14ac:dyDescent="0.25">
      <c r="A316" s="1">
        <v>43200</v>
      </c>
      <c r="B316">
        <v>-840</v>
      </c>
      <c r="C316" s="36" t="s">
        <v>440</v>
      </c>
      <c r="D316" s="33">
        <v>7527</v>
      </c>
      <c r="E316" s="31" t="s">
        <v>598</v>
      </c>
      <c r="F316">
        <v>5512986</v>
      </c>
      <c r="G316" s="36" t="s">
        <v>469</v>
      </c>
      <c r="H316">
        <v>2.0697999999999999</v>
      </c>
      <c r="I316" s="32">
        <v>-1738.63</v>
      </c>
      <c r="J316" s="36" t="s">
        <v>446</v>
      </c>
      <c r="K316" s="31" t="s">
        <v>591</v>
      </c>
      <c r="L316" s="36" t="s">
        <v>599</v>
      </c>
      <c r="M316" s="19">
        <v>39</v>
      </c>
      <c r="N316" s="31" t="s">
        <v>597</v>
      </c>
      <c r="O316" s="34" t="str">
        <f t="shared" si="19"/>
        <v>EXP</v>
      </c>
      <c r="P316" s="31" t="s">
        <v>139</v>
      </c>
      <c r="Q316" s="34" t="str">
        <f t="shared" si="21"/>
        <v>EXPEXP</v>
      </c>
      <c r="R316" s="34" t="str">
        <f>VLOOKUP(Q316,'Coding Matrix'!$D$8:$G$70,4,FALSE)</f>
        <v>Supply Chain</v>
      </c>
      <c r="S316" s="31"/>
      <c r="T316" s="36" t="s">
        <v>441</v>
      </c>
      <c r="U316" s="1">
        <v>43200</v>
      </c>
      <c r="V316">
        <v>2204653</v>
      </c>
      <c r="W316" s="1">
        <v>43200</v>
      </c>
      <c r="X316" s="70" t="str">
        <f>VLOOKUP(T316,'GL Types'!$A$2:$B$9,2,FALSE)</f>
        <v>Inventory-Dry / Non-commodity</v>
      </c>
      <c r="Y316" s="70" t="str">
        <f>VLOOKUP(Q316,'Coding Matrix'!$D$8:$H$70,5,FALSE)</f>
        <v>Expired -  Repeat Primary code if other codes are not applicable</v>
      </c>
    </row>
    <row r="317" spans="1:25" x14ac:dyDescent="0.25">
      <c r="A317" s="1">
        <v>43200</v>
      </c>
      <c r="B317">
        <v>-785</v>
      </c>
      <c r="C317" s="36" t="s">
        <v>440</v>
      </c>
      <c r="D317" s="33">
        <v>11694</v>
      </c>
      <c r="E317" s="31" t="s">
        <v>600</v>
      </c>
      <c r="F317">
        <v>5512965</v>
      </c>
      <c r="G317" s="36" t="s">
        <v>469</v>
      </c>
      <c r="H317">
        <v>0.91949999999999998</v>
      </c>
      <c r="I317">
        <v>-721.81</v>
      </c>
      <c r="J317" s="36" t="s">
        <v>446</v>
      </c>
      <c r="K317" s="31" t="s">
        <v>591</v>
      </c>
      <c r="L317" s="36" t="s">
        <v>601</v>
      </c>
      <c r="M317" s="19">
        <v>39</v>
      </c>
      <c r="N317" s="31" t="s">
        <v>597</v>
      </c>
      <c r="O317" s="34" t="str">
        <f t="shared" si="19"/>
        <v>EXP</v>
      </c>
      <c r="P317" s="31" t="s">
        <v>139</v>
      </c>
      <c r="Q317" s="34" t="str">
        <f t="shared" si="21"/>
        <v>EXPEXP</v>
      </c>
      <c r="R317" s="34" t="str">
        <f>VLOOKUP(Q317,'Coding Matrix'!$D$8:$G$70,4,FALSE)</f>
        <v>Supply Chain</v>
      </c>
      <c r="S317" s="31"/>
      <c r="T317" s="36" t="s">
        <v>441</v>
      </c>
      <c r="U317" s="1">
        <v>43200</v>
      </c>
      <c r="V317">
        <v>2205279</v>
      </c>
      <c r="W317" s="1">
        <v>43200</v>
      </c>
      <c r="X317" s="70" t="str">
        <f>VLOOKUP(T317,'GL Types'!$A$2:$B$9,2,FALSE)</f>
        <v>Inventory-Dry / Non-commodity</v>
      </c>
      <c r="Y317" s="70" t="str">
        <f>VLOOKUP(Q317,'Coding Matrix'!$D$8:$H$70,5,FALSE)</f>
        <v>Expired -  Repeat Primary code if other codes are not applicable</v>
      </c>
    </row>
    <row r="318" spans="1:25" x14ac:dyDescent="0.25">
      <c r="A318" s="1">
        <v>43200</v>
      </c>
      <c r="B318">
        <v>-1400</v>
      </c>
      <c r="C318" s="36" t="s">
        <v>440</v>
      </c>
      <c r="D318" s="33">
        <v>11694</v>
      </c>
      <c r="E318" s="31" t="s">
        <v>600</v>
      </c>
      <c r="F318">
        <v>5512964</v>
      </c>
      <c r="G318" s="36" t="s">
        <v>469</v>
      </c>
      <c r="H318">
        <v>0.91949999999999998</v>
      </c>
      <c r="I318" s="32">
        <v>-1287.3</v>
      </c>
      <c r="J318" s="36" t="s">
        <v>446</v>
      </c>
      <c r="K318" s="31" t="s">
        <v>591</v>
      </c>
      <c r="L318" s="36" t="s">
        <v>602</v>
      </c>
      <c r="M318" s="19">
        <v>39</v>
      </c>
      <c r="N318" s="31" t="s">
        <v>597</v>
      </c>
      <c r="O318" s="34" t="str">
        <f t="shared" si="19"/>
        <v>EXP</v>
      </c>
      <c r="P318" s="31" t="s">
        <v>139</v>
      </c>
      <c r="Q318" s="34" t="str">
        <f t="shared" si="21"/>
        <v>EXPEXP</v>
      </c>
      <c r="R318" s="34" t="str">
        <f>VLOOKUP(Q318,'Coding Matrix'!$D$8:$G$70,4,FALSE)</f>
        <v>Supply Chain</v>
      </c>
      <c r="S318" s="31"/>
      <c r="T318" s="36" t="s">
        <v>441</v>
      </c>
      <c r="U318" s="1">
        <v>43200</v>
      </c>
      <c r="V318">
        <v>2205279</v>
      </c>
      <c r="W318" s="1">
        <v>43200</v>
      </c>
      <c r="X318" s="70" t="str">
        <f>VLOOKUP(T318,'GL Types'!$A$2:$B$9,2,FALSE)</f>
        <v>Inventory-Dry / Non-commodity</v>
      </c>
      <c r="Y318" s="70" t="str">
        <f>VLOOKUP(Q318,'Coding Matrix'!$D$8:$H$70,5,FALSE)</f>
        <v>Expired -  Repeat Primary code if other codes are not applicable</v>
      </c>
    </row>
    <row r="319" spans="1:25" x14ac:dyDescent="0.25">
      <c r="A319" s="1">
        <v>43200</v>
      </c>
      <c r="B319">
        <v>-1</v>
      </c>
      <c r="C319" s="36" t="s">
        <v>438</v>
      </c>
      <c r="D319" s="31" t="s">
        <v>603</v>
      </c>
      <c r="E319" s="31" t="s">
        <v>604</v>
      </c>
      <c r="F319">
        <v>5512564</v>
      </c>
      <c r="G319" s="36" t="s">
        <v>469</v>
      </c>
      <c r="H319">
        <v>4.6543000000000001</v>
      </c>
      <c r="I319">
        <v>-4.6500000000000004</v>
      </c>
      <c r="J319" s="36" t="s">
        <v>436</v>
      </c>
      <c r="K319" s="31" t="s">
        <v>591</v>
      </c>
      <c r="L319" s="36" t="s">
        <v>605</v>
      </c>
      <c r="M319" s="19">
        <v>39</v>
      </c>
      <c r="N319" s="31" t="s">
        <v>606</v>
      </c>
      <c r="O319" s="34" t="str">
        <f t="shared" si="19"/>
        <v>OOS</v>
      </c>
      <c r="P319" s="31" t="s">
        <v>170</v>
      </c>
      <c r="Q319" s="34" t="str">
        <f t="shared" si="21"/>
        <v>OOSTST</v>
      </c>
      <c r="R319" s="34" t="str">
        <f>VLOOKUP(Q319,'Coding Matrix'!$D$8:$G$70,4,FALSE)</f>
        <v>Plant</v>
      </c>
      <c r="S319" s="31"/>
      <c r="T319" s="36" t="s">
        <v>439</v>
      </c>
      <c r="U319" s="1">
        <v>43200</v>
      </c>
      <c r="V319">
        <v>3160939</v>
      </c>
      <c r="W319" s="1">
        <v>43200</v>
      </c>
      <c r="X319" s="70" t="str">
        <f>VLOOKUP(T319,'GL Types'!$A$2:$B$9,2,FALSE)</f>
        <v>Finished Goods</v>
      </c>
      <c r="Y319" s="70" t="str">
        <f>VLOOKUP(Q319,'Coding Matrix'!$D$8:$H$70,5,FALSE)</f>
        <v xml:space="preserve">0ut of Spec - Testing Lab/QA Sampling  </v>
      </c>
    </row>
    <row r="320" spans="1:25" x14ac:dyDescent="0.25">
      <c r="A320" s="1">
        <v>43200</v>
      </c>
      <c r="B320">
        <v>-1</v>
      </c>
      <c r="C320" s="36" t="s">
        <v>438</v>
      </c>
      <c r="D320" s="31" t="s">
        <v>462</v>
      </c>
      <c r="E320" s="31" t="s">
        <v>466</v>
      </c>
      <c r="F320">
        <v>5512555</v>
      </c>
      <c r="G320" s="36" t="s">
        <v>469</v>
      </c>
      <c r="H320">
        <v>3.181</v>
      </c>
      <c r="I320">
        <v>-3.18</v>
      </c>
      <c r="J320" s="36" t="s">
        <v>436</v>
      </c>
      <c r="K320" s="31" t="s">
        <v>591</v>
      </c>
      <c r="L320" s="36" t="s">
        <v>607</v>
      </c>
      <c r="M320" s="19">
        <v>39</v>
      </c>
      <c r="N320" s="31" t="s">
        <v>608</v>
      </c>
      <c r="O320" s="34" t="str">
        <f t="shared" si="19"/>
        <v>OOS</v>
      </c>
      <c r="P320" s="31" t="s">
        <v>170</v>
      </c>
      <c r="Q320" s="34" t="str">
        <f t="shared" si="21"/>
        <v>OOSTST</v>
      </c>
      <c r="R320" s="34" t="str">
        <f>VLOOKUP(Q320,'Coding Matrix'!$D$8:$G$70,4,FALSE)</f>
        <v>Plant</v>
      </c>
      <c r="S320" s="31"/>
      <c r="T320" s="36" t="s">
        <v>439</v>
      </c>
      <c r="U320" s="1">
        <v>43200</v>
      </c>
      <c r="V320">
        <v>3156459</v>
      </c>
      <c r="W320" s="1">
        <v>43200</v>
      </c>
      <c r="X320" s="70" t="str">
        <f>VLOOKUP(T320,'GL Types'!$A$2:$B$9,2,FALSE)</f>
        <v>Finished Goods</v>
      </c>
      <c r="Y320" s="70" t="str">
        <f>VLOOKUP(Q320,'Coding Matrix'!$D$8:$H$70,5,FALSE)</f>
        <v xml:space="preserve">0ut of Spec - Testing Lab/QA Sampling  </v>
      </c>
    </row>
    <row r="321" spans="1:25" x14ac:dyDescent="0.25">
      <c r="A321" s="1">
        <v>43206</v>
      </c>
      <c r="B321">
        <v>-1</v>
      </c>
      <c r="C321" s="36" t="s">
        <v>438</v>
      </c>
      <c r="D321" s="31" t="s">
        <v>1057</v>
      </c>
      <c r="E321" s="31" t="s">
        <v>1058</v>
      </c>
      <c r="F321">
        <v>5538982</v>
      </c>
      <c r="G321" s="36" t="s">
        <v>469</v>
      </c>
      <c r="H321">
        <v>13.430999999999999</v>
      </c>
      <c r="I321">
        <v>-13.43</v>
      </c>
      <c r="J321" s="36" t="s">
        <v>446</v>
      </c>
      <c r="K321" s="31" t="s">
        <v>591</v>
      </c>
      <c r="L321" s="36" t="s">
        <v>1059</v>
      </c>
      <c r="M321" s="19">
        <v>39</v>
      </c>
      <c r="N321" s="31" t="s">
        <v>597</v>
      </c>
      <c r="O321" s="34" t="str">
        <f t="shared" si="19"/>
        <v>EXP</v>
      </c>
      <c r="P321" s="31" t="s">
        <v>139</v>
      </c>
      <c r="Q321" s="34" t="str">
        <f t="shared" si="21"/>
        <v>EXPEXP</v>
      </c>
      <c r="R321" s="34" t="str">
        <f>VLOOKUP(Q321,'Coding Matrix'!$D$8:$G$70,4,FALSE)</f>
        <v>Supply Chain</v>
      </c>
      <c r="S321" s="31"/>
      <c r="T321" s="36" t="s">
        <v>439</v>
      </c>
      <c r="U321" s="1">
        <v>43206</v>
      </c>
      <c r="V321">
        <v>2199521</v>
      </c>
      <c r="W321" s="1">
        <v>43206</v>
      </c>
      <c r="X321" s="70" t="str">
        <f>VLOOKUP(T321,'GL Types'!$A$2:$B$9,2,FALSE)</f>
        <v>Finished Goods</v>
      </c>
      <c r="Y321" s="70" t="str">
        <f>VLOOKUP(Q321,'Coding Matrix'!$D$8:$H$70,5,FALSE)</f>
        <v>Expired -  Repeat Primary code if other codes are not applicable</v>
      </c>
    </row>
    <row r="322" spans="1:25" x14ac:dyDescent="0.25">
      <c r="A322" s="1">
        <v>43206</v>
      </c>
      <c r="B322">
        <v>-1</v>
      </c>
      <c r="C322" s="36" t="s">
        <v>438</v>
      </c>
      <c r="D322" s="31" t="s">
        <v>1060</v>
      </c>
      <c r="E322" s="31" t="s">
        <v>1061</v>
      </c>
      <c r="F322">
        <v>5538979</v>
      </c>
      <c r="G322" s="36" t="s">
        <v>469</v>
      </c>
      <c r="H322">
        <v>7.0503999999999998</v>
      </c>
      <c r="I322">
        <v>-7.05</v>
      </c>
      <c r="J322" s="36" t="s">
        <v>446</v>
      </c>
      <c r="K322" s="31" t="s">
        <v>591</v>
      </c>
      <c r="L322" s="36" t="s">
        <v>1062</v>
      </c>
      <c r="M322" s="19">
        <v>39</v>
      </c>
      <c r="N322" s="31" t="s">
        <v>597</v>
      </c>
      <c r="O322" s="34" t="str">
        <f t="shared" si="19"/>
        <v>EXP</v>
      </c>
      <c r="P322" s="31" t="s">
        <v>139</v>
      </c>
      <c r="Q322" s="34" t="str">
        <f t="shared" si="21"/>
        <v>EXPEXP</v>
      </c>
      <c r="R322" s="34" t="str">
        <f>VLOOKUP(Q322,'Coding Matrix'!$D$8:$G$70,4,FALSE)</f>
        <v>Supply Chain</v>
      </c>
      <c r="S322" s="31"/>
      <c r="T322" s="36" t="s">
        <v>439</v>
      </c>
      <c r="U322" s="1">
        <v>43206</v>
      </c>
      <c r="V322">
        <v>3166397</v>
      </c>
      <c r="W322" s="1">
        <v>43206</v>
      </c>
      <c r="X322" s="70" t="str">
        <f>VLOOKUP(T322,'GL Types'!$A$2:$B$9,2,FALSE)</f>
        <v>Finished Goods</v>
      </c>
      <c r="Y322" s="70" t="str">
        <f>VLOOKUP(Q322,'Coding Matrix'!$D$8:$H$70,5,FALSE)</f>
        <v>Expired -  Repeat Primary code if other codes are not applicable</v>
      </c>
    </row>
    <row r="323" spans="1:25" x14ac:dyDescent="0.25">
      <c r="A323" s="1">
        <v>43206</v>
      </c>
      <c r="B323">
        <v>-4</v>
      </c>
      <c r="C323" s="36" t="s">
        <v>438</v>
      </c>
      <c r="D323" s="31" t="s">
        <v>1023</v>
      </c>
      <c r="E323" s="31" t="s">
        <v>595</v>
      </c>
      <c r="F323">
        <v>5538977</v>
      </c>
      <c r="G323" s="36" t="s">
        <v>469</v>
      </c>
      <c r="H323">
        <v>6.0366</v>
      </c>
      <c r="I323">
        <v>-24.15</v>
      </c>
      <c r="J323" s="36" t="s">
        <v>446</v>
      </c>
      <c r="K323" s="31" t="s">
        <v>591</v>
      </c>
      <c r="L323" s="36" t="s">
        <v>1063</v>
      </c>
      <c r="M323" s="19">
        <v>39</v>
      </c>
      <c r="N323" s="31" t="s">
        <v>597</v>
      </c>
      <c r="O323" s="34" t="str">
        <f t="shared" si="19"/>
        <v>EXP</v>
      </c>
      <c r="P323" s="31" t="s">
        <v>139</v>
      </c>
      <c r="Q323" s="34" t="str">
        <f t="shared" si="21"/>
        <v>EXPEXP</v>
      </c>
      <c r="R323" s="34" t="str">
        <f>VLOOKUP(Q323,'Coding Matrix'!$D$8:$G$70,4,FALSE)</f>
        <v>Supply Chain</v>
      </c>
      <c r="S323" s="31"/>
      <c r="T323" s="36" t="s">
        <v>439</v>
      </c>
      <c r="U323" s="1">
        <v>43206</v>
      </c>
      <c r="V323">
        <v>2199530</v>
      </c>
      <c r="W323" s="1">
        <v>43206</v>
      </c>
      <c r="X323" s="70" t="str">
        <f>VLOOKUP(T323,'GL Types'!$A$2:$B$9,2,FALSE)</f>
        <v>Finished Goods</v>
      </c>
      <c r="Y323" s="70" t="str">
        <f>VLOOKUP(Q323,'Coding Matrix'!$D$8:$H$70,5,FALSE)</f>
        <v>Expired -  Repeat Primary code if other codes are not applicable</v>
      </c>
    </row>
    <row r="324" spans="1:25" x14ac:dyDescent="0.25">
      <c r="A324" s="1">
        <v>43206</v>
      </c>
      <c r="B324">
        <v>-3</v>
      </c>
      <c r="C324" s="36" t="s">
        <v>438</v>
      </c>
      <c r="D324" s="31" t="s">
        <v>1064</v>
      </c>
      <c r="E324" s="31" t="s">
        <v>1065</v>
      </c>
      <c r="F324">
        <v>5538966</v>
      </c>
      <c r="G324" s="36" t="s">
        <v>469</v>
      </c>
      <c r="H324">
        <v>6.9200999999999997</v>
      </c>
      <c r="I324">
        <v>-20.76</v>
      </c>
      <c r="J324" s="36" t="s">
        <v>446</v>
      </c>
      <c r="K324" s="31" t="s">
        <v>591</v>
      </c>
      <c r="L324" s="36" t="s">
        <v>1066</v>
      </c>
      <c r="M324" s="19">
        <v>39</v>
      </c>
      <c r="N324" s="31" t="s">
        <v>597</v>
      </c>
      <c r="O324" s="34" t="str">
        <f t="shared" si="19"/>
        <v>EXP</v>
      </c>
      <c r="P324" s="31" t="s">
        <v>139</v>
      </c>
      <c r="Q324" s="34" t="str">
        <f t="shared" si="21"/>
        <v>EXPEXP</v>
      </c>
      <c r="R324" s="34" t="str">
        <f>VLOOKUP(Q324,'Coding Matrix'!$D$8:$G$70,4,FALSE)</f>
        <v>Supply Chain</v>
      </c>
      <c r="S324" s="31"/>
      <c r="T324" s="36" t="s">
        <v>439</v>
      </c>
      <c r="U324" s="1">
        <v>43206</v>
      </c>
      <c r="V324">
        <v>3161630</v>
      </c>
      <c r="W324" s="1">
        <v>43206</v>
      </c>
      <c r="X324" s="70" t="str">
        <f>VLOOKUP(T324,'GL Types'!$A$2:$B$9,2,FALSE)</f>
        <v>Finished Goods</v>
      </c>
      <c r="Y324" s="70" t="str">
        <f>VLOOKUP(Q324,'Coding Matrix'!$D$8:$H$70,5,FALSE)</f>
        <v>Expired -  Repeat Primary code if other codes are not applicable</v>
      </c>
    </row>
    <row r="325" spans="1:25" x14ac:dyDescent="0.25">
      <c r="A325" s="1">
        <v>43206</v>
      </c>
      <c r="B325">
        <v>-118</v>
      </c>
      <c r="C325" s="36" t="s">
        <v>438</v>
      </c>
      <c r="D325" s="31" t="s">
        <v>1067</v>
      </c>
      <c r="E325" s="31" t="s">
        <v>1068</v>
      </c>
      <c r="F325">
        <v>5538964</v>
      </c>
      <c r="G325" s="36" t="s">
        <v>469</v>
      </c>
      <c r="H325">
        <v>3.9527000000000001</v>
      </c>
      <c r="I325">
        <v>-466.42</v>
      </c>
      <c r="J325" s="36" t="s">
        <v>446</v>
      </c>
      <c r="K325" s="31" t="s">
        <v>591</v>
      </c>
      <c r="L325" s="36" t="s">
        <v>1069</v>
      </c>
      <c r="M325" s="19">
        <v>39</v>
      </c>
      <c r="N325" s="31" t="s">
        <v>597</v>
      </c>
      <c r="O325" s="34" t="str">
        <f t="shared" si="19"/>
        <v>EXP</v>
      </c>
      <c r="P325" s="31" t="s">
        <v>139</v>
      </c>
      <c r="Q325" s="34" t="str">
        <f t="shared" si="21"/>
        <v>EXPEXP</v>
      </c>
      <c r="R325" s="34" t="str">
        <f>VLOOKUP(Q325,'Coding Matrix'!$D$8:$G$70,4,FALSE)</f>
        <v>Supply Chain</v>
      </c>
      <c r="S325" s="31"/>
      <c r="T325" s="36" t="s">
        <v>439</v>
      </c>
      <c r="U325" s="1">
        <v>43206</v>
      </c>
      <c r="V325">
        <v>3157684</v>
      </c>
      <c r="W325" s="1">
        <v>43206</v>
      </c>
      <c r="X325" s="70" t="str">
        <f>VLOOKUP(T325,'GL Types'!$A$2:$B$9,2,FALSE)</f>
        <v>Finished Goods</v>
      </c>
      <c r="Y325" s="70" t="str">
        <f>VLOOKUP(Q325,'Coding Matrix'!$D$8:$H$70,5,FALSE)</f>
        <v>Expired -  Repeat Primary code if other codes are not applicable</v>
      </c>
    </row>
    <row r="326" spans="1:25" x14ac:dyDescent="0.25">
      <c r="A326" s="1">
        <v>43206</v>
      </c>
      <c r="B326">
        <v>-62</v>
      </c>
      <c r="C326" s="36" t="s">
        <v>438</v>
      </c>
      <c r="D326" s="31" t="s">
        <v>1067</v>
      </c>
      <c r="E326" s="31" t="s">
        <v>1070</v>
      </c>
      <c r="F326">
        <v>5538938</v>
      </c>
      <c r="G326" s="36" t="s">
        <v>469</v>
      </c>
      <c r="H326">
        <v>3.9527000000000001</v>
      </c>
      <c r="I326">
        <v>-245.07</v>
      </c>
      <c r="J326" s="36" t="s">
        <v>446</v>
      </c>
      <c r="K326" s="31" t="s">
        <v>591</v>
      </c>
      <c r="L326" s="36" t="s">
        <v>1071</v>
      </c>
      <c r="M326" s="19">
        <v>39</v>
      </c>
      <c r="N326" s="31" t="s">
        <v>597</v>
      </c>
      <c r="O326" s="34" t="str">
        <f t="shared" si="19"/>
        <v>EXP</v>
      </c>
      <c r="P326" s="31" t="s">
        <v>139</v>
      </c>
      <c r="Q326" s="34" t="str">
        <f t="shared" si="21"/>
        <v>EXPEXP</v>
      </c>
      <c r="R326" s="34" t="str">
        <f>VLOOKUP(Q326,'Coding Matrix'!$D$8:$G$70,4,FALSE)</f>
        <v>Supply Chain</v>
      </c>
      <c r="S326" s="31"/>
      <c r="T326" s="36" t="s">
        <v>439</v>
      </c>
      <c r="U326" s="1">
        <v>43206</v>
      </c>
      <c r="V326">
        <v>3157684</v>
      </c>
      <c r="W326" s="1">
        <v>43206</v>
      </c>
      <c r="X326" s="70" t="str">
        <f>VLOOKUP(T326,'GL Types'!$A$2:$B$9,2,FALSE)</f>
        <v>Finished Goods</v>
      </c>
      <c r="Y326" s="70" t="str">
        <f>VLOOKUP(Q326,'Coding Matrix'!$D$8:$H$70,5,FALSE)</f>
        <v>Expired -  Repeat Primary code if other codes are not applicable</v>
      </c>
    </row>
    <row r="327" spans="1:25" x14ac:dyDescent="0.25">
      <c r="A327" s="1">
        <v>43206</v>
      </c>
      <c r="B327">
        <v>-116</v>
      </c>
      <c r="C327" s="36" t="s">
        <v>438</v>
      </c>
      <c r="D327" s="31" t="s">
        <v>1067</v>
      </c>
      <c r="E327" s="31" t="s">
        <v>1031</v>
      </c>
      <c r="F327">
        <v>5538926</v>
      </c>
      <c r="G327" s="36" t="s">
        <v>469</v>
      </c>
      <c r="H327">
        <v>3.9527000000000001</v>
      </c>
      <c r="I327">
        <v>-458.51</v>
      </c>
      <c r="J327" s="36" t="s">
        <v>446</v>
      </c>
      <c r="K327" s="31" t="s">
        <v>591</v>
      </c>
      <c r="L327" s="36" t="s">
        <v>1072</v>
      </c>
      <c r="M327" s="19">
        <v>39</v>
      </c>
      <c r="N327" s="31" t="s">
        <v>597</v>
      </c>
      <c r="O327" s="34" t="str">
        <f t="shared" si="19"/>
        <v>EXP</v>
      </c>
      <c r="P327" s="31" t="s">
        <v>139</v>
      </c>
      <c r="Q327" s="34" t="str">
        <f t="shared" si="21"/>
        <v>EXPEXP</v>
      </c>
      <c r="R327" s="34" t="str">
        <f>VLOOKUP(Q327,'Coding Matrix'!$D$8:$G$70,4,FALSE)</f>
        <v>Supply Chain</v>
      </c>
      <c r="S327" s="31"/>
      <c r="T327" s="36" t="s">
        <v>439</v>
      </c>
      <c r="U327" s="1">
        <v>43206</v>
      </c>
      <c r="V327">
        <v>3157684</v>
      </c>
      <c r="W327" s="1">
        <v>43206</v>
      </c>
      <c r="X327" s="70" t="str">
        <f>VLOOKUP(T327,'GL Types'!$A$2:$B$9,2,FALSE)</f>
        <v>Finished Goods</v>
      </c>
      <c r="Y327" s="70" t="str">
        <f>VLOOKUP(Q327,'Coding Matrix'!$D$8:$H$70,5,FALSE)</f>
        <v>Expired -  Repeat Primary code if other codes are not applicable</v>
      </c>
    </row>
    <row r="328" spans="1:25" x14ac:dyDescent="0.25">
      <c r="A328" s="1">
        <v>43206</v>
      </c>
      <c r="B328">
        <v>-47</v>
      </c>
      <c r="C328" s="36" t="s">
        <v>438</v>
      </c>
      <c r="D328" s="31" t="s">
        <v>1019</v>
      </c>
      <c r="E328" s="31" t="s">
        <v>1073</v>
      </c>
      <c r="F328">
        <v>5538924</v>
      </c>
      <c r="G328" s="36" t="s">
        <v>469</v>
      </c>
      <c r="H328">
        <v>5.7073999999999998</v>
      </c>
      <c r="I328">
        <v>-268.25</v>
      </c>
      <c r="J328" s="36" t="s">
        <v>446</v>
      </c>
      <c r="K328" s="31" t="s">
        <v>591</v>
      </c>
      <c r="L328" s="36" t="s">
        <v>1074</v>
      </c>
      <c r="M328" s="19">
        <v>39</v>
      </c>
      <c r="N328" s="31" t="s">
        <v>597</v>
      </c>
      <c r="O328" s="34" t="str">
        <f t="shared" si="19"/>
        <v>EXP</v>
      </c>
      <c r="P328" s="31" t="s">
        <v>139</v>
      </c>
      <c r="Q328" s="34" t="str">
        <f t="shared" si="21"/>
        <v>EXPEXP</v>
      </c>
      <c r="R328" s="34" t="str">
        <f>VLOOKUP(Q328,'Coding Matrix'!$D$8:$G$70,4,FALSE)</f>
        <v>Supply Chain</v>
      </c>
      <c r="S328" s="31"/>
      <c r="T328" s="36" t="s">
        <v>439</v>
      </c>
      <c r="U328" s="1">
        <v>43206</v>
      </c>
      <c r="V328">
        <v>3160979</v>
      </c>
      <c r="W328" s="1">
        <v>43206</v>
      </c>
      <c r="X328" s="70" t="str">
        <f>VLOOKUP(T328,'GL Types'!$A$2:$B$9,2,FALSE)</f>
        <v>Finished Goods</v>
      </c>
      <c r="Y328" s="70" t="str">
        <f>VLOOKUP(Q328,'Coding Matrix'!$D$8:$H$70,5,FALSE)</f>
        <v>Expired -  Repeat Primary code if other codes are not applicable</v>
      </c>
    </row>
    <row r="329" spans="1:25" x14ac:dyDescent="0.25">
      <c r="A329" s="1">
        <v>43206</v>
      </c>
      <c r="B329">
        <v>-66</v>
      </c>
      <c r="C329" s="36" t="s">
        <v>438</v>
      </c>
      <c r="D329" s="31" t="s">
        <v>1019</v>
      </c>
      <c r="E329" s="31" t="s">
        <v>1075</v>
      </c>
      <c r="F329">
        <v>5538921</v>
      </c>
      <c r="G329" s="36" t="s">
        <v>469</v>
      </c>
      <c r="H329">
        <v>5.7073999999999998</v>
      </c>
      <c r="I329">
        <v>-376.69</v>
      </c>
      <c r="J329" s="36" t="s">
        <v>446</v>
      </c>
      <c r="K329" s="31" t="s">
        <v>591</v>
      </c>
      <c r="L329" s="36" t="s">
        <v>1076</v>
      </c>
      <c r="M329" s="19">
        <v>39</v>
      </c>
      <c r="N329" s="31" t="s">
        <v>597</v>
      </c>
      <c r="O329" s="34" t="str">
        <f t="shared" si="19"/>
        <v>EXP</v>
      </c>
      <c r="P329" s="31" t="s">
        <v>139</v>
      </c>
      <c r="Q329" s="34" t="str">
        <f t="shared" si="21"/>
        <v>EXPEXP</v>
      </c>
      <c r="R329" s="34" t="str">
        <f>VLOOKUP(Q329,'Coding Matrix'!$D$8:$G$70,4,FALSE)</f>
        <v>Supply Chain</v>
      </c>
      <c r="S329" s="31"/>
      <c r="T329" s="36" t="s">
        <v>439</v>
      </c>
      <c r="U329" s="1">
        <v>43206</v>
      </c>
      <c r="V329">
        <v>3160979</v>
      </c>
      <c r="W329" s="1">
        <v>43206</v>
      </c>
      <c r="X329" s="70" t="str">
        <f>VLOOKUP(T329,'GL Types'!$A$2:$B$9,2,FALSE)</f>
        <v>Finished Goods</v>
      </c>
      <c r="Y329" s="70" t="str">
        <f>VLOOKUP(Q329,'Coding Matrix'!$D$8:$H$70,5,FALSE)</f>
        <v>Expired -  Repeat Primary code if other codes are not applicable</v>
      </c>
    </row>
    <row r="330" spans="1:25" x14ac:dyDescent="0.25">
      <c r="A330" s="1">
        <v>43206</v>
      </c>
      <c r="B330">
        <v>-166</v>
      </c>
      <c r="C330" s="36" t="s">
        <v>438</v>
      </c>
      <c r="D330" s="31" t="s">
        <v>1077</v>
      </c>
      <c r="E330" s="31" t="s">
        <v>1078</v>
      </c>
      <c r="F330">
        <v>5538916</v>
      </c>
      <c r="G330" s="36" t="s">
        <v>469</v>
      </c>
      <c r="H330">
        <v>2.9199000000000002</v>
      </c>
      <c r="I330">
        <v>-484.7</v>
      </c>
      <c r="J330" s="36" t="s">
        <v>446</v>
      </c>
      <c r="K330" s="31" t="s">
        <v>591</v>
      </c>
      <c r="L330" s="36" t="s">
        <v>1079</v>
      </c>
      <c r="M330" s="19">
        <v>39</v>
      </c>
      <c r="N330" s="31" t="s">
        <v>597</v>
      </c>
      <c r="O330" s="34" t="str">
        <f t="shared" si="19"/>
        <v>EXP</v>
      </c>
      <c r="P330" s="31" t="s">
        <v>139</v>
      </c>
      <c r="Q330" s="34" t="str">
        <f t="shared" si="21"/>
        <v>EXPEXP</v>
      </c>
      <c r="R330" s="34" t="str">
        <f>VLOOKUP(Q330,'Coding Matrix'!$D$8:$G$70,4,FALSE)</f>
        <v>Supply Chain</v>
      </c>
      <c r="S330" s="31"/>
      <c r="T330" s="36" t="s">
        <v>439</v>
      </c>
      <c r="U330" s="1">
        <v>43206</v>
      </c>
      <c r="V330">
        <v>3157691</v>
      </c>
      <c r="W330" s="1">
        <v>43206</v>
      </c>
      <c r="X330" s="70" t="str">
        <f>VLOOKUP(T330,'GL Types'!$A$2:$B$9,2,FALSE)</f>
        <v>Finished Goods</v>
      </c>
      <c r="Y330" s="70" t="str">
        <f>VLOOKUP(Q330,'Coding Matrix'!$D$8:$H$70,5,FALSE)</f>
        <v>Expired -  Repeat Primary code if other codes are not applicable</v>
      </c>
    </row>
    <row r="331" spans="1:25" x14ac:dyDescent="0.25">
      <c r="A331" s="1">
        <v>43207</v>
      </c>
      <c r="B331">
        <v>-250</v>
      </c>
      <c r="C331" s="36" t="s">
        <v>440</v>
      </c>
      <c r="D331" s="33">
        <v>20575</v>
      </c>
      <c r="E331" s="31" t="s">
        <v>1055</v>
      </c>
      <c r="F331">
        <v>5545185</v>
      </c>
      <c r="G331" s="36" t="s">
        <v>469</v>
      </c>
      <c r="H331">
        <v>2.15</v>
      </c>
      <c r="I331">
        <v>-537.5</v>
      </c>
      <c r="J331" s="36" t="s">
        <v>436</v>
      </c>
      <c r="K331" s="31" t="s">
        <v>591</v>
      </c>
      <c r="L331" s="36" t="s">
        <v>1056</v>
      </c>
      <c r="M331" s="19">
        <v>39</v>
      </c>
      <c r="N331" s="31" t="s">
        <v>593</v>
      </c>
      <c r="O331" s="34" t="str">
        <f t="shared" si="19"/>
        <v>DMG</v>
      </c>
      <c r="P331" s="31" t="s">
        <v>132</v>
      </c>
      <c r="Q331" s="34" t="str">
        <f t="shared" si="21"/>
        <v>DMGDMG</v>
      </c>
      <c r="R331" s="34" t="str">
        <f>VLOOKUP(Q331,'Coding Matrix'!$D$8:$G$70,4,FALSE)</f>
        <v>Plant</v>
      </c>
      <c r="S331" s="31"/>
      <c r="T331" s="36" t="s">
        <v>441</v>
      </c>
      <c r="U331" s="1">
        <v>43207</v>
      </c>
      <c r="V331">
        <v>2206738</v>
      </c>
      <c r="W331" s="1">
        <v>43207</v>
      </c>
      <c r="X331" s="70" t="str">
        <f>VLOOKUP(T331,'GL Types'!$A$2:$B$9,2,FALSE)</f>
        <v>Inventory-Dry / Non-commodity</v>
      </c>
      <c r="Y331" s="70" t="str">
        <f>VLOOKUP(Q331,'Coding Matrix'!$D$8:$H$70,5,FALSE)</f>
        <v>Damaged -  Repeat Primary code if other codes are not applicable</v>
      </c>
    </row>
    <row r="332" spans="1:25" x14ac:dyDescent="0.25">
      <c r="A332" s="1">
        <v>43208</v>
      </c>
      <c r="B332">
        <v>-30</v>
      </c>
      <c r="C332" s="36" t="s">
        <v>440</v>
      </c>
      <c r="D332" s="33">
        <v>21736</v>
      </c>
      <c r="E332" s="31" t="s">
        <v>1033</v>
      </c>
      <c r="F332">
        <v>5549471</v>
      </c>
      <c r="G332" s="36" t="s">
        <v>469</v>
      </c>
      <c r="H332">
        <v>13.491300000000001</v>
      </c>
      <c r="I332">
        <v>-404.74</v>
      </c>
      <c r="J332" s="36" t="s">
        <v>436</v>
      </c>
      <c r="K332" s="31" t="s">
        <v>591</v>
      </c>
      <c r="L332" s="36" t="s">
        <v>1034</v>
      </c>
      <c r="M332" s="19">
        <v>39</v>
      </c>
      <c r="N332" s="31" t="s">
        <v>597</v>
      </c>
      <c r="O332" s="34" t="str">
        <f t="shared" ref="O332:O386" si="22">LEFT(N332,3)</f>
        <v>EXP</v>
      </c>
      <c r="P332" s="31" t="s">
        <v>139</v>
      </c>
      <c r="Q332" s="34" t="str">
        <f t="shared" si="21"/>
        <v>EXPEXP</v>
      </c>
      <c r="R332" s="34" t="str">
        <f>VLOOKUP(Q332,'Coding Matrix'!$D$8:$G$70,4,FALSE)</f>
        <v>Supply Chain</v>
      </c>
      <c r="S332" s="31"/>
      <c r="T332" s="36" t="s">
        <v>441</v>
      </c>
      <c r="U332" s="1">
        <v>43208</v>
      </c>
      <c r="V332">
        <v>2207146</v>
      </c>
      <c r="W332" s="1">
        <v>43208</v>
      </c>
      <c r="X332" s="70" t="str">
        <f>VLOOKUP(T332,'GL Types'!$A$2:$B$9,2,FALSE)</f>
        <v>Inventory-Dry / Non-commodity</v>
      </c>
      <c r="Y332" s="70" t="str">
        <f>VLOOKUP(Q332,'Coding Matrix'!$D$8:$H$70,5,FALSE)</f>
        <v>Expired -  Repeat Primary code if other codes are not applicable</v>
      </c>
    </row>
    <row r="333" spans="1:25" x14ac:dyDescent="0.25">
      <c r="A333" s="1">
        <v>43208</v>
      </c>
      <c r="B333">
        <v>-282.1884</v>
      </c>
      <c r="C333" s="36" t="s">
        <v>440</v>
      </c>
      <c r="D333" s="33">
        <v>7428</v>
      </c>
      <c r="E333" s="31" t="s">
        <v>1035</v>
      </c>
      <c r="F333">
        <v>5549450</v>
      </c>
      <c r="G333" s="36" t="s">
        <v>469</v>
      </c>
      <c r="H333">
        <v>2.4653999999999998</v>
      </c>
      <c r="I333">
        <v>-695.71</v>
      </c>
      <c r="J333" s="36" t="s">
        <v>446</v>
      </c>
      <c r="K333" s="31" t="s">
        <v>591</v>
      </c>
      <c r="L333" s="36" t="s">
        <v>1036</v>
      </c>
      <c r="M333" s="19">
        <v>39</v>
      </c>
      <c r="N333" s="31" t="s">
        <v>597</v>
      </c>
      <c r="O333" s="34" t="str">
        <f t="shared" si="22"/>
        <v>EXP</v>
      </c>
      <c r="P333" s="31" t="s">
        <v>139</v>
      </c>
      <c r="Q333" s="34" t="str">
        <f t="shared" si="21"/>
        <v>EXPEXP</v>
      </c>
      <c r="R333" s="34" t="str">
        <f>VLOOKUP(Q333,'Coding Matrix'!$D$8:$G$70,4,FALSE)</f>
        <v>Supply Chain</v>
      </c>
      <c r="S333" s="31"/>
      <c r="T333" s="36" t="s">
        <v>441</v>
      </c>
      <c r="U333" s="1">
        <v>43208</v>
      </c>
      <c r="V333">
        <v>2204628</v>
      </c>
      <c r="W333" s="1">
        <v>43208</v>
      </c>
      <c r="X333" s="70" t="str">
        <f>VLOOKUP(T333,'GL Types'!$A$2:$B$9,2,FALSE)</f>
        <v>Inventory-Dry / Non-commodity</v>
      </c>
      <c r="Y333" s="70" t="str">
        <f>VLOOKUP(Q333,'Coding Matrix'!$D$8:$H$70,5,FALSE)</f>
        <v>Expired -  Repeat Primary code if other codes are not applicable</v>
      </c>
    </row>
    <row r="334" spans="1:25" x14ac:dyDescent="0.25">
      <c r="A334" s="1">
        <v>43208</v>
      </c>
      <c r="B334">
        <v>-599.60029999999995</v>
      </c>
      <c r="C334" s="36" t="s">
        <v>440</v>
      </c>
      <c r="D334" s="33">
        <v>5308</v>
      </c>
      <c r="E334" s="31" t="s">
        <v>1037</v>
      </c>
      <c r="F334">
        <v>5549441</v>
      </c>
      <c r="G334" s="36" t="s">
        <v>469</v>
      </c>
      <c r="H334">
        <v>1.9117</v>
      </c>
      <c r="I334" s="32">
        <v>-1146.26</v>
      </c>
      <c r="J334" s="36" t="s">
        <v>446</v>
      </c>
      <c r="K334" s="31" t="s">
        <v>591</v>
      </c>
      <c r="L334" s="36" t="s">
        <v>1038</v>
      </c>
      <c r="M334" s="19">
        <v>39</v>
      </c>
      <c r="N334" s="31" t="s">
        <v>597</v>
      </c>
      <c r="O334" s="34" t="str">
        <f t="shared" si="22"/>
        <v>EXP</v>
      </c>
      <c r="P334" s="31" t="s">
        <v>139</v>
      </c>
      <c r="Q334" s="34" t="str">
        <f t="shared" si="21"/>
        <v>EXPEXP</v>
      </c>
      <c r="R334" s="34" t="str">
        <f>VLOOKUP(Q334,'Coding Matrix'!$D$8:$G$70,4,FALSE)</f>
        <v>Supply Chain</v>
      </c>
      <c r="S334" s="31"/>
      <c r="T334" s="36" t="s">
        <v>441</v>
      </c>
      <c r="U334" s="1">
        <v>43208</v>
      </c>
      <c r="V334">
        <v>2204345</v>
      </c>
      <c r="W334" s="1">
        <v>43208</v>
      </c>
      <c r="X334" s="70" t="str">
        <f>VLOOKUP(T334,'GL Types'!$A$2:$B$9,2,FALSE)</f>
        <v>Inventory-Dry / Non-commodity</v>
      </c>
      <c r="Y334" s="70" t="str">
        <f>VLOOKUP(Q334,'Coding Matrix'!$D$8:$H$70,5,FALSE)</f>
        <v>Expired -  Repeat Primary code if other codes are not applicable</v>
      </c>
    </row>
    <row r="335" spans="1:25" x14ac:dyDescent="0.25">
      <c r="A335" s="1">
        <v>43208</v>
      </c>
      <c r="B335">
        <v>-1500</v>
      </c>
      <c r="C335" s="36" t="s">
        <v>440</v>
      </c>
      <c r="D335" s="33">
        <v>6612</v>
      </c>
      <c r="E335" s="31" t="s">
        <v>1039</v>
      </c>
      <c r="F335">
        <v>5549431</v>
      </c>
      <c r="G335" s="36" t="s">
        <v>469</v>
      </c>
      <c r="H335">
        <v>1.0455000000000001</v>
      </c>
      <c r="I335" s="32">
        <v>-1568.25</v>
      </c>
      <c r="J335" s="36" t="s">
        <v>446</v>
      </c>
      <c r="K335" s="31" t="s">
        <v>591</v>
      </c>
      <c r="L335" s="36" t="s">
        <v>1040</v>
      </c>
      <c r="M335" s="19">
        <v>39</v>
      </c>
      <c r="N335" s="31" t="s">
        <v>597</v>
      </c>
      <c r="O335" s="34" t="str">
        <f t="shared" si="22"/>
        <v>EXP</v>
      </c>
      <c r="P335" s="31" t="s">
        <v>139</v>
      </c>
      <c r="Q335" s="34" t="str">
        <f t="shared" si="21"/>
        <v>EXPEXP</v>
      </c>
      <c r="R335" s="34" t="str">
        <f>VLOOKUP(Q335,'Coding Matrix'!$D$8:$G$70,4,FALSE)</f>
        <v>Supply Chain</v>
      </c>
      <c r="S335" s="31"/>
      <c r="T335" s="36" t="s">
        <v>441</v>
      </c>
      <c r="U335" s="1">
        <v>43208</v>
      </c>
      <c r="V335">
        <v>2204536</v>
      </c>
      <c r="W335" s="1">
        <v>43208</v>
      </c>
      <c r="X335" s="70" t="str">
        <f>VLOOKUP(T335,'GL Types'!$A$2:$B$9,2,FALSE)</f>
        <v>Inventory-Dry / Non-commodity</v>
      </c>
      <c r="Y335" s="70" t="str">
        <f>VLOOKUP(Q335,'Coding Matrix'!$D$8:$H$70,5,FALSE)</f>
        <v>Expired -  Repeat Primary code if other codes are not applicable</v>
      </c>
    </row>
    <row r="336" spans="1:25" x14ac:dyDescent="0.25">
      <c r="A336" s="1">
        <v>43208</v>
      </c>
      <c r="B336">
        <v>-539.72050000000002</v>
      </c>
      <c r="C336" s="36" t="s">
        <v>440</v>
      </c>
      <c r="D336" s="33">
        <v>6612</v>
      </c>
      <c r="E336" s="31" t="s">
        <v>1039</v>
      </c>
      <c r="F336">
        <v>5549425</v>
      </c>
      <c r="G336" s="36" t="s">
        <v>469</v>
      </c>
      <c r="H336">
        <v>1.0455000000000001</v>
      </c>
      <c r="I336">
        <v>-564.28</v>
      </c>
      <c r="J336" s="36" t="s">
        <v>446</v>
      </c>
      <c r="K336" s="31" t="s">
        <v>591</v>
      </c>
      <c r="L336" s="36" t="s">
        <v>1041</v>
      </c>
      <c r="M336" s="19">
        <v>39</v>
      </c>
      <c r="N336" s="31" t="s">
        <v>597</v>
      </c>
      <c r="O336" s="34" t="str">
        <f t="shared" si="22"/>
        <v>EXP</v>
      </c>
      <c r="P336" s="31" t="s">
        <v>139</v>
      </c>
      <c r="Q336" s="34" t="str">
        <f t="shared" si="21"/>
        <v>EXPEXP</v>
      </c>
      <c r="R336" s="34" t="str">
        <f>VLOOKUP(Q336,'Coding Matrix'!$D$8:$G$70,4,FALSE)</f>
        <v>Supply Chain</v>
      </c>
      <c r="S336" s="31"/>
      <c r="T336" s="36" t="s">
        <v>441</v>
      </c>
      <c r="U336" s="1">
        <v>43208</v>
      </c>
      <c r="V336">
        <v>2204536</v>
      </c>
      <c r="W336" s="1">
        <v>43208</v>
      </c>
      <c r="X336" s="70" t="str">
        <f>VLOOKUP(T336,'GL Types'!$A$2:$B$9,2,FALSE)</f>
        <v>Inventory-Dry / Non-commodity</v>
      </c>
      <c r="Y336" s="70" t="str">
        <f>VLOOKUP(Q336,'Coding Matrix'!$D$8:$H$70,5,FALSE)</f>
        <v>Expired -  Repeat Primary code if other codes are not applicable</v>
      </c>
    </row>
    <row r="337" spans="1:25" x14ac:dyDescent="0.25">
      <c r="A337" s="1">
        <v>43208</v>
      </c>
      <c r="B337">
        <v>-3981.64</v>
      </c>
      <c r="C337" s="36" t="s">
        <v>440</v>
      </c>
      <c r="D337" s="33">
        <v>22488</v>
      </c>
      <c r="E337" s="31" t="s">
        <v>1042</v>
      </c>
      <c r="F337">
        <v>5549409</v>
      </c>
      <c r="G337" s="36" t="s">
        <v>469</v>
      </c>
      <c r="H337">
        <v>0.61950000000000005</v>
      </c>
      <c r="I337" s="32">
        <v>-2466.63</v>
      </c>
      <c r="J337" s="36" t="s">
        <v>446</v>
      </c>
      <c r="K337" s="31" t="s">
        <v>591</v>
      </c>
      <c r="L337" s="36" t="s">
        <v>1043</v>
      </c>
      <c r="M337" s="19">
        <v>39</v>
      </c>
      <c r="N337" s="31" t="s">
        <v>597</v>
      </c>
      <c r="O337" s="34" t="str">
        <f t="shared" si="22"/>
        <v>EXP</v>
      </c>
      <c r="P337" s="31" t="s">
        <v>139</v>
      </c>
      <c r="Q337" s="34" t="str">
        <f t="shared" si="21"/>
        <v>EXPEXP</v>
      </c>
      <c r="R337" s="34" t="str">
        <f>VLOOKUP(Q337,'Coding Matrix'!$D$8:$G$70,4,FALSE)</f>
        <v>Supply Chain</v>
      </c>
      <c r="S337" s="31"/>
      <c r="T337" s="36" t="s">
        <v>441</v>
      </c>
      <c r="U337" s="1">
        <v>43208</v>
      </c>
      <c r="V337">
        <v>2207488</v>
      </c>
      <c r="W337" s="1">
        <v>43208</v>
      </c>
      <c r="X337" s="70" t="str">
        <f>VLOOKUP(T337,'GL Types'!$A$2:$B$9,2,FALSE)</f>
        <v>Inventory-Dry / Non-commodity</v>
      </c>
      <c r="Y337" s="70" t="str">
        <f>VLOOKUP(Q337,'Coding Matrix'!$D$8:$H$70,5,FALSE)</f>
        <v>Expired -  Repeat Primary code if other codes are not applicable</v>
      </c>
    </row>
    <row r="338" spans="1:25" x14ac:dyDescent="0.25">
      <c r="A338" s="1">
        <v>43208</v>
      </c>
      <c r="B338">
        <v>-2135</v>
      </c>
      <c r="C338" s="36" t="s">
        <v>440</v>
      </c>
      <c r="D338" s="33">
        <v>22488</v>
      </c>
      <c r="E338" s="31" t="s">
        <v>1042</v>
      </c>
      <c r="F338">
        <v>5549407</v>
      </c>
      <c r="G338" s="36" t="s">
        <v>469</v>
      </c>
      <c r="H338">
        <v>0.61950000000000005</v>
      </c>
      <c r="I338" s="32">
        <v>-1322.63</v>
      </c>
      <c r="J338" s="36" t="s">
        <v>446</v>
      </c>
      <c r="K338" s="31" t="s">
        <v>591</v>
      </c>
      <c r="L338" s="36" t="s">
        <v>1044</v>
      </c>
      <c r="M338" s="19">
        <v>39</v>
      </c>
      <c r="N338" s="31" t="s">
        <v>597</v>
      </c>
      <c r="O338" s="34" t="str">
        <f t="shared" si="22"/>
        <v>EXP</v>
      </c>
      <c r="P338" s="31" t="s">
        <v>139</v>
      </c>
      <c r="Q338" s="34" t="str">
        <f t="shared" si="21"/>
        <v>EXPEXP</v>
      </c>
      <c r="R338" s="34" t="str">
        <f>VLOOKUP(Q338,'Coding Matrix'!$D$8:$G$70,4,FALSE)</f>
        <v>Supply Chain</v>
      </c>
      <c r="S338" s="31"/>
      <c r="T338" s="36" t="s">
        <v>441</v>
      </c>
      <c r="U338" s="1">
        <v>43208</v>
      </c>
      <c r="V338">
        <v>2207488</v>
      </c>
      <c r="W338" s="1">
        <v>43208</v>
      </c>
      <c r="X338" s="70" t="str">
        <f>VLOOKUP(T338,'GL Types'!$A$2:$B$9,2,FALSE)</f>
        <v>Inventory-Dry / Non-commodity</v>
      </c>
      <c r="Y338" s="70" t="str">
        <f>VLOOKUP(Q338,'Coding Matrix'!$D$8:$H$70,5,FALSE)</f>
        <v>Expired -  Repeat Primary code if other codes are not applicable</v>
      </c>
    </row>
    <row r="339" spans="1:25" x14ac:dyDescent="0.25">
      <c r="A339" s="1">
        <v>43208</v>
      </c>
      <c r="B339">
        <v>-191</v>
      </c>
      <c r="C339" s="36" t="s">
        <v>440</v>
      </c>
      <c r="D339" s="33">
        <v>21191</v>
      </c>
      <c r="E339" s="31" t="s">
        <v>1045</v>
      </c>
      <c r="F339">
        <v>5549354</v>
      </c>
      <c r="G339" s="36" t="s">
        <v>469</v>
      </c>
      <c r="H339">
        <v>13.641299999999999</v>
      </c>
      <c r="I339" s="32">
        <v>-2605.4899999999998</v>
      </c>
      <c r="J339" s="36" t="s">
        <v>446</v>
      </c>
      <c r="K339" s="31" t="s">
        <v>591</v>
      </c>
      <c r="L339" s="36" t="s">
        <v>1046</v>
      </c>
      <c r="M339" s="19">
        <v>39</v>
      </c>
      <c r="N339" s="31" t="s">
        <v>597</v>
      </c>
      <c r="O339" s="34" t="str">
        <f t="shared" si="22"/>
        <v>EXP</v>
      </c>
      <c r="P339" s="31" t="s">
        <v>139</v>
      </c>
      <c r="Q339" s="34" t="str">
        <f t="shared" si="21"/>
        <v>EXPEXP</v>
      </c>
      <c r="R339" s="34" t="str">
        <f>VLOOKUP(Q339,'Coding Matrix'!$D$8:$G$70,4,FALSE)</f>
        <v>Supply Chain</v>
      </c>
      <c r="S339" s="31"/>
      <c r="T339" s="36" t="s">
        <v>441</v>
      </c>
      <c r="U339" s="1">
        <v>43208</v>
      </c>
      <c r="V339">
        <v>2206955</v>
      </c>
      <c r="W339" s="1">
        <v>43208</v>
      </c>
      <c r="X339" s="70" t="str">
        <f>VLOOKUP(T339,'GL Types'!$A$2:$B$9,2,FALSE)</f>
        <v>Inventory-Dry / Non-commodity</v>
      </c>
      <c r="Y339" s="70" t="str">
        <f>VLOOKUP(Q339,'Coding Matrix'!$D$8:$H$70,5,FALSE)</f>
        <v>Expired -  Repeat Primary code if other codes are not applicable</v>
      </c>
    </row>
    <row r="340" spans="1:25" x14ac:dyDescent="0.25">
      <c r="A340" s="1">
        <v>43208</v>
      </c>
      <c r="B340">
        <v>-145</v>
      </c>
      <c r="C340" s="36" t="s">
        <v>440</v>
      </c>
      <c r="D340" s="33">
        <v>21190</v>
      </c>
      <c r="E340" s="31" t="s">
        <v>1047</v>
      </c>
      <c r="F340">
        <v>5549344</v>
      </c>
      <c r="G340" s="36" t="s">
        <v>469</v>
      </c>
      <c r="H340">
        <v>11.141299999999999</v>
      </c>
      <c r="I340" s="32">
        <v>-1615.49</v>
      </c>
      <c r="J340" s="36" t="s">
        <v>446</v>
      </c>
      <c r="K340" s="31" t="s">
        <v>591</v>
      </c>
      <c r="L340" s="36" t="s">
        <v>1048</v>
      </c>
      <c r="M340" s="19">
        <v>39</v>
      </c>
      <c r="N340" s="31" t="s">
        <v>597</v>
      </c>
      <c r="O340" s="34" t="str">
        <f t="shared" si="22"/>
        <v>EXP</v>
      </c>
      <c r="P340" s="31" t="s">
        <v>139</v>
      </c>
      <c r="Q340" s="34" t="str">
        <f t="shared" si="21"/>
        <v>EXPEXP</v>
      </c>
      <c r="R340" s="34" t="str">
        <f>VLOOKUP(Q340,'Coding Matrix'!$D$8:$G$70,4,FALSE)</f>
        <v>Supply Chain</v>
      </c>
      <c r="S340" s="31"/>
      <c r="T340" s="36" t="s">
        <v>441</v>
      </c>
      <c r="U340" s="1">
        <v>43208</v>
      </c>
      <c r="V340">
        <v>2206954</v>
      </c>
      <c r="W340" s="1">
        <v>43208</v>
      </c>
      <c r="X340" s="70" t="str">
        <f>VLOOKUP(T340,'GL Types'!$A$2:$B$9,2,FALSE)</f>
        <v>Inventory-Dry / Non-commodity</v>
      </c>
      <c r="Y340" s="70" t="str">
        <f>VLOOKUP(Q340,'Coding Matrix'!$D$8:$H$70,5,FALSE)</f>
        <v>Expired -  Repeat Primary code if other codes are not applicable</v>
      </c>
    </row>
    <row r="341" spans="1:25" x14ac:dyDescent="0.25">
      <c r="A341" s="1">
        <v>43208</v>
      </c>
      <c r="B341">
        <v>-409.20030000000003</v>
      </c>
      <c r="C341" s="36" t="s">
        <v>440</v>
      </c>
      <c r="D341" s="33">
        <v>19982</v>
      </c>
      <c r="E341" s="31" t="s">
        <v>1049</v>
      </c>
      <c r="F341">
        <v>5549337</v>
      </c>
      <c r="G341" s="36" t="s">
        <v>469</v>
      </c>
      <c r="H341">
        <v>22.998000000000001</v>
      </c>
      <c r="I341" s="32">
        <v>-9410.7900000000009</v>
      </c>
      <c r="J341" s="36" t="s">
        <v>446</v>
      </c>
      <c r="K341" s="31" t="s">
        <v>591</v>
      </c>
      <c r="L341" s="36" t="s">
        <v>1050</v>
      </c>
      <c r="M341" s="19">
        <v>39</v>
      </c>
      <c r="N341" s="31" t="s">
        <v>597</v>
      </c>
      <c r="O341" s="34" t="str">
        <f t="shared" si="22"/>
        <v>EXP</v>
      </c>
      <c r="P341" s="31" t="s">
        <v>139</v>
      </c>
      <c r="Q341" s="34" t="str">
        <f t="shared" si="21"/>
        <v>EXPEXP</v>
      </c>
      <c r="R341" s="34" t="str">
        <f>VLOOKUP(Q341,'Coding Matrix'!$D$8:$G$70,4,FALSE)</f>
        <v>Supply Chain</v>
      </c>
      <c r="S341" s="31"/>
      <c r="T341" s="36" t="s">
        <v>441</v>
      </c>
      <c r="U341" s="1">
        <v>43208</v>
      </c>
      <c r="V341">
        <v>2206581</v>
      </c>
      <c r="W341" s="1">
        <v>43208</v>
      </c>
      <c r="X341" s="70" t="str">
        <f>VLOOKUP(T341,'GL Types'!$A$2:$B$9,2,FALSE)</f>
        <v>Inventory-Dry / Non-commodity</v>
      </c>
      <c r="Y341" s="70" t="str">
        <f>VLOOKUP(Q341,'Coding Matrix'!$D$8:$H$70,5,FALSE)</f>
        <v>Expired -  Repeat Primary code if other codes are not applicable</v>
      </c>
    </row>
    <row r="342" spans="1:25" x14ac:dyDescent="0.25">
      <c r="A342" s="1">
        <v>43208</v>
      </c>
      <c r="B342">
        <v>-470</v>
      </c>
      <c r="C342" s="36" t="s">
        <v>440</v>
      </c>
      <c r="D342" s="33">
        <v>15677</v>
      </c>
      <c r="E342" s="31" t="s">
        <v>1051</v>
      </c>
      <c r="F342">
        <v>5549267</v>
      </c>
      <c r="G342" s="36" t="s">
        <v>469</v>
      </c>
      <c r="H342">
        <v>0.2752</v>
      </c>
      <c r="I342">
        <v>-129.34</v>
      </c>
      <c r="J342" s="36" t="s">
        <v>436</v>
      </c>
      <c r="K342" s="31" t="s">
        <v>591</v>
      </c>
      <c r="L342" s="36" t="s">
        <v>1052</v>
      </c>
      <c r="M342" s="19">
        <v>39</v>
      </c>
      <c r="N342" s="31" t="s">
        <v>608</v>
      </c>
      <c r="O342" s="34" t="str">
        <f t="shared" si="22"/>
        <v>OOS</v>
      </c>
      <c r="P342" s="31" t="s">
        <v>104</v>
      </c>
      <c r="Q342" s="34" t="str">
        <f t="shared" si="21"/>
        <v>OOSAPP</v>
      </c>
      <c r="R342" s="34" t="str">
        <f>VLOOKUP(Q342,'Coding Matrix'!$D$8:$G$70,4,FALSE)</f>
        <v>Plant</v>
      </c>
      <c r="S342" s="31"/>
      <c r="T342" s="36" t="s">
        <v>441</v>
      </c>
      <c r="U342" s="1">
        <v>43208</v>
      </c>
      <c r="V342">
        <v>2205531</v>
      </c>
      <c r="W342" s="1">
        <v>43208</v>
      </c>
      <c r="X342" s="70" t="str">
        <f>VLOOKUP(T342,'GL Types'!$A$2:$B$9,2,FALSE)</f>
        <v>Inventory-Dry / Non-commodity</v>
      </c>
      <c r="Y342" s="70" t="str">
        <f>VLOOKUP(Q342,'Coding Matrix'!$D$8:$H$70,5,FALSE)</f>
        <v>0ut of Spec - Appearance</v>
      </c>
    </row>
    <row r="343" spans="1:25" x14ac:dyDescent="0.25">
      <c r="A343" s="1">
        <v>43208</v>
      </c>
      <c r="B343">
        <v>-464</v>
      </c>
      <c r="C343" s="36" t="s">
        <v>440</v>
      </c>
      <c r="D343" s="33">
        <v>15677</v>
      </c>
      <c r="E343" s="31" t="s">
        <v>1051</v>
      </c>
      <c r="F343">
        <v>5549260</v>
      </c>
      <c r="G343" s="36" t="s">
        <v>469</v>
      </c>
      <c r="H343">
        <v>0.2752</v>
      </c>
      <c r="I343">
        <v>-127.69</v>
      </c>
      <c r="J343" s="36" t="s">
        <v>436</v>
      </c>
      <c r="K343" s="31" t="s">
        <v>591</v>
      </c>
      <c r="L343" s="36" t="s">
        <v>1053</v>
      </c>
      <c r="M343" s="19">
        <v>39</v>
      </c>
      <c r="N343" s="31" t="s">
        <v>608</v>
      </c>
      <c r="O343" s="34" t="str">
        <f t="shared" si="22"/>
        <v>OOS</v>
      </c>
      <c r="P343" s="31" t="s">
        <v>104</v>
      </c>
      <c r="Q343" s="34" t="str">
        <f t="shared" si="21"/>
        <v>OOSAPP</v>
      </c>
      <c r="R343" s="34" t="str">
        <f>VLOOKUP(Q343,'Coding Matrix'!$D$8:$G$70,4,FALSE)</f>
        <v>Plant</v>
      </c>
      <c r="S343" s="31"/>
      <c r="T343" s="36" t="s">
        <v>441</v>
      </c>
      <c r="U343" s="1">
        <v>43208</v>
      </c>
      <c r="V343">
        <v>2205531</v>
      </c>
      <c r="W343" s="1">
        <v>43208</v>
      </c>
      <c r="X343" s="70" t="str">
        <f>VLOOKUP(T343,'GL Types'!$A$2:$B$9,2,FALSE)</f>
        <v>Inventory-Dry / Non-commodity</v>
      </c>
      <c r="Y343" s="70" t="str">
        <f>VLOOKUP(Q343,'Coding Matrix'!$D$8:$H$70,5,FALSE)</f>
        <v>0ut of Spec - Appearance</v>
      </c>
    </row>
    <row r="344" spans="1:25" x14ac:dyDescent="0.25">
      <c r="A344" s="1">
        <v>43208</v>
      </c>
      <c r="B344">
        <v>-456</v>
      </c>
      <c r="C344" s="36" t="s">
        <v>440</v>
      </c>
      <c r="D344" s="33">
        <v>15677</v>
      </c>
      <c r="E344" s="31" t="s">
        <v>1051</v>
      </c>
      <c r="F344">
        <v>5549250</v>
      </c>
      <c r="G344" s="36" t="s">
        <v>469</v>
      </c>
      <c r="H344">
        <v>0.2752</v>
      </c>
      <c r="I344">
        <v>-125.49</v>
      </c>
      <c r="J344" s="36" t="s">
        <v>436</v>
      </c>
      <c r="K344" s="31" t="s">
        <v>591</v>
      </c>
      <c r="L344" s="36" t="s">
        <v>1054</v>
      </c>
      <c r="M344" s="19">
        <v>39</v>
      </c>
      <c r="N344" s="31" t="s">
        <v>608</v>
      </c>
      <c r="O344" s="34" t="str">
        <f t="shared" si="22"/>
        <v>OOS</v>
      </c>
      <c r="P344" s="31" t="s">
        <v>104</v>
      </c>
      <c r="Q344" s="34" t="str">
        <f t="shared" si="21"/>
        <v>OOSAPP</v>
      </c>
      <c r="R344" s="34" t="str">
        <f>VLOOKUP(Q344,'Coding Matrix'!$D$8:$G$70,4,FALSE)</f>
        <v>Plant</v>
      </c>
      <c r="S344" s="31"/>
      <c r="T344" s="36" t="s">
        <v>441</v>
      </c>
      <c r="U344" s="1">
        <v>43208</v>
      </c>
      <c r="V344">
        <v>2205531</v>
      </c>
      <c r="W344" s="1">
        <v>43208</v>
      </c>
      <c r="X344" s="70" t="str">
        <f>VLOOKUP(T344,'GL Types'!$A$2:$B$9,2,FALSE)</f>
        <v>Inventory-Dry / Non-commodity</v>
      </c>
      <c r="Y344" s="70" t="str">
        <f>VLOOKUP(Q344,'Coding Matrix'!$D$8:$H$70,5,FALSE)</f>
        <v>0ut of Spec - Appearance</v>
      </c>
    </row>
    <row r="345" spans="1:25" x14ac:dyDescent="0.25">
      <c r="A345" s="1">
        <v>43209</v>
      </c>
      <c r="B345">
        <v>-234</v>
      </c>
      <c r="C345" s="36" t="s">
        <v>438</v>
      </c>
      <c r="D345" s="31" t="s">
        <v>1015</v>
      </c>
      <c r="E345" s="31" t="s">
        <v>1016</v>
      </c>
      <c r="F345">
        <v>5558138</v>
      </c>
      <c r="G345" s="36" t="s">
        <v>469</v>
      </c>
      <c r="H345">
        <v>6.4554</v>
      </c>
      <c r="I345" s="32">
        <v>-1510.56</v>
      </c>
      <c r="J345" s="36" t="s">
        <v>446</v>
      </c>
      <c r="K345" s="31" t="s">
        <v>591</v>
      </c>
      <c r="L345" s="36" t="s">
        <v>1017</v>
      </c>
      <c r="M345" s="19">
        <v>39</v>
      </c>
      <c r="N345" s="31" t="s">
        <v>597</v>
      </c>
      <c r="O345" s="34" t="str">
        <f t="shared" si="22"/>
        <v>EXP</v>
      </c>
      <c r="P345" s="31" t="s">
        <v>139</v>
      </c>
      <c r="Q345" s="34" t="str">
        <f t="shared" si="21"/>
        <v>EXPEXP</v>
      </c>
      <c r="R345" s="34" t="str">
        <f>VLOOKUP(Q345,'Coding Matrix'!$D$8:$G$70,4,FALSE)</f>
        <v>Supply Chain</v>
      </c>
      <c r="S345" s="31"/>
      <c r="T345" s="36" t="s">
        <v>439</v>
      </c>
      <c r="U345" s="1">
        <v>43209</v>
      </c>
      <c r="V345">
        <v>2199523</v>
      </c>
      <c r="W345" s="1">
        <v>43209</v>
      </c>
      <c r="X345" s="70" t="str">
        <f>VLOOKUP(T345,'GL Types'!$A$2:$B$9,2,FALSE)</f>
        <v>Finished Goods</v>
      </c>
      <c r="Y345" s="70" t="str">
        <f>VLOOKUP(Q345,'Coding Matrix'!$D$8:$H$70,5,FALSE)</f>
        <v>Expired -  Repeat Primary code if other codes are not applicable</v>
      </c>
    </row>
    <row r="346" spans="1:25" x14ac:dyDescent="0.25">
      <c r="A346" s="1">
        <v>43209</v>
      </c>
      <c r="B346">
        <v>-234</v>
      </c>
      <c r="C346" s="36" t="s">
        <v>438</v>
      </c>
      <c r="D346" s="31" t="s">
        <v>1015</v>
      </c>
      <c r="E346" s="31" t="s">
        <v>1016</v>
      </c>
      <c r="F346">
        <v>5558131</v>
      </c>
      <c r="G346" s="36" t="s">
        <v>469</v>
      </c>
      <c r="H346">
        <v>6.4554</v>
      </c>
      <c r="I346" s="32">
        <v>-1510.56</v>
      </c>
      <c r="J346" s="36" t="s">
        <v>446</v>
      </c>
      <c r="K346" s="31" t="s">
        <v>591</v>
      </c>
      <c r="L346" s="36" t="s">
        <v>1018</v>
      </c>
      <c r="M346" s="19">
        <v>39</v>
      </c>
      <c r="N346" s="31" t="s">
        <v>597</v>
      </c>
      <c r="O346" s="34" t="str">
        <f t="shared" si="22"/>
        <v>EXP</v>
      </c>
      <c r="P346" s="31" t="s">
        <v>139</v>
      </c>
      <c r="Q346" s="34" t="str">
        <f t="shared" si="21"/>
        <v>EXPEXP</v>
      </c>
      <c r="R346" s="34" t="str">
        <f>VLOOKUP(Q346,'Coding Matrix'!$D$8:$G$70,4,FALSE)</f>
        <v>Supply Chain</v>
      </c>
      <c r="S346" s="31"/>
      <c r="T346" s="36" t="s">
        <v>439</v>
      </c>
      <c r="U346" s="1">
        <v>43209</v>
      </c>
      <c r="V346">
        <v>2199523</v>
      </c>
      <c r="W346" s="1">
        <v>43209</v>
      </c>
      <c r="X346" s="70" t="str">
        <f>VLOOKUP(T346,'GL Types'!$A$2:$B$9,2,FALSE)</f>
        <v>Finished Goods</v>
      </c>
      <c r="Y346" s="70" t="str">
        <f>VLOOKUP(Q346,'Coding Matrix'!$D$8:$H$70,5,FALSE)</f>
        <v>Expired -  Repeat Primary code if other codes are not applicable</v>
      </c>
    </row>
    <row r="347" spans="1:25" x14ac:dyDescent="0.25">
      <c r="A347" s="1">
        <v>43209</v>
      </c>
      <c r="B347">
        <v>-143</v>
      </c>
      <c r="C347" s="36" t="s">
        <v>438</v>
      </c>
      <c r="D347" s="31" t="s">
        <v>1019</v>
      </c>
      <c r="E347" s="31" t="s">
        <v>1020</v>
      </c>
      <c r="F347">
        <v>5558122</v>
      </c>
      <c r="G347" s="36" t="s">
        <v>469</v>
      </c>
      <c r="H347">
        <v>5.7073999999999998</v>
      </c>
      <c r="I347">
        <v>-816.16</v>
      </c>
      <c r="J347" s="36" t="s">
        <v>446</v>
      </c>
      <c r="K347" s="31" t="s">
        <v>591</v>
      </c>
      <c r="L347" s="36" t="s">
        <v>1021</v>
      </c>
      <c r="M347" s="19">
        <v>39</v>
      </c>
      <c r="N347" s="31" t="s">
        <v>1022</v>
      </c>
      <c r="O347" s="34" t="str">
        <f t="shared" si="22"/>
        <v>OOS</v>
      </c>
      <c r="P347" s="31" t="s">
        <v>114</v>
      </c>
      <c r="Q347" s="34" t="str">
        <f t="shared" si="21"/>
        <v>OOSLAP</v>
      </c>
      <c r="R347" s="34" t="str">
        <f>VLOOKUP(Q347,'Coding Matrix'!$D$8:$G$70,4,FALSE)</f>
        <v>Plant</v>
      </c>
      <c r="S347" s="31"/>
      <c r="T347" s="36" t="s">
        <v>439</v>
      </c>
      <c r="U347" s="1">
        <v>43209</v>
      </c>
      <c r="V347">
        <v>3160979</v>
      </c>
      <c r="W347" s="1">
        <v>43209</v>
      </c>
      <c r="X347" s="70" t="str">
        <f>VLOOKUP(T347,'GL Types'!$A$2:$B$9,2,FALSE)</f>
        <v>Finished Goods</v>
      </c>
      <c r="Y347" s="70" t="str">
        <f>VLOOKUP(Q347,'Coding Matrix'!$D$8:$H$70,5,FALSE)</f>
        <v>0ut of Spec - Label issue - Application</v>
      </c>
    </row>
    <row r="348" spans="1:25" x14ac:dyDescent="0.25">
      <c r="A348" s="1">
        <v>43209</v>
      </c>
      <c r="B348">
        <v>-179</v>
      </c>
      <c r="C348" s="36" t="s">
        <v>438</v>
      </c>
      <c r="D348" s="31" t="s">
        <v>1023</v>
      </c>
      <c r="E348" s="31" t="s">
        <v>1024</v>
      </c>
      <c r="F348">
        <v>5558108</v>
      </c>
      <c r="G348" s="36" t="s">
        <v>469</v>
      </c>
      <c r="H348">
        <v>6.0366</v>
      </c>
      <c r="I348" s="32">
        <v>-1080.55</v>
      </c>
      <c r="J348" s="36" t="s">
        <v>446</v>
      </c>
      <c r="K348" s="31" t="s">
        <v>591</v>
      </c>
      <c r="L348" s="36" t="s">
        <v>1025</v>
      </c>
      <c r="M348" s="19">
        <v>39</v>
      </c>
      <c r="N348" s="31" t="s">
        <v>597</v>
      </c>
      <c r="O348" s="34" t="str">
        <f t="shared" si="22"/>
        <v>EXP</v>
      </c>
      <c r="P348" s="31" t="s">
        <v>139</v>
      </c>
      <c r="Q348" s="34" t="str">
        <f t="shared" si="21"/>
        <v>EXPEXP</v>
      </c>
      <c r="R348" s="34" t="str">
        <f>VLOOKUP(Q348,'Coding Matrix'!$D$8:$G$70,4,FALSE)</f>
        <v>Supply Chain</v>
      </c>
      <c r="S348" s="31"/>
      <c r="T348" s="36" t="s">
        <v>439</v>
      </c>
      <c r="U348" s="1">
        <v>43209</v>
      </c>
      <c r="V348">
        <v>2199530</v>
      </c>
      <c r="W348" s="1">
        <v>43209</v>
      </c>
      <c r="X348" s="70" t="str">
        <f>VLOOKUP(T348,'GL Types'!$A$2:$B$9,2,FALSE)</f>
        <v>Finished Goods</v>
      </c>
      <c r="Y348" s="70" t="str">
        <f>VLOOKUP(Q348,'Coding Matrix'!$D$8:$H$70,5,FALSE)</f>
        <v>Expired -  Repeat Primary code if other codes are not applicable</v>
      </c>
    </row>
    <row r="349" spans="1:25" x14ac:dyDescent="0.25">
      <c r="A349" s="1">
        <v>43209</v>
      </c>
      <c r="B349">
        <v>-151</v>
      </c>
      <c r="C349" s="36" t="s">
        <v>438</v>
      </c>
      <c r="D349" s="31" t="s">
        <v>1023</v>
      </c>
      <c r="E349" s="31" t="s">
        <v>1026</v>
      </c>
      <c r="F349">
        <v>5558100</v>
      </c>
      <c r="G349" s="36" t="s">
        <v>469</v>
      </c>
      <c r="H349">
        <v>6.0366</v>
      </c>
      <c r="I349">
        <v>-911.53</v>
      </c>
      <c r="J349" s="36" t="s">
        <v>446</v>
      </c>
      <c r="K349" s="31" t="s">
        <v>591</v>
      </c>
      <c r="L349" s="36" t="s">
        <v>1027</v>
      </c>
      <c r="M349" s="19">
        <v>39</v>
      </c>
      <c r="N349" s="31" t="s">
        <v>597</v>
      </c>
      <c r="O349" s="34" t="str">
        <f t="shared" si="22"/>
        <v>EXP</v>
      </c>
      <c r="P349" s="31" t="s">
        <v>139</v>
      </c>
      <c r="Q349" s="34" t="str">
        <f t="shared" si="21"/>
        <v>EXPEXP</v>
      </c>
      <c r="R349" s="34" t="str">
        <f>VLOOKUP(Q349,'Coding Matrix'!$D$8:$G$70,4,FALSE)</f>
        <v>Supply Chain</v>
      </c>
      <c r="S349" s="31"/>
      <c r="T349" s="36" t="s">
        <v>439</v>
      </c>
      <c r="U349" s="1">
        <v>43209</v>
      </c>
      <c r="V349">
        <v>2199530</v>
      </c>
      <c r="W349" s="1">
        <v>43209</v>
      </c>
      <c r="X349" s="70" t="str">
        <f>VLOOKUP(T349,'GL Types'!$A$2:$B$9,2,FALSE)</f>
        <v>Finished Goods</v>
      </c>
      <c r="Y349" s="70" t="str">
        <f>VLOOKUP(Q349,'Coding Matrix'!$D$8:$H$70,5,FALSE)</f>
        <v>Expired -  Repeat Primary code if other codes are not applicable</v>
      </c>
    </row>
    <row r="350" spans="1:25" x14ac:dyDescent="0.25">
      <c r="A350" s="1">
        <v>43209</v>
      </c>
      <c r="B350">
        <v>-180</v>
      </c>
      <c r="C350" s="36" t="s">
        <v>438</v>
      </c>
      <c r="D350" s="31" t="s">
        <v>603</v>
      </c>
      <c r="E350" s="31" t="s">
        <v>1028</v>
      </c>
      <c r="F350">
        <v>5558097</v>
      </c>
      <c r="G350" s="36" t="s">
        <v>469</v>
      </c>
      <c r="H350">
        <v>4.6543000000000001</v>
      </c>
      <c r="I350">
        <v>-837.77</v>
      </c>
      <c r="J350" s="36" t="s">
        <v>446</v>
      </c>
      <c r="K350" s="31" t="s">
        <v>591</v>
      </c>
      <c r="L350" s="36" t="s">
        <v>1029</v>
      </c>
      <c r="M350" s="19">
        <v>39</v>
      </c>
      <c r="N350" s="31" t="s">
        <v>597</v>
      </c>
      <c r="O350" s="34" t="str">
        <f t="shared" si="22"/>
        <v>EXP</v>
      </c>
      <c r="P350" s="31" t="s">
        <v>139</v>
      </c>
      <c r="Q350" s="34" t="str">
        <f t="shared" si="21"/>
        <v>EXPEXP</v>
      </c>
      <c r="R350" s="34" t="str">
        <f>VLOOKUP(Q350,'Coding Matrix'!$D$8:$G$70,4,FALSE)</f>
        <v>Supply Chain</v>
      </c>
      <c r="S350" s="31"/>
      <c r="T350" s="36" t="s">
        <v>439</v>
      </c>
      <c r="U350" s="1">
        <v>43209</v>
      </c>
      <c r="V350">
        <v>3160939</v>
      </c>
      <c r="W350" s="1">
        <v>43209</v>
      </c>
      <c r="X350" s="70" t="str">
        <f>VLOOKUP(T350,'GL Types'!$A$2:$B$9,2,FALSE)</f>
        <v>Finished Goods</v>
      </c>
      <c r="Y350" s="70" t="str">
        <f>VLOOKUP(Q350,'Coding Matrix'!$D$8:$H$70,5,FALSE)</f>
        <v>Expired -  Repeat Primary code if other codes are not applicable</v>
      </c>
    </row>
    <row r="351" spans="1:25" x14ac:dyDescent="0.25">
      <c r="A351" s="1">
        <v>43209</v>
      </c>
      <c r="B351">
        <v>-122</v>
      </c>
      <c r="C351" s="36" t="s">
        <v>438</v>
      </c>
      <c r="D351" s="31" t="s">
        <v>1030</v>
      </c>
      <c r="E351" s="31" t="s">
        <v>1031</v>
      </c>
      <c r="F351">
        <v>5558089</v>
      </c>
      <c r="G351" s="36" t="s">
        <v>469</v>
      </c>
      <c r="H351">
        <v>7.34</v>
      </c>
      <c r="I351">
        <v>-895.48</v>
      </c>
      <c r="J351" s="36" t="s">
        <v>446</v>
      </c>
      <c r="K351" s="31" t="s">
        <v>591</v>
      </c>
      <c r="L351" s="36" t="s">
        <v>1032</v>
      </c>
      <c r="M351" s="19">
        <v>39</v>
      </c>
      <c r="N351" s="31" t="s">
        <v>597</v>
      </c>
      <c r="O351" s="34" t="str">
        <f t="shared" si="22"/>
        <v>EXP</v>
      </c>
      <c r="P351" s="31" t="s">
        <v>139</v>
      </c>
      <c r="Q351" s="34" t="str">
        <f t="shared" si="21"/>
        <v>EXPEXP</v>
      </c>
      <c r="R351" s="34" t="str">
        <f>VLOOKUP(Q351,'Coding Matrix'!$D$8:$G$70,4,FALSE)</f>
        <v>Supply Chain</v>
      </c>
      <c r="S351" s="31"/>
      <c r="T351" s="36" t="s">
        <v>439</v>
      </c>
      <c r="U351" s="1">
        <v>43209</v>
      </c>
      <c r="V351">
        <v>3160267</v>
      </c>
      <c r="W351" s="1">
        <v>43209</v>
      </c>
      <c r="X351" s="70" t="str">
        <f>VLOOKUP(T351,'GL Types'!$A$2:$B$9,2,FALSE)</f>
        <v>Finished Goods</v>
      </c>
      <c r="Y351" s="70" t="str">
        <f>VLOOKUP(Q351,'Coding Matrix'!$D$8:$H$70,5,FALSE)</f>
        <v>Expired -  Repeat Primary code if other codes are not applicable</v>
      </c>
    </row>
    <row r="352" spans="1:25" x14ac:dyDescent="0.25">
      <c r="A352" s="1">
        <v>43194</v>
      </c>
      <c r="B352">
        <v>-110</v>
      </c>
      <c r="C352" s="36" t="s">
        <v>438</v>
      </c>
      <c r="D352" s="31" t="s">
        <v>1275</v>
      </c>
      <c r="E352" s="31" t="s">
        <v>1276</v>
      </c>
      <c r="F352">
        <v>5487359</v>
      </c>
      <c r="G352" s="36" t="s">
        <v>469</v>
      </c>
      <c r="H352">
        <v>12.4991</v>
      </c>
      <c r="I352" s="32">
        <v>-1374.9</v>
      </c>
      <c r="J352" s="36" t="s">
        <v>446</v>
      </c>
      <c r="K352" s="31" t="s">
        <v>463</v>
      </c>
      <c r="L352" s="36" t="s">
        <v>1277</v>
      </c>
      <c r="M352" s="19">
        <v>75</v>
      </c>
      <c r="N352" s="31" t="s">
        <v>1172</v>
      </c>
      <c r="O352" s="34" t="str">
        <f t="shared" si="22"/>
        <v>OOS</v>
      </c>
      <c r="P352" s="31" t="s">
        <v>120</v>
      </c>
      <c r="Q352" s="34" t="str">
        <f t="shared" ref="Q352:Q410" si="23">CONCATENATE(O352,P352)</f>
        <v>OOSOFF</v>
      </c>
      <c r="R352" s="34" t="str">
        <f>VLOOKUP(Q352,'Coding Matrix'!$D$8:$G$70,4,FALSE)</f>
        <v>Plant</v>
      </c>
      <c r="S352" s="31"/>
      <c r="T352" s="36" t="s">
        <v>439</v>
      </c>
      <c r="U352" s="1">
        <v>43194</v>
      </c>
      <c r="V352">
        <v>3159387</v>
      </c>
      <c r="W352" s="1">
        <v>43194</v>
      </c>
      <c r="X352" s="70" t="str">
        <f>VLOOKUP(T352,'GL Types'!$A$2:$B$9,2,FALSE)</f>
        <v>Finished Goods</v>
      </c>
      <c r="Y352" s="70" t="str">
        <f>VLOOKUP(Q352,'Coding Matrix'!$D$8:$H$70,5,FALSE)</f>
        <v>0ut of Spec - Off flavor - Odor</v>
      </c>
    </row>
    <row r="353" spans="1:25" x14ac:dyDescent="0.25">
      <c r="A353" s="1">
        <v>43194</v>
      </c>
      <c r="B353">
        <v>-109</v>
      </c>
      <c r="C353" s="36" t="s">
        <v>438</v>
      </c>
      <c r="D353" s="31" t="s">
        <v>1275</v>
      </c>
      <c r="E353" s="31" t="s">
        <v>1276</v>
      </c>
      <c r="F353">
        <v>5487359</v>
      </c>
      <c r="G353" s="36" t="s">
        <v>469</v>
      </c>
      <c r="H353">
        <v>12.4991</v>
      </c>
      <c r="I353" s="32">
        <v>-1362.4</v>
      </c>
      <c r="J353" s="36" t="s">
        <v>446</v>
      </c>
      <c r="K353" s="31" t="s">
        <v>463</v>
      </c>
      <c r="L353" s="36" t="s">
        <v>1278</v>
      </c>
      <c r="M353" s="19">
        <v>75</v>
      </c>
      <c r="N353" s="31" t="s">
        <v>1172</v>
      </c>
      <c r="O353" s="34" t="str">
        <f t="shared" si="22"/>
        <v>OOS</v>
      </c>
      <c r="P353" s="31" t="s">
        <v>120</v>
      </c>
      <c r="Q353" s="34" t="str">
        <f t="shared" si="23"/>
        <v>OOSOFF</v>
      </c>
      <c r="R353" s="34" t="str">
        <f>VLOOKUP(Q353,'Coding Matrix'!$D$8:$G$70,4,FALSE)</f>
        <v>Plant</v>
      </c>
      <c r="S353" s="31"/>
      <c r="T353" s="36" t="s">
        <v>439</v>
      </c>
      <c r="U353" s="1">
        <v>43194</v>
      </c>
      <c r="V353">
        <v>3159387</v>
      </c>
      <c r="W353" s="1">
        <v>43194</v>
      </c>
      <c r="X353" s="70" t="str">
        <f>VLOOKUP(T353,'GL Types'!$A$2:$B$9,2,FALSE)</f>
        <v>Finished Goods</v>
      </c>
      <c r="Y353" s="70" t="str">
        <f>VLOOKUP(Q353,'Coding Matrix'!$D$8:$H$70,5,FALSE)</f>
        <v>0ut of Spec - Off flavor - Odor</v>
      </c>
    </row>
    <row r="354" spans="1:25" x14ac:dyDescent="0.25">
      <c r="A354" s="1">
        <v>43194</v>
      </c>
      <c r="B354">
        <v>-41</v>
      </c>
      <c r="C354" s="36" t="s">
        <v>438</v>
      </c>
      <c r="D354" s="31" t="s">
        <v>1275</v>
      </c>
      <c r="E354" s="31" t="s">
        <v>1276</v>
      </c>
      <c r="F354">
        <v>5487359</v>
      </c>
      <c r="G354" s="36" t="s">
        <v>469</v>
      </c>
      <c r="H354">
        <v>12.4991</v>
      </c>
      <c r="I354">
        <v>-512.46</v>
      </c>
      <c r="J354" s="36" t="s">
        <v>446</v>
      </c>
      <c r="K354" s="31" t="s">
        <v>463</v>
      </c>
      <c r="L354" s="36" t="s">
        <v>1278</v>
      </c>
      <c r="M354" s="19">
        <v>75</v>
      </c>
      <c r="N354" s="31" t="s">
        <v>1172</v>
      </c>
      <c r="O354" s="34" t="str">
        <f t="shared" si="22"/>
        <v>OOS</v>
      </c>
      <c r="P354" s="31" t="s">
        <v>120</v>
      </c>
      <c r="Q354" s="34" t="str">
        <f t="shared" si="23"/>
        <v>OOSOFF</v>
      </c>
      <c r="R354" s="34" t="str">
        <f>VLOOKUP(Q354,'Coding Matrix'!$D$8:$G$70,4,FALSE)</f>
        <v>Plant</v>
      </c>
      <c r="S354" s="31"/>
      <c r="T354" s="36" t="s">
        <v>439</v>
      </c>
      <c r="U354" s="1">
        <v>43194</v>
      </c>
      <c r="V354">
        <v>3159387</v>
      </c>
      <c r="W354" s="1">
        <v>43194</v>
      </c>
      <c r="X354" s="70" t="str">
        <f>VLOOKUP(T354,'GL Types'!$A$2:$B$9,2,FALSE)</f>
        <v>Finished Goods</v>
      </c>
      <c r="Y354" s="70" t="str">
        <f>VLOOKUP(Q354,'Coding Matrix'!$D$8:$H$70,5,FALSE)</f>
        <v>0ut of Spec - Off flavor - Odor</v>
      </c>
    </row>
    <row r="355" spans="1:25" x14ac:dyDescent="0.25">
      <c r="A355" s="1">
        <v>43194</v>
      </c>
      <c r="B355">
        <v>-48</v>
      </c>
      <c r="C355" s="36" t="s">
        <v>438</v>
      </c>
      <c r="D355" s="31" t="s">
        <v>1279</v>
      </c>
      <c r="E355" s="31" t="s">
        <v>1280</v>
      </c>
      <c r="F355">
        <v>5487359</v>
      </c>
      <c r="G355" s="36" t="s">
        <v>469</v>
      </c>
      <c r="H355">
        <v>28.568000000000001</v>
      </c>
      <c r="I355" s="32">
        <v>-1371.26</v>
      </c>
      <c r="J355" s="36" t="s">
        <v>446</v>
      </c>
      <c r="K355" s="31" t="s">
        <v>463</v>
      </c>
      <c r="L355" s="36" t="s">
        <v>1278</v>
      </c>
      <c r="M355" s="19">
        <v>75</v>
      </c>
      <c r="N355" s="31" t="s">
        <v>1172</v>
      </c>
      <c r="O355" s="34" t="str">
        <f t="shared" si="22"/>
        <v>OOS</v>
      </c>
      <c r="P355" s="31" t="s">
        <v>108</v>
      </c>
      <c r="Q355" s="34" t="str">
        <f t="shared" si="23"/>
        <v>OOSEXT</v>
      </c>
      <c r="R355" s="34" t="str">
        <f>VLOOKUP(Q355,'Coding Matrix'!$D$8:$G$70,4,FALSE)</f>
        <v>Plant</v>
      </c>
      <c r="S355" s="31"/>
      <c r="T355" s="36" t="s">
        <v>439</v>
      </c>
      <c r="U355" s="1">
        <v>43194</v>
      </c>
      <c r="V355">
        <v>2199279</v>
      </c>
      <c r="W355" s="1">
        <v>43194</v>
      </c>
      <c r="X355" s="70" t="str">
        <f>VLOOKUP(T355,'GL Types'!$A$2:$B$9,2,FALSE)</f>
        <v>Finished Goods</v>
      </c>
      <c r="Y355" s="70" t="str">
        <f>VLOOKUP(Q355,'Coding Matrix'!$D$8:$H$70,5,FALSE)</f>
        <v>0ut of Spec - Extraneous - Foreign Material</v>
      </c>
    </row>
    <row r="356" spans="1:25" x14ac:dyDescent="0.25">
      <c r="A356" s="1">
        <v>43194</v>
      </c>
      <c r="B356">
        <v>-1</v>
      </c>
      <c r="C356" s="36" t="s">
        <v>438</v>
      </c>
      <c r="D356" s="31" t="s">
        <v>661</v>
      </c>
      <c r="E356" s="31" t="s">
        <v>1281</v>
      </c>
      <c r="F356">
        <v>5487359</v>
      </c>
      <c r="G356" s="36" t="s">
        <v>469</v>
      </c>
      <c r="H356">
        <v>13.8749</v>
      </c>
      <c r="I356">
        <v>-13.87</v>
      </c>
      <c r="J356" s="36" t="s">
        <v>446</v>
      </c>
      <c r="K356" s="31" t="s">
        <v>463</v>
      </c>
      <c r="L356" s="36" t="s">
        <v>1282</v>
      </c>
      <c r="M356" s="19">
        <v>75</v>
      </c>
      <c r="N356" s="31" t="s">
        <v>1172</v>
      </c>
      <c r="O356" s="34" t="str">
        <f t="shared" si="22"/>
        <v>OOS</v>
      </c>
      <c r="P356" s="31" t="s">
        <v>102</v>
      </c>
      <c r="Q356" s="34" t="str">
        <f t="shared" si="23"/>
        <v>OOSALR</v>
      </c>
      <c r="R356" s="34" t="str">
        <f>VLOOKUP(Q356,'Coding Matrix'!$D$8:$G$70,4,FALSE)</f>
        <v>Plant</v>
      </c>
      <c r="S356" s="31"/>
      <c r="T356" s="36" t="s">
        <v>439</v>
      </c>
      <c r="U356" s="1">
        <v>43194</v>
      </c>
      <c r="V356">
        <v>2199862</v>
      </c>
      <c r="W356" s="1">
        <v>43194</v>
      </c>
      <c r="X356" s="70" t="str">
        <f>VLOOKUP(T356,'GL Types'!$A$2:$B$9,2,FALSE)</f>
        <v>Finished Goods</v>
      </c>
      <c r="Y356" s="70" t="str">
        <f>VLOOKUP(Q356,'Coding Matrix'!$D$8:$H$70,5,FALSE)</f>
        <v>0ut of Spec - Allergen</v>
      </c>
    </row>
    <row r="357" spans="1:25" x14ac:dyDescent="0.25">
      <c r="A357" s="1">
        <v>43194</v>
      </c>
      <c r="B357">
        <v>-10</v>
      </c>
      <c r="C357" s="36" t="s">
        <v>438</v>
      </c>
      <c r="D357" s="31" t="s">
        <v>1251</v>
      </c>
      <c r="E357" s="31" t="s">
        <v>1283</v>
      </c>
      <c r="F357">
        <v>5487347</v>
      </c>
      <c r="G357" s="36" t="s">
        <v>469</v>
      </c>
      <c r="H357">
        <v>17.235099999999999</v>
      </c>
      <c r="I357">
        <v>-172.35</v>
      </c>
      <c r="J357" s="36" t="s">
        <v>446</v>
      </c>
      <c r="K357" s="31" t="s">
        <v>463</v>
      </c>
      <c r="L357" s="36" t="s">
        <v>1284</v>
      </c>
      <c r="M357" s="19">
        <v>75</v>
      </c>
      <c r="N357" s="31" t="s">
        <v>1285</v>
      </c>
      <c r="O357" s="34" t="str">
        <f t="shared" si="22"/>
        <v>DMG</v>
      </c>
      <c r="P357" s="31" t="s">
        <v>132</v>
      </c>
      <c r="Q357" s="34" t="str">
        <f t="shared" si="23"/>
        <v>DMGDMG</v>
      </c>
      <c r="R357" s="34" t="str">
        <f>VLOOKUP(Q357,'Coding Matrix'!$D$8:$G$70,4,FALSE)</f>
        <v>Plant</v>
      </c>
      <c r="S357" s="31"/>
      <c r="T357" s="36" t="s">
        <v>439</v>
      </c>
      <c r="U357" s="1">
        <v>43194</v>
      </c>
      <c r="V357">
        <v>3165477</v>
      </c>
      <c r="W357" s="1">
        <v>43194</v>
      </c>
      <c r="X357" s="70" t="str">
        <f>VLOOKUP(T357,'GL Types'!$A$2:$B$9,2,FALSE)</f>
        <v>Finished Goods</v>
      </c>
      <c r="Y357" s="70" t="str">
        <f>VLOOKUP(Q357,'Coding Matrix'!$D$8:$H$70,5,FALSE)</f>
        <v>Damaged -  Repeat Primary code if other codes are not applicable</v>
      </c>
    </row>
    <row r="358" spans="1:25" x14ac:dyDescent="0.25">
      <c r="A358" s="1">
        <v>43194</v>
      </c>
      <c r="B358">
        <v>-39</v>
      </c>
      <c r="C358" s="36" t="s">
        <v>438</v>
      </c>
      <c r="D358" s="31" t="s">
        <v>1286</v>
      </c>
      <c r="E358" s="31" t="s">
        <v>1287</v>
      </c>
      <c r="F358">
        <v>5487347</v>
      </c>
      <c r="G358" s="36" t="s">
        <v>469</v>
      </c>
      <c r="H358">
        <v>19.1906</v>
      </c>
      <c r="I358">
        <v>-748.43</v>
      </c>
      <c r="J358" s="36" t="s">
        <v>446</v>
      </c>
      <c r="K358" s="31" t="s">
        <v>463</v>
      </c>
      <c r="L358" s="36" t="s">
        <v>1288</v>
      </c>
      <c r="M358" s="19">
        <v>75</v>
      </c>
      <c r="N358" s="31" t="s">
        <v>1285</v>
      </c>
      <c r="O358" s="34" t="str">
        <f t="shared" si="22"/>
        <v>DMG</v>
      </c>
      <c r="P358" s="31" t="s">
        <v>132</v>
      </c>
      <c r="Q358" s="34" t="str">
        <f t="shared" si="23"/>
        <v>DMGDMG</v>
      </c>
      <c r="R358" s="34" t="str">
        <f>VLOOKUP(Q358,'Coding Matrix'!$D$8:$G$70,4,FALSE)</f>
        <v>Plant</v>
      </c>
      <c r="S358" s="31"/>
      <c r="T358" s="36" t="s">
        <v>439</v>
      </c>
      <c r="U358" s="1">
        <v>43194</v>
      </c>
      <c r="V358">
        <v>2201137</v>
      </c>
      <c r="W358" s="1">
        <v>43194</v>
      </c>
      <c r="X358" s="70" t="str">
        <f>VLOOKUP(T358,'GL Types'!$A$2:$B$9,2,FALSE)</f>
        <v>Finished Goods</v>
      </c>
      <c r="Y358" s="70" t="str">
        <f>VLOOKUP(Q358,'Coding Matrix'!$D$8:$H$70,5,FALSE)</f>
        <v>Damaged -  Repeat Primary code if other codes are not applicable</v>
      </c>
    </row>
    <row r="359" spans="1:25" x14ac:dyDescent="0.25">
      <c r="A359" s="1">
        <v>43194</v>
      </c>
      <c r="B359">
        <v>-30</v>
      </c>
      <c r="C359" s="36" t="s">
        <v>438</v>
      </c>
      <c r="D359" s="31" t="s">
        <v>1289</v>
      </c>
      <c r="E359" s="31" t="s">
        <v>1290</v>
      </c>
      <c r="F359">
        <v>5487140</v>
      </c>
      <c r="G359" s="36" t="s">
        <v>469</v>
      </c>
      <c r="H359">
        <v>11.2288</v>
      </c>
      <c r="I359">
        <v>-336.86</v>
      </c>
      <c r="J359" s="36" t="s">
        <v>446</v>
      </c>
      <c r="K359" s="31" t="s">
        <v>463</v>
      </c>
      <c r="L359" s="36" t="s">
        <v>1291</v>
      </c>
      <c r="M359" s="19">
        <v>75</v>
      </c>
      <c r="N359" s="31" t="s">
        <v>1292</v>
      </c>
      <c r="O359" s="34" t="str">
        <f t="shared" si="22"/>
        <v>OOS</v>
      </c>
      <c r="P359" s="31" t="s">
        <v>120</v>
      </c>
      <c r="Q359" s="34" t="str">
        <f t="shared" si="23"/>
        <v>OOSOFF</v>
      </c>
      <c r="R359" s="34" t="str">
        <f>VLOOKUP(Q359,'Coding Matrix'!$D$8:$G$70,4,FALSE)</f>
        <v>Plant</v>
      </c>
      <c r="S359" s="31"/>
      <c r="T359" s="36" t="s">
        <v>439</v>
      </c>
      <c r="U359" s="1">
        <v>43194</v>
      </c>
      <c r="V359">
        <v>3165603</v>
      </c>
      <c r="W359" s="1">
        <v>43194</v>
      </c>
      <c r="X359" s="70" t="str">
        <f>VLOOKUP(T359,'GL Types'!$A$2:$B$9,2,FALSE)</f>
        <v>Finished Goods</v>
      </c>
      <c r="Y359" s="70" t="str">
        <f>VLOOKUP(Q359,'Coding Matrix'!$D$8:$H$70,5,FALSE)</f>
        <v>0ut of Spec - Off flavor - Odor</v>
      </c>
    </row>
    <row r="360" spans="1:25" x14ac:dyDescent="0.25">
      <c r="A360" s="1">
        <v>43194</v>
      </c>
      <c r="B360">
        <v>-27</v>
      </c>
      <c r="C360" s="36" t="s">
        <v>438</v>
      </c>
      <c r="D360" s="31" t="s">
        <v>1289</v>
      </c>
      <c r="E360" s="31" t="s">
        <v>1290</v>
      </c>
      <c r="F360">
        <v>5487140</v>
      </c>
      <c r="G360" s="36" t="s">
        <v>469</v>
      </c>
      <c r="H360">
        <v>11.2288</v>
      </c>
      <c r="I360">
        <v>-303.18</v>
      </c>
      <c r="J360" s="36" t="s">
        <v>446</v>
      </c>
      <c r="K360" s="31" t="s">
        <v>463</v>
      </c>
      <c r="L360" s="36" t="s">
        <v>1291</v>
      </c>
      <c r="M360" s="19">
        <v>75</v>
      </c>
      <c r="N360" s="31" t="s">
        <v>1292</v>
      </c>
      <c r="O360" s="34" t="str">
        <f t="shared" si="22"/>
        <v>OOS</v>
      </c>
      <c r="P360" s="31" t="s">
        <v>120</v>
      </c>
      <c r="Q360" s="34" t="str">
        <f t="shared" si="23"/>
        <v>OOSOFF</v>
      </c>
      <c r="R360" s="34" t="str">
        <f>VLOOKUP(Q360,'Coding Matrix'!$D$8:$G$70,4,FALSE)</f>
        <v>Plant</v>
      </c>
      <c r="S360" s="31"/>
      <c r="T360" s="36" t="s">
        <v>439</v>
      </c>
      <c r="U360" s="1">
        <v>43194</v>
      </c>
      <c r="V360">
        <v>3165603</v>
      </c>
      <c r="W360" s="1">
        <v>43194</v>
      </c>
      <c r="X360" s="70" t="str">
        <f>VLOOKUP(T360,'GL Types'!$A$2:$B$9,2,FALSE)</f>
        <v>Finished Goods</v>
      </c>
      <c r="Y360" s="70" t="str">
        <f>VLOOKUP(Q360,'Coding Matrix'!$D$8:$H$70,5,FALSE)</f>
        <v>0ut of Spec - Off flavor - Odor</v>
      </c>
    </row>
    <row r="361" spans="1:25" x14ac:dyDescent="0.25">
      <c r="A361" s="1">
        <v>43194</v>
      </c>
      <c r="B361">
        <v>-120</v>
      </c>
      <c r="C361" s="36" t="s">
        <v>438</v>
      </c>
      <c r="D361" s="31" t="s">
        <v>1289</v>
      </c>
      <c r="E361" s="31" t="s">
        <v>1290</v>
      </c>
      <c r="F361">
        <v>5487140</v>
      </c>
      <c r="G361" s="36" t="s">
        <v>469</v>
      </c>
      <c r="H361">
        <v>11.2288</v>
      </c>
      <c r="I361" s="32">
        <v>-1347.46</v>
      </c>
      <c r="J361" s="36" t="s">
        <v>446</v>
      </c>
      <c r="K361" s="31" t="s">
        <v>463</v>
      </c>
      <c r="L361" s="36" t="s">
        <v>1293</v>
      </c>
      <c r="M361" s="19">
        <v>75</v>
      </c>
      <c r="N361" s="31" t="s">
        <v>1292</v>
      </c>
      <c r="O361" s="34" t="str">
        <f t="shared" si="22"/>
        <v>OOS</v>
      </c>
      <c r="P361" s="31" t="s">
        <v>120</v>
      </c>
      <c r="Q361" s="34" t="str">
        <f t="shared" si="23"/>
        <v>OOSOFF</v>
      </c>
      <c r="R361" s="34" t="str">
        <f>VLOOKUP(Q361,'Coding Matrix'!$D$8:$G$70,4,FALSE)</f>
        <v>Plant</v>
      </c>
      <c r="S361" s="31"/>
      <c r="T361" s="36" t="s">
        <v>439</v>
      </c>
      <c r="U361" s="1">
        <v>43194</v>
      </c>
      <c r="V361">
        <v>3165603</v>
      </c>
      <c r="W361" s="1">
        <v>43194</v>
      </c>
      <c r="X361" s="70" t="str">
        <f>VLOOKUP(T361,'GL Types'!$A$2:$B$9,2,FALSE)</f>
        <v>Finished Goods</v>
      </c>
      <c r="Y361" s="70" t="str">
        <f>VLOOKUP(Q361,'Coding Matrix'!$D$8:$H$70,5,FALSE)</f>
        <v>0ut of Spec - Off flavor - Odor</v>
      </c>
    </row>
    <row r="362" spans="1:25" x14ac:dyDescent="0.25">
      <c r="A362" s="1">
        <v>43194</v>
      </c>
      <c r="B362">
        <v>-120</v>
      </c>
      <c r="C362" s="36" t="s">
        <v>438</v>
      </c>
      <c r="D362" s="31" t="s">
        <v>1289</v>
      </c>
      <c r="E362" s="31" t="s">
        <v>1290</v>
      </c>
      <c r="F362">
        <v>5487140</v>
      </c>
      <c r="G362" s="36" t="s">
        <v>469</v>
      </c>
      <c r="H362">
        <v>11.2288</v>
      </c>
      <c r="I362" s="32">
        <v>-1347.46</v>
      </c>
      <c r="J362" s="36" t="s">
        <v>446</v>
      </c>
      <c r="K362" s="31" t="s">
        <v>463</v>
      </c>
      <c r="L362" s="36" t="s">
        <v>1293</v>
      </c>
      <c r="M362" s="19">
        <v>75</v>
      </c>
      <c r="N362" s="31" t="s">
        <v>1292</v>
      </c>
      <c r="O362" s="34" t="str">
        <f t="shared" si="22"/>
        <v>OOS</v>
      </c>
      <c r="P362" s="31" t="s">
        <v>120</v>
      </c>
      <c r="Q362" s="34" t="str">
        <f t="shared" si="23"/>
        <v>OOSOFF</v>
      </c>
      <c r="R362" s="34" t="str">
        <f>VLOOKUP(Q362,'Coding Matrix'!$D$8:$G$70,4,FALSE)</f>
        <v>Plant</v>
      </c>
      <c r="S362" s="31"/>
      <c r="T362" s="36" t="s">
        <v>439</v>
      </c>
      <c r="U362" s="1">
        <v>43194</v>
      </c>
      <c r="V362">
        <v>3165603</v>
      </c>
      <c r="W362" s="1">
        <v>43194</v>
      </c>
      <c r="X362" s="70" t="str">
        <f>VLOOKUP(T362,'GL Types'!$A$2:$B$9,2,FALSE)</f>
        <v>Finished Goods</v>
      </c>
      <c r="Y362" s="70" t="str">
        <f>VLOOKUP(Q362,'Coding Matrix'!$D$8:$H$70,5,FALSE)</f>
        <v>0ut of Spec - Off flavor - Odor</v>
      </c>
    </row>
    <row r="363" spans="1:25" x14ac:dyDescent="0.25">
      <c r="A363" s="1">
        <v>43194</v>
      </c>
      <c r="B363">
        <v>-120</v>
      </c>
      <c r="C363" s="36" t="s">
        <v>438</v>
      </c>
      <c r="D363" s="31" t="s">
        <v>1289</v>
      </c>
      <c r="E363" s="31" t="s">
        <v>1290</v>
      </c>
      <c r="F363">
        <v>5487140</v>
      </c>
      <c r="G363" s="36" t="s">
        <v>469</v>
      </c>
      <c r="H363">
        <v>11.2288</v>
      </c>
      <c r="I363" s="32">
        <v>-1347.46</v>
      </c>
      <c r="J363" s="36" t="s">
        <v>446</v>
      </c>
      <c r="K363" s="31" t="s">
        <v>463</v>
      </c>
      <c r="L363" s="36" t="s">
        <v>1293</v>
      </c>
      <c r="M363" s="19">
        <v>75</v>
      </c>
      <c r="N363" s="31" t="s">
        <v>1292</v>
      </c>
      <c r="O363" s="34" t="str">
        <f t="shared" si="22"/>
        <v>OOS</v>
      </c>
      <c r="P363" s="31" t="s">
        <v>120</v>
      </c>
      <c r="Q363" s="34" t="str">
        <f t="shared" si="23"/>
        <v>OOSOFF</v>
      </c>
      <c r="R363" s="34" t="str">
        <f>VLOOKUP(Q363,'Coding Matrix'!$D$8:$G$70,4,FALSE)</f>
        <v>Plant</v>
      </c>
      <c r="S363" s="31"/>
      <c r="T363" s="36" t="s">
        <v>439</v>
      </c>
      <c r="U363" s="1">
        <v>43194</v>
      </c>
      <c r="V363">
        <v>3165603</v>
      </c>
      <c r="W363" s="1">
        <v>43194</v>
      </c>
      <c r="X363" s="70" t="str">
        <f>VLOOKUP(T363,'GL Types'!$A$2:$B$9,2,FALSE)</f>
        <v>Finished Goods</v>
      </c>
      <c r="Y363" s="70" t="str">
        <f>VLOOKUP(Q363,'Coding Matrix'!$D$8:$H$70,5,FALSE)</f>
        <v>0ut of Spec - Off flavor - Odor</v>
      </c>
    </row>
    <row r="364" spans="1:25" x14ac:dyDescent="0.25">
      <c r="A364" s="1">
        <v>43194</v>
      </c>
      <c r="B364">
        <v>-120</v>
      </c>
      <c r="C364" s="36" t="s">
        <v>438</v>
      </c>
      <c r="D364" s="31" t="s">
        <v>1289</v>
      </c>
      <c r="E364" s="31" t="s">
        <v>1290</v>
      </c>
      <c r="F364">
        <v>5487140</v>
      </c>
      <c r="G364" s="36" t="s">
        <v>469</v>
      </c>
      <c r="H364">
        <v>11.2288</v>
      </c>
      <c r="I364" s="32">
        <v>-1347.46</v>
      </c>
      <c r="J364" s="36" t="s">
        <v>446</v>
      </c>
      <c r="K364" s="31" t="s">
        <v>463</v>
      </c>
      <c r="L364" s="36" t="s">
        <v>1293</v>
      </c>
      <c r="M364" s="19">
        <v>75</v>
      </c>
      <c r="N364" s="31" t="s">
        <v>1292</v>
      </c>
      <c r="O364" s="34" t="str">
        <f t="shared" si="22"/>
        <v>OOS</v>
      </c>
      <c r="P364" s="31" t="s">
        <v>120</v>
      </c>
      <c r="Q364" s="34" t="str">
        <f t="shared" si="23"/>
        <v>OOSOFF</v>
      </c>
      <c r="R364" s="34" t="str">
        <f>VLOOKUP(Q364,'Coding Matrix'!$D$8:$G$70,4,FALSE)</f>
        <v>Plant</v>
      </c>
      <c r="S364" s="31"/>
      <c r="T364" s="36" t="s">
        <v>439</v>
      </c>
      <c r="U364" s="1">
        <v>43194</v>
      </c>
      <c r="V364">
        <v>3165603</v>
      </c>
      <c r="W364" s="1">
        <v>43194</v>
      </c>
      <c r="X364" s="70" t="str">
        <f>VLOOKUP(T364,'GL Types'!$A$2:$B$9,2,FALSE)</f>
        <v>Finished Goods</v>
      </c>
      <c r="Y364" s="70" t="str">
        <f>VLOOKUP(Q364,'Coding Matrix'!$D$8:$H$70,5,FALSE)</f>
        <v>0ut of Spec - Off flavor - Odor</v>
      </c>
    </row>
    <row r="365" spans="1:25" x14ac:dyDescent="0.25">
      <c r="A365" s="1">
        <v>43194</v>
      </c>
      <c r="B365">
        <v>-120</v>
      </c>
      <c r="C365" s="36" t="s">
        <v>438</v>
      </c>
      <c r="D365" s="31" t="s">
        <v>1289</v>
      </c>
      <c r="E365" s="31" t="s">
        <v>1290</v>
      </c>
      <c r="F365">
        <v>5487140</v>
      </c>
      <c r="G365" s="36" t="s">
        <v>469</v>
      </c>
      <c r="H365">
        <v>11.2288</v>
      </c>
      <c r="I365" s="32">
        <v>-1347.46</v>
      </c>
      <c r="J365" s="36" t="s">
        <v>446</v>
      </c>
      <c r="K365" s="31" t="s">
        <v>463</v>
      </c>
      <c r="L365" s="36" t="s">
        <v>1293</v>
      </c>
      <c r="M365" s="19">
        <v>75</v>
      </c>
      <c r="N365" s="31" t="s">
        <v>1292</v>
      </c>
      <c r="O365" s="34" t="str">
        <f t="shared" si="22"/>
        <v>OOS</v>
      </c>
      <c r="P365" s="31" t="s">
        <v>120</v>
      </c>
      <c r="Q365" s="34" t="str">
        <f t="shared" si="23"/>
        <v>OOSOFF</v>
      </c>
      <c r="R365" s="34" t="str">
        <f>VLOOKUP(Q365,'Coding Matrix'!$D$8:$G$70,4,FALSE)</f>
        <v>Plant</v>
      </c>
      <c r="S365" s="31"/>
      <c r="T365" s="36" t="s">
        <v>439</v>
      </c>
      <c r="U365" s="1">
        <v>43194</v>
      </c>
      <c r="V365">
        <v>3165603</v>
      </c>
      <c r="W365" s="1">
        <v>43194</v>
      </c>
      <c r="X365" s="70" t="str">
        <f>VLOOKUP(T365,'GL Types'!$A$2:$B$9,2,FALSE)</f>
        <v>Finished Goods</v>
      </c>
      <c r="Y365" s="70" t="str">
        <f>VLOOKUP(Q365,'Coding Matrix'!$D$8:$H$70,5,FALSE)</f>
        <v>0ut of Spec - Off flavor - Odor</v>
      </c>
    </row>
    <row r="366" spans="1:25" x14ac:dyDescent="0.25">
      <c r="A366" s="1">
        <v>43194</v>
      </c>
      <c r="B366">
        <v>-120</v>
      </c>
      <c r="C366" s="36" t="s">
        <v>438</v>
      </c>
      <c r="D366" s="31" t="s">
        <v>1289</v>
      </c>
      <c r="E366" s="31" t="s">
        <v>1290</v>
      </c>
      <c r="F366">
        <v>5487140</v>
      </c>
      <c r="G366" s="36" t="s">
        <v>469</v>
      </c>
      <c r="H366">
        <v>11.2288</v>
      </c>
      <c r="I366" s="32">
        <v>-1347.46</v>
      </c>
      <c r="J366" s="36" t="s">
        <v>446</v>
      </c>
      <c r="K366" s="31" t="s">
        <v>463</v>
      </c>
      <c r="L366" s="36" t="s">
        <v>1294</v>
      </c>
      <c r="M366" s="19">
        <v>75</v>
      </c>
      <c r="N366" s="31" t="s">
        <v>1292</v>
      </c>
      <c r="O366" s="34" t="str">
        <f t="shared" si="22"/>
        <v>OOS</v>
      </c>
      <c r="P366" s="31" t="s">
        <v>120</v>
      </c>
      <c r="Q366" s="34" t="str">
        <f t="shared" si="23"/>
        <v>OOSOFF</v>
      </c>
      <c r="R366" s="34" t="str">
        <f>VLOOKUP(Q366,'Coding Matrix'!$D$8:$G$70,4,FALSE)</f>
        <v>Plant</v>
      </c>
      <c r="S366" s="31"/>
      <c r="T366" s="36" t="s">
        <v>439</v>
      </c>
      <c r="U366" s="1">
        <v>43194</v>
      </c>
      <c r="V366">
        <v>3165603</v>
      </c>
      <c r="W366" s="1">
        <v>43194</v>
      </c>
      <c r="X366" s="70" t="str">
        <f>VLOOKUP(T366,'GL Types'!$A$2:$B$9,2,FALSE)</f>
        <v>Finished Goods</v>
      </c>
      <c r="Y366" s="70" t="str">
        <f>VLOOKUP(Q366,'Coding Matrix'!$D$8:$H$70,5,FALSE)</f>
        <v>0ut of Spec - Off flavor - Odor</v>
      </c>
    </row>
    <row r="367" spans="1:25" x14ac:dyDescent="0.25">
      <c r="A367" s="1">
        <v>43194</v>
      </c>
      <c r="B367">
        <v>-120</v>
      </c>
      <c r="C367" s="36" t="s">
        <v>438</v>
      </c>
      <c r="D367" s="31" t="s">
        <v>1289</v>
      </c>
      <c r="E367" s="31" t="s">
        <v>1290</v>
      </c>
      <c r="F367">
        <v>5487140</v>
      </c>
      <c r="G367" s="36" t="s">
        <v>469</v>
      </c>
      <c r="H367">
        <v>11.2288</v>
      </c>
      <c r="I367" s="32">
        <v>-1347.46</v>
      </c>
      <c r="J367" s="36" t="s">
        <v>446</v>
      </c>
      <c r="K367" s="31" t="s">
        <v>463</v>
      </c>
      <c r="L367" s="36" t="s">
        <v>1294</v>
      </c>
      <c r="M367" s="19">
        <v>75</v>
      </c>
      <c r="N367" s="31" t="s">
        <v>1292</v>
      </c>
      <c r="O367" s="34" t="str">
        <f t="shared" si="22"/>
        <v>OOS</v>
      </c>
      <c r="P367" s="31" t="s">
        <v>120</v>
      </c>
      <c r="Q367" s="34" t="str">
        <f t="shared" si="23"/>
        <v>OOSOFF</v>
      </c>
      <c r="R367" s="34" t="str">
        <f>VLOOKUP(Q367,'Coding Matrix'!$D$8:$G$70,4,FALSE)</f>
        <v>Plant</v>
      </c>
      <c r="S367" s="31"/>
      <c r="T367" s="36" t="s">
        <v>439</v>
      </c>
      <c r="U367" s="1">
        <v>43194</v>
      </c>
      <c r="V367">
        <v>3165603</v>
      </c>
      <c r="W367" s="1">
        <v>43194</v>
      </c>
      <c r="X367" s="70" t="str">
        <f>VLOOKUP(T367,'GL Types'!$A$2:$B$9,2,FALSE)</f>
        <v>Finished Goods</v>
      </c>
      <c r="Y367" s="70" t="str">
        <f>VLOOKUP(Q367,'Coding Matrix'!$D$8:$H$70,5,FALSE)</f>
        <v>0ut of Spec - Off flavor - Odor</v>
      </c>
    </row>
    <row r="368" spans="1:25" x14ac:dyDescent="0.25">
      <c r="A368" s="1">
        <v>43194</v>
      </c>
      <c r="B368">
        <v>-120</v>
      </c>
      <c r="C368" s="36" t="s">
        <v>438</v>
      </c>
      <c r="D368" s="31" t="s">
        <v>1289</v>
      </c>
      <c r="E368" s="31" t="s">
        <v>1290</v>
      </c>
      <c r="F368">
        <v>5487140</v>
      </c>
      <c r="G368" s="36" t="s">
        <v>469</v>
      </c>
      <c r="H368">
        <v>11.2288</v>
      </c>
      <c r="I368" s="32">
        <v>-1347.46</v>
      </c>
      <c r="J368" s="36" t="s">
        <v>446</v>
      </c>
      <c r="K368" s="31" t="s">
        <v>463</v>
      </c>
      <c r="L368" s="36" t="s">
        <v>1294</v>
      </c>
      <c r="M368" s="19">
        <v>75</v>
      </c>
      <c r="N368" s="31" t="s">
        <v>1292</v>
      </c>
      <c r="O368" s="34" t="str">
        <f t="shared" si="22"/>
        <v>OOS</v>
      </c>
      <c r="P368" s="31" t="s">
        <v>120</v>
      </c>
      <c r="Q368" s="34" t="str">
        <f t="shared" si="23"/>
        <v>OOSOFF</v>
      </c>
      <c r="R368" s="34" t="str">
        <f>VLOOKUP(Q368,'Coding Matrix'!$D$8:$G$70,4,FALSE)</f>
        <v>Plant</v>
      </c>
      <c r="S368" s="31"/>
      <c r="T368" s="36" t="s">
        <v>439</v>
      </c>
      <c r="U368" s="1">
        <v>43194</v>
      </c>
      <c r="V368">
        <v>3165603</v>
      </c>
      <c r="W368" s="1">
        <v>43194</v>
      </c>
      <c r="X368" s="70" t="str">
        <f>VLOOKUP(T368,'GL Types'!$A$2:$B$9,2,FALSE)</f>
        <v>Finished Goods</v>
      </c>
      <c r="Y368" s="70" t="str">
        <f>VLOOKUP(Q368,'Coding Matrix'!$D$8:$H$70,5,FALSE)</f>
        <v>0ut of Spec - Off flavor - Odor</v>
      </c>
    </row>
    <row r="369" spans="1:25" x14ac:dyDescent="0.25">
      <c r="A369" s="1">
        <v>43194</v>
      </c>
      <c r="B369">
        <v>-120</v>
      </c>
      <c r="C369" s="36" t="s">
        <v>438</v>
      </c>
      <c r="D369" s="31" t="s">
        <v>1289</v>
      </c>
      <c r="E369" s="31" t="s">
        <v>1290</v>
      </c>
      <c r="F369">
        <v>5487140</v>
      </c>
      <c r="G369" s="36" t="s">
        <v>469</v>
      </c>
      <c r="H369">
        <v>11.2288</v>
      </c>
      <c r="I369" s="32">
        <v>-1347.46</v>
      </c>
      <c r="J369" s="36" t="s">
        <v>446</v>
      </c>
      <c r="K369" s="31" t="s">
        <v>463</v>
      </c>
      <c r="L369" s="36" t="s">
        <v>1294</v>
      </c>
      <c r="M369" s="19">
        <v>75</v>
      </c>
      <c r="N369" s="31" t="s">
        <v>1292</v>
      </c>
      <c r="O369" s="34" t="str">
        <f t="shared" si="22"/>
        <v>OOS</v>
      </c>
      <c r="P369" s="31" t="s">
        <v>120</v>
      </c>
      <c r="Q369" s="34" t="str">
        <f t="shared" si="23"/>
        <v>OOSOFF</v>
      </c>
      <c r="R369" s="34" t="str">
        <f>VLOOKUP(Q369,'Coding Matrix'!$D$8:$G$70,4,FALSE)</f>
        <v>Plant</v>
      </c>
      <c r="S369" s="31"/>
      <c r="T369" s="36" t="s">
        <v>439</v>
      </c>
      <c r="U369" s="1">
        <v>43194</v>
      </c>
      <c r="V369">
        <v>3165603</v>
      </c>
      <c r="W369" s="1">
        <v>43194</v>
      </c>
      <c r="X369" s="70" t="str">
        <f>VLOOKUP(T369,'GL Types'!$A$2:$B$9,2,FALSE)</f>
        <v>Finished Goods</v>
      </c>
      <c r="Y369" s="70" t="str">
        <f>VLOOKUP(Q369,'Coding Matrix'!$D$8:$H$70,5,FALSE)</f>
        <v>0ut of Spec - Off flavor - Odor</v>
      </c>
    </row>
    <row r="370" spans="1:25" x14ac:dyDescent="0.25">
      <c r="A370" s="1">
        <v>43194</v>
      </c>
      <c r="B370">
        <v>-21</v>
      </c>
      <c r="C370" s="36" t="s">
        <v>438</v>
      </c>
      <c r="D370" s="31" t="s">
        <v>1289</v>
      </c>
      <c r="E370" s="31" t="s">
        <v>1290</v>
      </c>
      <c r="F370">
        <v>5487140</v>
      </c>
      <c r="G370" s="36" t="s">
        <v>469</v>
      </c>
      <c r="H370">
        <v>11.2288</v>
      </c>
      <c r="I370">
        <v>-235.8</v>
      </c>
      <c r="J370" s="36" t="s">
        <v>446</v>
      </c>
      <c r="K370" s="31" t="s">
        <v>463</v>
      </c>
      <c r="L370" s="36" t="s">
        <v>1294</v>
      </c>
      <c r="M370" s="19">
        <v>75</v>
      </c>
      <c r="N370" s="31" t="s">
        <v>1292</v>
      </c>
      <c r="O370" s="34" t="str">
        <f t="shared" si="22"/>
        <v>OOS</v>
      </c>
      <c r="P370" s="31" t="s">
        <v>120</v>
      </c>
      <c r="Q370" s="34" t="str">
        <f t="shared" si="23"/>
        <v>OOSOFF</v>
      </c>
      <c r="R370" s="34" t="str">
        <f>VLOOKUP(Q370,'Coding Matrix'!$D$8:$G$70,4,FALSE)</f>
        <v>Plant</v>
      </c>
      <c r="S370" s="31"/>
      <c r="T370" s="36" t="s">
        <v>439</v>
      </c>
      <c r="U370" s="1">
        <v>43194</v>
      </c>
      <c r="V370">
        <v>3165603</v>
      </c>
      <c r="W370" s="1">
        <v>43194</v>
      </c>
      <c r="X370" s="70" t="str">
        <f>VLOOKUP(T370,'GL Types'!$A$2:$B$9,2,FALSE)</f>
        <v>Finished Goods</v>
      </c>
      <c r="Y370" s="70" t="str">
        <f>VLOOKUP(Q370,'Coding Matrix'!$D$8:$H$70,5,FALSE)</f>
        <v>0ut of Spec - Off flavor - Odor</v>
      </c>
    </row>
    <row r="371" spans="1:25" x14ac:dyDescent="0.25">
      <c r="A371" s="1">
        <v>43194</v>
      </c>
      <c r="B371">
        <v>-96</v>
      </c>
      <c r="C371" s="36" t="s">
        <v>438</v>
      </c>
      <c r="D371" s="31" t="s">
        <v>1289</v>
      </c>
      <c r="E371" s="31" t="s">
        <v>1290</v>
      </c>
      <c r="F371">
        <v>5487140</v>
      </c>
      <c r="G371" s="36" t="s">
        <v>469</v>
      </c>
      <c r="H371">
        <v>11.2288</v>
      </c>
      <c r="I371" s="32">
        <v>-1077.96</v>
      </c>
      <c r="J371" s="36" t="s">
        <v>446</v>
      </c>
      <c r="K371" s="31" t="s">
        <v>463</v>
      </c>
      <c r="L371" s="36" t="s">
        <v>1295</v>
      </c>
      <c r="M371" s="19">
        <v>75</v>
      </c>
      <c r="N371" s="31" t="s">
        <v>1292</v>
      </c>
      <c r="O371" s="34" t="str">
        <f t="shared" si="22"/>
        <v>OOS</v>
      </c>
      <c r="P371" s="31" t="s">
        <v>120</v>
      </c>
      <c r="Q371" s="34" t="str">
        <f t="shared" si="23"/>
        <v>OOSOFF</v>
      </c>
      <c r="R371" s="34" t="str">
        <f>VLOOKUP(Q371,'Coding Matrix'!$D$8:$G$70,4,FALSE)</f>
        <v>Plant</v>
      </c>
      <c r="S371" s="31"/>
      <c r="T371" s="36" t="s">
        <v>439</v>
      </c>
      <c r="U371" s="1">
        <v>43194</v>
      </c>
      <c r="V371">
        <v>3165603</v>
      </c>
      <c r="W371" s="1">
        <v>43194</v>
      </c>
      <c r="X371" s="70" t="str">
        <f>VLOOKUP(T371,'GL Types'!$A$2:$B$9,2,FALSE)</f>
        <v>Finished Goods</v>
      </c>
      <c r="Y371" s="70" t="str">
        <f>VLOOKUP(Q371,'Coding Matrix'!$D$8:$H$70,5,FALSE)</f>
        <v>0ut of Spec - Off flavor - Odor</v>
      </c>
    </row>
    <row r="372" spans="1:25" x14ac:dyDescent="0.25">
      <c r="A372" s="1">
        <v>43194</v>
      </c>
      <c r="B372">
        <v>-119</v>
      </c>
      <c r="C372" s="36" t="s">
        <v>438</v>
      </c>
      <c r="D372" s="31" t="s">
        <v>1289</v>
      </c>
      <c r="E372" s="31" t="s">
        <v>1290</v>
      </c>
      <c r="F372">
        <v>5487140</v>
      </c>
      <c r="G372" s="36" t="s">
        <v>469</v>
      </c>
      <c r="H372">
        <v>11.2288</v>
      </c>
      <c r="I372" s="32">
        <v>-1336.23</v>
      </c>
      <c r="J372" s="36" t="s">
        <v>446</v>
      </c>
      <c r="K372" s="31" t="s">
        <v>463</v>
      </c>
      <c r="L372" s="36" t="s">
        <v>1295</v>
      </c>
      <c r="M372" s="19">
        <v>75</v>
      </c>
      <c r="N372" s="31" t="s">
        <v>1292</v>
      </c>
      <c r="O372" s="34" t="str">
        <f t="shared" si="22"/>
        <v>OOS</v>
      </c>
      <c r="P372" s="31" t="s">
        <v>120</v>
      </c>
      <c r="Q372" s="34" t="str">
        <f t="shared" si="23"/>
        <v>OOSOFF</v>
      </c>
      <c r="R372" s="34" t="str">
        <f>VLOOKUP(Q372,'Coding Matrix'!$D$8:$G$70,4,FALSE)</f>
        <v>Plant</v>
      </c>
      <c r="S372" s="31"/>
      <c r="T372" s="36" t="s">
        <v>439</v>
      </c>
      <c r="U372" s="1">
        <v>43194</v>
      </c>
      <c r="V372">
        <v>3165603</v>
      </c>
      <c r="W372" s="1">
        <v>43194</v>
      </c>
      <c r="X372" s="70" t="str">
        <f>VLOOKUP(T372,'GL Types'!$A$2:$B$9,2,FALSE)</f>
        <v>Finished Goods</v>
      </c>
      <c r="Y372" s="70" t="str">
        <f>VLOOKUP(Q372,'Coding Matrix'!$D$8:$H$70,5,FALSE)</f>
        <v>0ut of Spec - Off flavor - Odor</v>
      </c>
    </row>
    <row r="373" spans="1:25" x14ac:dyDescent="0.25">
      <c r="A373" s="1">
        <v>43194</v>
      </c>
      <c r="B373">
        <v>-120</v>
      </c>
      <c r="C373" s="36" t="s">
        <v>438</v>
      </c>
      <c r="D373" s="31" t="s">
        <v>1289</v>
      </c>
      <c r="E373" s="31" t="s">
        <v>1290</v>
      </c>
      <c r="F373">
        <v>5487140</v>
      </c>
      <c r="G373" s="36" t="s">
        <v>469</v>
      </c>
      <c r="H373">
        <v>11.2288</v>
      </c>
      <c r="I373" s="32">
        <v>-1347.46</v>
      </c>
      <c r="J373" s="36" t="s">
        <v>446</v>
      </c>
      <c r="K373" s="31" t="s">
        <v>463</v>
      </c>
      <c r="L373" s="36" t="s">
        <v>1296</v>
      </c>
      <c r="M373" s="19">
        <v>75</v>
      </c>
      <c r="N373" s="31" t="s">
        <v>1292</v>
      </c>
      <c r="O373" s="34" t="str">
        <f t="shared" si="22"/>
        <v>OOS</v>
      </c>
      <c r="P373" s="31" t="s">
        <v>120</v>
      </c>
      <c r="Q373" s="34" t="str">
        <f t="shared" si="23"/>
        <v>OOSOFF</v>
      </c>
      <c r="R373" s="34" t="str">
        <f>VLOOKUP(Q373,'Coding Matrix'!$D$8:$G$70,4,FALSE)</f>
        <v>Plant</v>
      </c>
      <c r="S373" s="31"/>
      <c r="T373" s="36" t="s">
        <v>439</v>
      </c>
      <c r="U373" s="1">
        <v>43194</v>
      </c>
      <c r="V373">
        <v>3165603</v>
      </c>
      <c r="W373" s="1">
        <v>43194</v>
      </c>
      <c r="X373" s="70" t="str">
        <f>VLOOKUP(T373,'GL Types'!$A$2:$B$9,2,FALSE)</f>
        <v>Finished Goods</v>
      </c>
      <c r="Y373" s="70" t="str">
        <f>VLOOKUP(Q373,'Coding Matrix'!$D$8:$H$70,5,FALSE)</f>
        <v>0ut of Spec - Off flavor - Odor</v>
      </c>
    </row>
    <row r="374" spans="1:25" x14ac:dyDescent="0.25">
      <c r="A374" s="1">
        <v>43195</v>
      </c>
      <c r="B374">
        <v>-109</v>
      </c>
      <c r="C374" s="36" t="s">
        <v>438</v>
      </c>
      <c r="D374" s="31" t="s">
        <v>1264</v>
      </c>
      <c r="E374" s="31" t="s">
        <v>1265</v>
      </c>
      <c r="F374">
        <v>5494876</v>
      </c>
      <c r="G374" s="36" t="s">
        <v>469</v>
      </c>
      <c r="H374">
        <v>11.492000000000001</v>
      </c>
      <c r="I374" s="32">
        <v>-1252.6300000000001</v>
      </c>
      <c r="J374" s="36" t="s">
        <v>446</v>
      </c>
      <c r="K374" s="31" t="s">
        <v>463</v>
      </c>
      <c r="L374" s="36" t="s">
        <v>1266</v>
      </c>
      <c r="M374" s="19">
        <v>75</v>
      </c>
      <c r="N374" s="31" t="s">
        <v>1267</v>
      </c>
      <c r="O374" s="34" t="str">
        <f t="shared" si="22"/>
        <v>OOS</v>
      </c>
      <c r="P374" s="31" t="s">
        <v>120</v>
      </c>
      <c r="Q374" s="34" t="str">
        <f t="shared" si="23"/>
        <v>OOSOFF</v>
      </c>
      <c r="R374" s="34" t="str">
        <f>VLOOKUP(Q374,'Coding Matrix'!$D$8:$G$70,4,FALSE)</f>
        <v>Plant</v>
      </c>
      <c r="S374" s="31"/>
      <c r="T374" s="36" t="s">
        <v>439</v>
      </c>
      <c r="U374" s="1">
        <v>43195</v>
      </c>
      <c r="V374">
        <v>3159219</v>
      </c>
      <c r="W374" s="1">
        <v>43195</v>
      </c>
      <c r="X374" s="70" t="str">
        <f>VLOOKUP(T374,'GL Types'!$A$2:$B$9,2,FALSE)</f>
        <v>Finished Goods</v>
      </c>
      <c r="Y374" s="70" t="str">
        <f>VLOOKUP(Q374,'Coding Matrix'!$D$8:$H$70,5,FALSE)</f>
        <v>0ut of Spec - Off flavor - Odor</v>
      </c>
    </row>
    <row r="375" spans="1:25" x14ac:dyDescent="0.25">
      <c r="A375" s="1">
        <v>43195</v>
      </c>
      <c r="B375">
        <v>-110</v>
      </c>
      <c r="C375" s="36" t="s">
        <v>438</v>
      </c>
      <c r="D375" s="31" t="s">
        <v>1264</v>
      </c>
      <c r="E375" s="31" t="s">
        <v>1265</v>
      </c>
      <c r="F375">
        <v>5494876</v>
      </c>
      <c r="G375" s="36" t="s">
        <v>469</v>
      </c>
      <c r="H375">
        <v>11.492000000000001</v>
      </c>
      <c r="I375" s="32">
        <v>-1264.1199999999999</v>
      </c>
      <c r="J375" s="36" t="s">
        <v>446</v>
      </c>
      <c r="K375" s="31" t="s">
        <v>463</v>
      </c>
      <c r="L375" s="36" t="s">
        <v>1266</v>
      </c>
      <c r="M375" s="19">
        <v>75</v>
      </c>
      <c r="N375" s="31" t="s">
        <v>1267</v>
      </c>
      <c r="O375" s="34" t="str">
        <f t="shared" si="22"/>
        <v>OOS</v>
      </c>
      <c r="P375" s="31" t="s">
        <v>120</v>
      </c>
      <c r="Q375" s="34" t="str">
        <f t="shared" si="23"/>
        <v>OOSOFF</v>
      </c>
      <c r="R375" s="34" t="str">
        <f>VLOOKUP(Q375,'Coding Matrix'!$D$8:$G$70,4,FALSE)</f>
        <v>Plant</v>
      </c>
      <c r="S375" s="31"/>
      <c r="T375" s="36" t="s">
        <v>439</v>
      </c>
      <c r="U375" s="1">
        <v>43195</v>
      </c>
      <c r="V375">
        <v>3159219</v>
      </c>
      <c r="W375" s="1">
        <v>43195</v>
      </c>
      <c r="X375" s="70" t="str">
        <f>VLOOKUP(T375,'GL Types'!$A$2:$B$9,2,FALSE)</f>
        <v>Finished Goods</v>
      </c>
      <c r="Y375" s="70" t="str">
        <f>VLOOKUP(Q375,'Coding Matrix'!$D$8:$H$70,5,FALSE)</f>
        <v>0ut of Spec - Off flavor - Odor</v>
      </c>
    </row>
    <row r="376" spans="1:25" x14ac:dyDescent="0.25">
      <c r="A376" s="1">
        <v>43195</v>
      </c>
      <c r="B376">
        <v>-110</v>
      </c>
      <c r="C376" s="36" t="s">
        <v>438</v>
      </c>
      <c r="D376" s="31" t="s">
        <v>1264</v>
      </c>
      <c r="E376" s="31" t="s">
        <v>1265</v>
      </c>
      <c r="F376">
        <v>5494876</v>
      </c>
      <c r="G376" s="36" t="s">
        <v>469</v>
      </c>
      <c r="H376">
        <v>11.492000000000001</v>
      </c>
      <c r="I376" s="32">
        <v>-1264.1199999999999</v>
      </c>
      <c r="J376" s="36" t="s">
        <v>446</v>
      </c>
      <c r="K376" s="31" t="s">
        <v>463</v>
      </c>
      <c r="L376" s="36" t="s">
        <v>1268</v>
      </c>
      <c r="M376" s="19">
        <v>75</v>
      </c>
      <c r="N376" s="31" t="s">
        <v>1267</v>
      </c>
      <c r="O376" s="34" t="str">
        <f t="shared" si="22"/>
        <v>OOS</v>
      </c>
      <c r="P376" s="31" t="s">
        <v>120</v>
      </c>
      <c r="Q376" s="34" t="str">
        <f t="shared" si="23"/>
        <v>OOSOFF</v>
      </c>
      <c r="R376" s="34" t="str">
        <f>VLOOKUP(Q376,'Coding Matrix'!$D$8:$G$70,4,FALSE)</f>
        <v>Plant</v>
      </c>
      <c r="S376" s="31"/>
      <c r="T376" s="36" t="s">
        <v>439</v>
      </c>
      <c r="U376" s="1">
        <v>43195</v>
      </c>
      <c r="V376">
        <v>3159219</v>
      </c>
      <c r="W376" s="1">
        <v>43195</v>
      </c>
      <c r="X376" s="70" t="str">
        <f>VLOOKUP(T376,'GL Types'!$A$2:$B$9,2,FALSE)</f>
        <v>Finished Goods</v>
      </c>
      <c r="Y376" s="70" t="str">
        <f>VLOOKUP(Q376,'Coding Matrix'!$D$8:$H$70,5,FALSE)</f>
        <v>0ut of Spec - Off flavor - Odor</v>
      </c>
    </row>
    <row r="377" spans="1:25" x14ac:dyDescent="0.25">
      <c r="A377" s="1">
        <v>43195</v>
      </c>
      <c r="B377">
        <v>-110</v>
      </c>
      <c r="C377" s="36" t="s">
        <v>438</v>
      </c>
      <c r="D377" s="31" t="s">
        <v>1264</v>
      </c>
      <c r="E377" s="31" t="s">
        <v>1265</v>
      </c>
      <c r="F377">
        <v>5494876</v>
      </c>
      <c r="G377" s="36" t="s">
        <v>469</v>
      </c>
      <c r="H377">
        <v>11.492000000000001</v>
      </c>
      <c r="I377" s="32">
        <v>-1264.1199999999999</v>
      </c>
      <c r="J377" s="36" t="s">
        <v>446</v>
      </c>
      <c r="K377" s="31" t="s">
        <v>463</v>
      </c>
      <c r="L377" s="36" t="s">
        <v>1268</v>
      </c>
      <c r="M377" s="19">
        <v>75</v>
      </c>
      <c r="N377" s="31" t="s">
        <v>1267</v>
      </c>
      <c r="O377" s="34" t="str">
        <f t="shared" si="22"/>
        <v>OOS</v>
      </c>
      <c r="P377" s="31" t="s">
        <v>120</v>
      </c>
      <c r="Q377" s="34" t="str">
        <f t="shared" si="23"/>
        <v>OOSOFF</v>
      </c>
      <c r="R377" s="34" t="str">
        <f>VLOOKUP(Q377,'Coding Matrix'!$D$8:$G$70,4,FALSE)</f>
        <v>Plant</v>
      </c>
      <c r="S377" s="31"/>
      <c r="T377" s="36" t="s">
        <v>439</v>
      </c>
      <c r="U377" s="1">
        <v>43195</v>
      </c>
      <c r="V377">
        <v>3159219</v>
      </c>
      <c r="W377" s="1">
        <v>43195</v>
      </c>
      <c r="X377" s="70" t="str">
        <f>VLOOKUP(T377,'GL Types'!$A$2:$B$9,2,FALSE)</f>
        <v>Finished Goods</v>
      </c>
      <c r="Y377" s="70" t="str">
        <f>VLOOKUP(Q377,'Coding Matrix'!$D$8:$H$70,5,FALSE)</f>
        <v>0ut of Spec - Off flavor - Odor</v>
      </c>
    </row>
    <row r="378" spans="1:25" x14ac:dyDescent="0.25">
      <c r="A378" s="1">
        <v>43195</v>
      </c>
      <c r="B378">
        <v>-110</v>
      </c>
      <c r="C378" s="36" t="s">
        <v>438</v>
      </c>
      <c r="D378" s="31" t="s">
        <v>1264</v>
      </c>
      <c r="E378" s="31" t="s">
        <v>1265</v>
      </c>
      <c r="F378">
        <v>5494876</v>
      </c>
      <c r="G378" s="36" t="s">
        <v>469</v>
      </c>
      <c r="H378">
        <v>11.492000000000001</v>
      </c>
      <c r="I378" s="32">
        <v>-1264.1199999999999</v>
      </c>
      <c r="J378" s="36" t="s">
        <v>446</v>
      </c>
      <c r="K378" s="31" t="s">
        <v>463</v>
      </c>
      <c r="L378" s="36" t="s">
        <v>1268</v>
      </c>
      <c r="M378" s="19">
        <v>75</v>
      </c>
      <c r="N378" s="31" t="s">
        <v>1267</v>
      </c>
      <c r="O378" s="34" t="str">
        <f t="shared" si="22"/>
        <v>OOS</v>
      </c>
      <c r="P378" s="31" t="s">
        <v>120</v>
      </c>
      <c r="Q378" s="34" t="str">
        <f t="shared" si="23"/>
        <v>OOSOFF</v>
      </c>
      <c r="R378" s="34" t="str">
        <f>VLOOKUP(Q378,'Coding Matrix'!$D$8:$G$70,4,FALSE)</f>
        <v>Plant</v>
      </c>
      <c r="S378" s="31"/>
      <c r="T378" s="36" t="s">
        <v>439</v>
      </c>
      <c r="U378" s="1">
        <v>43195</v>
      </c>
      <c r="V378">
        <v>3159219</v>
      </c>
      <c r="W378" s="1">
        <v>43195</v>
      </c>
      <c r="X378" s="70" t="str">
        <f>VLOOKUP(T378,'GL Types'!$A$2:$B$9,2,FALSE)</f>
        <v>Finished Goods</v>
      </c>
      <c r="Y378" s="70" t="str">
        <f>VLOOKUP(Q378,'Coding Matrix'!$D$8:$H$70,5,FALSE)</f>
        <v>0ut of Spec - Off flavor - Odor</v>
      </c>
    </row>
    <row r="379" spans="1:25" x14ac:dyDescent="0.25">
      <c r="A379" s="1">
        <v>43195</v>
      </c>
      <c r="B379">
        <v>-110</v>
      </c>
      <c r="C379" s="36" t="s">
        <v>438</v>
      </c>
      <c r="D379" s="31" t="s">
        <v>1264</v>
      </c>
      <c r="E379" s="31" t="s">
        <v>1265</v>
      </c>
      <c r="F379">
        <v>5494876</v>
      </c>
      <c r="G379" s="36" t="s">
        <v>469</v>
      </c>
      <c r="H379">
        <v>11.492000000000001</v>
      </c>
      <c r="I379" s="32">
        <v>-1264.1199999999999</v>
      </c>
      <c r="J379" s="36" t="s">
        <v>446</v>
      </c>
      <c r="K379" s="31" t="s">
        <v>463</v>
      </c>
      <c r="L379" s="36" t="s">
        <v>1269</v>
      </c>
      <c r="M379" s="19">
        <v>75</v>
      </c>
      <c r="N379" s="31" t="s">
        <v>1267</v>
      </c>
      <c r="O379" s="34" t="str">
        <f t="shared" si="22"/>
        <v>OOS</v>
      </c>
      <c r="P379" s="31" t="s">
        <v>120</v>
      </c>
      <c r="Q379" s="34" t="str">
        <f t="shared" si="23"/>
        <v>OOSOFF</v>
      </c>
      <c r="R379" s="34" t="str">
        <f>VLOOKUP(Q379,'Coding Matrix'!$D$8:$G$70,4,FALSE)</f>
        <v>Plant</v>
      </c>
      <c r="S379" s="31"/>
      <c r="T379" s="36" t="s">
        <v>439</v>
      </c>
      <c r="U379" s="1">
        <v>43195</v>
      </c>
      <c r="V379">
        <v>3159219</v>
      </c>
      <c r="W379" s="1">
        <v>43195</v>
      </c>
      <c r="X379" s="70" t="str">
        <f>VLOOKUP(T379,'GL Types'!$A$2:$B$9,2,FALSE)</f>
        <v>Finished Goods</v>
      </c>
      <c r="Y379" s="70" t="str">
        <f>VLOOKUP(Q379,'Coding Matrix'!$D$8:$H$70,5,FALSE)</f>
        <v>0ut of Spec - Off flavor - Odor</v>
      </c>
    </row>
    <row r="380" spans="1:25" x14ac:dyDescent="0.25">
      <c r="A380" s="1">
        <v>43195</v>
      </c>
      <c r="B380">
        <v>-110</v>
      </c>
      <c r="C380" s="36" t="s">
        <v>438</v>
      </c>
      <c r="D380" s="31" t="s">
        <v>1264</v>
      </c>
      <c r="E380" s="31" t="s">
        <v>1265</v>
      </c>
      <c r="F380">
        <v>5494876</v>
      </c>
      <c r="G380" s="36" t="s">
        <v>469</v>
      </c>
      <c r="H380">
        <v>11.492000000000001</v>
      </c>
      <c r="I380" s="32">
        <v>-1264.1199999999999</v>
      </c>
      <c r="J380" s="36" t="s">
        <v>446</v>
      </c>
      <c r="K380" s="31" t="s">
        <v>463</v>
      </c>
      <c r="L380" s="36" t="s">
        <v>1269</v>
      </c>
      <c r="M380" s="19">
        <v>75</v>
      </c>
      <c r="N380" s="31" t="s">
        <v>1267</v>
      </c>
      <c r="O380" s="34" t="str">
        <f t="shared" si="22"/>
        <v>OOS</v>
      </c>
      <c r="P380" s="31" t="s">
        <v>120</v>
      </c>
      <c r="Q380" s="34" t="str">
        <f t="shared" si="23"/>
        <v>OOSOFF</v>
      </c>
      <c r="R380" s="34" t="str">
        <f>VLOOKUP(Q380,'Coding Matrix'!$D$8:$G$70,4,FALSE)</f>
        <v>Plant</v>
      </c>
      <c r="S380" s="31"/>
      <c r="T380" s="36" t="s">
        <v>439</v>
      </c>
      <c r="U380" s="1">
        <v>43195</v>
      </c>
      <c r="V380">
        <v>3159219</v>
      </c>
      <c r="W380" s="1">
        <v>43195</v>
      </c>
      <c r="X380" s="70" t="str">
        <f>VLOOKUP(T380,'GL Types'!$A$2:$B$9,2,FALSE)</f>
        <v>Finished Goods</v>
      </c>
      <c r="Y380" s="70" t="str">
        <f>VLOOKUP(Q380,'Coding Matrix'!$D$8:$H$70,5,FALSE)</f>
        <v>0ut of Spec - Off flavor - Odor</v>
      </c>
    </row>
    <row r="381" spans="1:25" x14ac:dyDescent="0.25">
      <c r="A381" s="1">
        <v>43195</v>
      </c>
      <c r="B381">
        <v>-110</v>
      </c>
      <c r="C381" s="36" t="s">
        <v>438</v>
      </c>
      <c r="D381" s="31" t="s">
        <v>1264</v>
      </c>
      <c r="E381" s="31" t="s">
        <v>1265</v>
      </c>
      <c r="F381">
        <v>5494876</v>
      </c>
      <c r="G381" s="36" t="s">
        <v>469</v>
      </c>
      <c r="H381">
        <v>11.492000000000001</v>
      </c>
      <c r="I381" s="32">
        <v>-1264.1199999999999</v>
      </c>
      <c r="J381" s="36" t="s">
        <v>446</v>
      </c>
      <c r="K381" s="31" t="s">
        <v>463</v>
      </c>
      <c r="L381" s="36" t="s">
        <v>1269</v>
      </c>
      <c r="M381" s="19">
        <v>75</v>
      </c>
      <c r="N381" s="31" t="s">
        <v>1267</v>
      </c>
      <c r="O381" s="34" t="str">
        <f t="shared" si="22"/>
        <v>OOS</v>
      </c>
      <c r="P381" s="31" t="s">
        <v>120</v>
      </c>
      <c r="Q381" s="34" t="str">
        <f t="shared" si="23"/>
        <v>OOSOFF</v>
      </c>
      <c r="R381" s="34" t="str">
        <f>VLOOKUP(Q381,'Coding Matrix'!$D$8:$G$70,4,FALSE)</f>
        <v>Plant</v>
      </c>
      <c r="S381" s="31"/>
      <c r="T381" s="36" t="s">
        <v>439</v>
      </c>
      <c r="U381" s="1">
        <v>43195</v>
      </c>
      <c r="V381">
        <v>3159219</v>
      </c>
      <c r="W381" s="1">
        <v>43195</v>
      </c>
      <c r="X381" s="70" t="str">
        <f>VLOOKUP(T381,'GL Types'!$A$2:$B$9,2,FALSE)</f>
        <v>Finished Goods</v>
      </c>
      <c r="Y381" s="70" t="str">
        <f>VLOOKUP(Q381,'Coding Matrix'!$D$8:$H$70,5,FALSE)</f>
        <v>0ut of Spec - Off flavor - Odor</v>
      </c>
    </row>
    <row r="382" spans="1:25" x14ac:dyDescent="0.25">
      <c r="A382" s="1">
        <v>43195</v>
      </c>
      <c r="B382">
        <v>-109</v>
      </c>
      <c r="C382" s="36" t="s">
        <v>438</v>
      </c>
      <c r="D382" s="31" t="s">
        <v>1264</v>
      </c>
      <c r="E382" s="31" t="s">
        <v>1265</v>
      </c>
      <c r="F382">
        <v>5494876</v>
      </c>
      <c r="G382" s="36" t="s">
        <v>469</v>
      </c>
      <c r="H382">
        <v>11.492000000000001</v>
      </c>
      <c r="I382" s="32">
        <v>-1252.6300000000001</v>
      </c>
      <c r="J382" s="36" t="s">
        <v>446</v>
      </c>
      <c r="K382" s="31" t="s">
        <v>463</v>
      </c>
      <c r="L382" s="36" t="s">
        <v>1270</v>
      </c>
      <c r="M382" s="19">
        <v>75</v>
      </c>
      <c r="N382" s="31" t="s">
        <v>1267</v>
      </c>
      <c r="O382" s="34" t="str">
        <f t="shared" si="22"/>
        <v>OOS</v>
      </c>
      <c r="P382" s="31" t="s">
        <v>120</v>
      </c>
      <c r="Q382" s="34" t="str">
        <f t="shared" si="23"/>
        <v>OOSOFF</v>
      </c>
      <c r="R382" s="34" t="str">
        <f>VLOOKUP(Q382,'Coding Matrix'!$D$8:$G$70,4,FALSE)</f>
        <v>Plant</v>
      </c>
      <c r="S382" s="31"/>
      <c r="T382" s="36" t="s">
        <v>439</v>
      </c>
      <c r="U382" s="1">
        <v>43195</v>
      </c>
      <c r="V382">
        <v>3159219</v>
      </c>
      <c r="W382" s="1">
        <v>43195</v>
      </c>
      <c r="X382" s="70" t="str">
        <f>VLOOKUP(T382,'GL Types'!$A$2:$B$9,2,FALSE)</f>
        <v>Finished Goods</v>
      </c>
      <c r="Y382" s="70" t="str">
        <f>VLOOKUP(Q382,'Coding Matrix'!$D$8:$H$70,5,FALSE)</f>
        <v>0ut of Spec - Off flavor - Odor</v>
      </c>
    </row>
    <row r="383" spans="1:25" x14ac:dyDescent="0.25">
      <c r="A383" s="1">
        <v>43195</v>
      </c>
      <c r="B383">
        <v>-110</v>
      </c>
      <c r="C383" s="36" t="s">
        <v>438</v>
      </c>
      <c r="D383" s="31" t="s">
        <v>1264</v>
      </c>
      <c r="E383" s="31" t="s">
        <v>1265</v>
      </c>
      <c r="F383">
        <v>5494876</v>
      </c>
      <c r="G383" s="36" t="s">
        <v>469</v>
      </c>
      <c r="H383">
        <v>11.492000000000001</v>
      </c>
      <c r="I383" s="32">
        <v>-1264.1199999999999</v>
      </c>
      <c r="J383" s="36" t="s">
        <v>446</v>
      </c>
      <c r="K383" s="31" t="s">
        <v>463</v>
      </c>
      <c r="L383" s="36" t="s">
        <v>1270</v>
      </c>
      <c r="M383" s="19">
        <v>75</v>
      </c>
      <c r="N383" s="31" t="s">
        <v>1267</v>
      </c>
      <c r="O383" s="34" t="str">
        <f t="shared" si="22"/>
        <v>OOS</v>
      </c>
      <c r="P383" s="31" t="s">
        <v>120</v>
      </c>
      <c r="Q383" s="34" t="str">
        <f t="shared" si="23"/>
        <v>OOSOFF</v>
      </c>
      <c r="R383" s="34" t="str">
        <f>VLOOKUP(Q383,'Coding Matrix'!$D$8:$G$70,4,FALSE)</f>
        <v>Plant</v>
      </c>
      <c r="S383" s="31"/>
      <c r="T383" s="36" t="s">
        <v>439</v>
      </c>
      <c r="U383" s="1">
        <v>43195</v>
      </c>
      <c r="V383">
        <v>3159219</v>
      </c>
      <c r="W383" s="1">
        <v>43195</v>
      </c>
      <c r="X383" s="70" t="str">
        <f>VLOOKUP(T383,'GL Types'!$A$2:$B$9,2,FALSE)</f>
        <v>Finished Goods</v>
      </c>
      <c r="Y383" s="70" t="str">
        <f>VLOOKUP(Q383,'Coding Matrix'!$D$8:$H$70,5,FALSE)</f>
        <v>0ut of Spec - Off flavor - Odor</v>
      </c>
    </row>
    <row r="384" spans="1:25" x14ac:dyDescent="0.25">
      <c r="A384" s="1">
        <v>43195</v>
      </c>
      <c r="B384">
        <v>-110</v>
      </c>
      <c r="C384" s="36" t="s">
        <v>438</v>
      </c>
      <c r="D384" s="31" t="s">
        <v>1264</v>
      </c>
      <c r="E384" s="31" t="s">
        <v>1265</v>
      </c>
      <c r="F384">
        <v>5494876</v>
      </c>
      <c r="G384" s="36" t="s">
        <v>469</v>
      </c>
      <c r="H384">
        <v>11.492000000000001</v>
      </c>
      <c r="I384" s="32">
        <v>-1264.1199999999999</v>
      </c>
      <c r="J384" s="36" t="s">
        <v>446</v>
      </c>
      <c r="K384" s="31" t="s">
        <v>463</v>
      </c>
      <c r="L384" s="36" t="s">
        <v>1271</v>
      </c>
      <c r="M384" s="19">
        <v>75</v>
      </c>
      <c r="N384" s="31" t="s">
        <v>1267</v>
      </c>
      <c r="O384" s="34" t="str">
        <f t="shared" si="22"/>
        <v>OOS</v>
      </c>
      <c r="P384" s="31" t="s">
        <v>120</v>
      </c>
      <c r="Q384" s="34" t="str">
        <f t="shared" si="23"/>
        <v>OOSOFF</v>
      </c>
      <c r="R384" s="34" t="str">
        <f>VLOOKUP(Q384,'Coding Matrix'!$D$8:$G$70,4,FALSE)</f>
        <v>Plant</v>
      </c>
      <c r="S384" s="31"/>
      <c r="T384" s="36" t="s">
        <v>439</v>
      </c>
      <c r="U384" s="1">
        <v>43195</v>
      </c>
      <c r="V384">
        <v>3159219</v>
      </c>
      <c r="W384" s="1">
        <v>43195</v>
      </c>
      <c r="X384" s="70" t="str">
        <f>VLOOKUP(T384,'GL Types'!$A$2:$B$9,2,FALSE)</f>
        <v>Finished Goods</v>
      </c>
      <c r="Y384" s="70" t="str">
        <f>VLOOKUP(Q384,'Coding Matrix'!$D$8:$H$70,5,FALSE)</f>
        <v>0ut of Spec - Off flavor - Odor</v>
      </c>
    </row>
    <row r="385" spans="1:25" x14ac:dyDescent="0.25">
      <c r="A385" s="1">
        <v>43195</v>
      </c>
      <c r="B385">
        <v>-110</v>
      </c>
      <c r="C385" s="36" t="s">
        <v>438</v>
      </c>
      <c r="D385" s="31" t="s">
        <v>1264</v>
      </c>
      <c r="E385" s="31" t="s">
        <v>1265</v>
      </c>
      <c r="F385">
        <v>5494876</v>
      </c>
      <c r="G385" s="36" t="s">
        <v>469</v>
      </c>
      <c r="H385">
        <v>11.492000000000001</v>
      </c>
      <c r="I385" s="32">
        <v>-1264.1199999999999</v>
      </c>
      <c r="J385" s="36" t="s">
        <v>446</v>
      </c>
      <c r="K385" s="31" t="s">
        <v>463</v>
      </c>
      <c r="L385" s="36" t="s">
        <v>1271</v>
      </c>
      <c r="M385" s="19">
        <v>75</v>
      </c>
      <c r="N385" s="31" t="s">
        <v>1267</v>
      </c>
      <c r="O385" s="34" t="str">
        <f t="shared" si="22"/>
        <v>OOS</v>
      </c>
      <c r="P385" s="31" t="s">
        <v>120</v>
      </c>
      <c r="Q385" s="34" t="str">
        <f t="shared" si="23"/>
        <v>OOSOFF</v>
      </c>
      <c r="R385" s="34" t="str">
        <f>VLOOKUP(Q385,'Coding Matrix'!$D$8:$G$70,4,FALSE)</f>
        <v>Plant</v>
      </c>
      <c r="S385" s="31"/>
      <c r="T385" s="36" t="s">
        <v>439</v>
      </c>
      <c r="U385" s="1">
        <v>43195</v>
      </c>
      <c r="V385">
        <v>3159219</v>
      </c>
      <c r="W385" s="1">
        <v>43195</v>
      </c>
      <c r="X385" s="70" t="str">
        <f>VLOOKUP(T385,'GL Types'!$A$2:$B$9,2,FALSE)</f>
        <v>Finished Goods</v>
      </c>
      <c r="Y385" s="70" t="str">
        <f>VLOOKUP(Q385,'Coding Matrix'!$D$8:$H$70,5,FALSE)</f>
        <v>0ut of Spec - Off flavor - Odor</v>
      </c>
    </row>
    <row r="386" spans="1:25" x14ac:dyDescent="0.25">
      <c r="A386" s="1">
        <v>43195</v>
      </c>
      <c r="B386">
        <v>-110</v>
      </c>
      <c r="C386" s="36" t="s">
        <v>438</v>
      </c>
      <c r="D386" s="31" t="s">
        <v>1264</v>
      </c>
      <c r="E386" s="31" t="s">
        <v>1265</v>
      </c>
      <c r="F386">
        <v>5494876</v>
      </c>
      <c r="G386" s="36" t="s">
        <v>469</v>
      </c>
      <c r="H386">
        <v>11.492000000000001</v>
      </c>
      <c r="I386" s="32">
        <v>-1264.1199999999999</v>
      </c>
      <c r="J386" s="36" t="s">
        <v>446</v>
      </c>
      <c r="K386" s="31" t="s">
        <v>463</v>
      </c>
      <c r="L386" s="36" t="s">
        <v>1271</v>
      </c>
      <c r="M386" s="19">
        <v>75</v>
      </c>
      <c r="N386" s="31" t="s">
        <v>1267</v>
      </c>
      <c r="O386" s="34" t="str">
        <f t="shared" si="22"/>
        <v>OOS</v>
      </c>
      <c r="P386" s="31" t="s">
        <v>120</v>
      </c>
      <c r="Q386" s="34" t="str">
        <f t="shared" si="23"/>
        <v>OOSOFF</v>
      </c>
      <c r="R386" s="34" t="str">
        <f>VLOOKUP(Q386,'Coding Matrix'!$D$8:$G$70,4,FALSE)</f>
        <v>Plant</v>
      </c>
      <c r="S386" s="31"/>
      <c r="T386" s="36" t="s">
        <v>439</v>
      </c>
      <c r="U386" s="1">
        <v>43195</v>
      </c>
      <c r="V386">
        <v>3159219</v>
      </c>
      <c r="W386" s="1">
        <v>43195</v>
      </c>
      <c r="X386" s="70" t="str">
        <f>VLOOKUP(T386,'GL Types'!$A$2:$B$9,2,FALSE)</f>
        <v>Finished Goods</v>
      </c>
      <c r="Y386" s="70" t="str">
        <f>VLOOKUP(Q386,'Coding Matrix'!$D$8:$H$70,5,FALSE)</f>
        <v>0ut of Spec - Off flavor - Odor</v>
      </c>
    </row>
    <row r="387" spans="1:25" x14ac:dyDescent="0.25">
      <c r="A387" s="1">
        <v>43195</v>
      </c>
      <c r="B387">
        <v>-110</v>
      </c>
      <c r="C387" s="36" t="s">
        <v>438</v>
      </c>
      <c r="D387" s="31" t="s">
        <v>1264</v>
      </c>
      <c r="E387" s="31" t="s">
        <v>1265</v>
      </c>
      <c r="F387">
        <v>5494876</v>
      </c>
      <c r="G387" s="36" t="s">
        <v>469</v>
      </c>
      <c r="H387">
        <v>11.492000000000001</v>
      </c>
      <c r="I387" s="32">
        <v>-1264.1199999999999</v>
      </c>
      <c r="J387" s="36" t="s">
        <v>446</v>
      </c>
      <c r="K387" s="31" t="s">
        <v>463</v>
      </c>
      <c r="L387" s="36" t="s">
        <v>1272</v>
      </c>
      <c r="M387" s="19">
        <v>75</v>
      </c>
      <c r="N387" s="31" t="s">
        <v>1267</v>
      </c>
      <c r="O387" s="34" t="str">
        <f t="shared" ref="O387:O450" si="24">LEFT(N387,3)</f>
        <v>OOS</v>
      </c>
      <c r="P387" s="31" t="s">
        <v>120</v>
      </c>
      <c r="Q387" s="34" t="str">
        <f t="shared" si="23"/>
        <v>OOSOFF</v>
      </c>
      <c r="R387" s="34" t="str">
        <f>VLOOKUP(Q387,'Coding Matrix'!$D$8:$G$70,4,FALSE)</f>
        <v>Plant</v>
      </c>
      <c r="S387" s="31"/>
      <c r="T387" s="36" t="s">
        <v>439</v>
      </c>
      <c r="U387" s="1">
        <v>43195</v>
      </c>
      <c r="V387">
        <v>3159219</v>
      </c>
      <c r="W387" s="1">
        <v>43195</v>
      </c>
      <c r="X387" s="70" t="str">
        <f>VLOOKUP(T387,'GL Types'!$A$2:$B$9,2,FALSE)</f>
        <v>Finished Goods</v>
      </c>
      <c r="Y387" s="70" t="str">
        <f>VLOOKUP(Q387,'Coding Matrix'!$D$8:$H$70,5,FALSE)</f>
        <v>0ut of Spec - Off flavor - Odor</v>
      </c>
    </row>
    <row r="388" spans="1:25" x14ac:dyDescent="0.25">
      <c r="A388" s="1">
        <v>43195</v>
      </c>
      <c r="B388">
        <v>-110</v>
      </c>
      <c r="C388" s="36" t="s">
        <v>438</v>
      </c>
      <c r="D388" s="31" t="s">
        <v>1264</v>
      </c>
      <c r="E388" s="31" t="s">
        <v>1265</v>
      </c>
      <c r="F388">
        <v>5494876</v>
      </c>
      <c r="G388" s="36" t="s">
        <v>469</v>
      </c>
      <c r="H388">
        <v>11.492000000000001</v>
      </c>
      <c r="I388" s="32">
        <v>-1264.1199999999999</v>
      </c>
      <c r="J388" s="36" t="s">
        <v>446</v>
      </c>
      <c r="K388" s="31" t="s">
        <v>463</v>
      </c>
      <c r="L388" s="36" t="s">
        <v>1272</v>
      </c>
      <c r="M388" s="19">
        <v>75</v>
      </c>
      <c r="N388" s="31" t="s">
        <v>1267</v>
      </c>
      <c r="O388" s="34" t="str">
        <f t="shared" si="24"/>
        <v>OOS</v>
      </c>
      <c r="P388" s="31" t="s">
        <v>120</v>
      </c>
      <c r="Q388" s="34" t="str">
        <f t="shared" si="23"/>
        <v>OOSOFF</v>
      </c>
      <c r="R388" s="34" t="str">
        <f>VLOOKUP(Q388,'Coding Matrix'!$D$8:$G$70,4,FALSE)</f>
        <v>Plant</v>
      </c>
      <c r="S388" s="31"/>
      <c r="T388" s="36" t="s">
        <v>439</v>
      </c>
      <c r="U388" s="1">
        <v>43195</v>
      </c>
      <c r="V388">
        <v>3159219</v>
      </c>
      <c r="W388" s="1">
        <v>43195</v>
      </c>
      <c r="X388" s="70" t="str">
        <f>VLOOKUP(T388,'GL Types'!$A$2:$B$9,2,FALSE)</f>
        <v>Finished Goods</v>
      </c>
      <c r="Y388" s="70" t="str">
        <f>VLOOKUP(Q388,'Coding Matrix'!$D$8:$H$70,5,FALSE)</f>
        <v>0ut of Spec - Off flavor - Odor</v>
      </c>
    </row>
    <row r="389" spans="1:25" x14ac:dyDescent="0.25">
      <c r="A389" s="1">
        <v>43195</v>
      </c>
      <c r="B389">
        <v>-110</v>
      </c>
      <c r="C389" s="36" t="s">
        <v>438</v>
      </c>
      <c r="D389" s="31" t="s">
        <v>1264</v>
      </c>
      <c r="E389" s="31" t="s">
        <v>1265</v>
      </c>
      <c r="F389">
        <v>5494876</v>
      </c>
      <c r="G389" s="36" t="s">
        <v>469</v>
      </c>
      <c r="H389">
        <v>11.492000000000001</v>
      </c>
      <c r="I389" s="32">
        <v>-1264.1199999999999</v>
      </c>
      <c r="J389" s="36" t="s">
        <v>446</v>
      </c>
      <c r="K389" s="31" t="s">
        <v>463</v>
      </c>
      <c r="L389" s="36" t="s">
        <v>1273</v>
      </c>
      <c r="M389" s="19">
        <v>75</v>
      </c>
      <c r="N389" s="31" t="s">
        <v>1267</v>
      </c>
      <c r="O389" s="34" t="str">
        <f t="shared" si="24"/>
        <v>OOS</v>
      </c>
      <c r="P389" s="31" t="s">
        <v>120</v>
      </c>
      <c r="Q389" s="34" t="str">
        <f t="shared" si="23"/>
        <v>OOSOFF</v>
      </c>
      <c r="R389" s="34" t="str">
        <f>VLOOKUP(Q389,'Coding Matrix'!$D$8:$G$70,4,FALSE)</f>
        <v>Plant</v>
      </c>
      <c r="S389" s="31"/>
      <c r="T389" s="36" t="s">
        <v>439</v>
      </c>
      <c r="U389" s="1">
        <v>43195</v>
      </c>
      <c r="V389">
        <v>3159219</v>
      </c>
      <c r="W389" s="1">
        <v>43195</v>
      </c>
      <c r="X389" s="70" t="str">
        <f>VLOOKUP(T389,'GL Types'!$A$2:$B$9,2,FALSE)</f>
        <v>Finished Goods</v>
      </c>
      <c r="Y389" s="70" t="str">
        <f>VLOOKUP(Q389,'Coding Matrix'!$D$8:$H$70,5,FALSE)</f>
        <v>0ut of Spec - Off flavor - Odor</v>
      </c>
    </row>
    <row r="390" spans="1:25" x14ac:dyDescent="0.25">
      <c r="A390" s="1">
        <v>43195</v>
      </c>
      <c r="B390">
        <v>-109</v>
      </c>
      <c r="C390" s="36" t="s">
        <v>438</v>
      </c>
      <c r="D390" s="31" t="s">
        <v>1264</v>
      </c>
      <c r="E390" s="31" t="s">
        <v>1265</v>
      </c>
      <c r="F390">
        <v>5494876</v>
      </c>
      <c r="G390" s="36" t="s">
        <v>469</v>
      </c>
      <c r="H390">
        <v>11.492000000000001</v>
      </c>
      <c r="I390" s="32">
        <v>-1252.6300000000001</v>
      </c>
      <c r="J390" s="36" t="s">
        <v>446</v>
      </c>
      <c r="K390" s="31" t="s">
        <v>463</v>
      </c>
      <c r="L390" s="36" t="s">
        <v>1273</v>
      </c>
      <c r="M390" s="19">
        <v>75</v>
      </c>
      <c r="N390" s="31" t="s">
        <v>1267</v>
      </c>
      <c r="O390" s="34" t="str">
        <f t="shared" si="24"/>
        <v>OOS</v>
      </c>
      <c r="P390" s="31" t="s">
        <v>120</v>
      </c>
      <c r="Q390" s="34" t="str">
        <f t="shared" si="23"/>
        <v>OOSOFF</v>
      </c>
      <c r="R390" s="34" t="str">
        <f>VLOOKUP(Q390,'Coding Matrix'!$D$8:$G$70,4,FALSE)</f>
        <v>Plant</v>
      </c>
      <c r="S390" s="31"/>
      <c r="T390" s="36" t="s">
        <v>439</v>
      </c>
      <c r="U390" s="1">
        <v>43195</v>
      </c>
      <c r="V390">
        <v>3159219</v>
      </c>
      <c r="W390" s="1">
        <v>43195</v>
      </c>
      <c r="X390" s="70" t="str">
        <f>VLOOKUP(T390,'GL Types'!$A$2:$B$9,2,FALSE)</f>
        <v>Finished Goods</v>
      </c>
      <c r="Y390" s="70" t="str">
        <f>VLOOKUP(Q390,'Coding Matrix'!$D$8:$H$70,5,FALSE)</f>
        <v>0ut of Spec - Off flavor - Odor</v>
      </c>
    </row>
    <row r="391" spans="1:25" x14ac:dyDescent="0.25">
      <c r="A391" s="1">
        <v>43195</v>
      </c>
      <c r="B391">
        <v>-110</v>
      </c>
      <c r="C391" s="36" t="s">
        <v>438</v>
      </c>
      <c r="D391" s="31" t="s">
        <v>1264</v>
      </c>
      <c r="E391" s="31" t="s">
        <v>1265</v>
      </c>
      <c r="F391">
        <v>5494876</v>
      </c>
      <c r="G391" s="36" t="s">
        <v>469</v>
      </c>
      <c r="H391">
        <v>11.492000000000001</v>
      </c>
      <c r="I391" s="32">
        <v>-1264.1199999999999</v>
      </c>
      <c r="J391" s="36" t="s">
        <v>446</v>
      </c>
      <c r="K391" s="31" t="s">
        <v>463</v>
      </c>
      <c r="L391" s="36" t="s">
        <v>1273</v>
      </c>
      <c r="M391" s="19">
        <v>75</v>
      </c>
      <c r="N391" s="31" t="s">
        <v>1267</v>
      </c>
      <c r="O391" s="34" t="str">
        <f t="shared" si="24"/>
        <v>OOS</v>
      </c>
      <c r="P391" s="31" t="s">
        <v>120</v>
      </c>
      <c r="Q391" s="34" t="str">
        <f t="shared" si="23"/>
        <v>OOSOFF</v>
      </c>
      <c r="R391" s="34" t="str">
        <f>VLOOKUP(Q391,'Coding Matrix'!$D$8:$G$70,4,FALSE)</f>
        <v>Plant</v>
      </c>
      <c r="S391" s="31"/>
      <c r="T391" s="36" t="s">
        <v>439</v>
      </c>
      <c r="U391" s="1">
        <v>43195</v>
      </c>
      <c r="V391">
        <v>3159219</v>
      </c>
      <c r="W391" s="1">
        <v>43195</v>
      </c>
      <c r="X391" s="70" t="str">
        <f>VLOOKUP(T391,'GL Types'!$A$2:$B$9,2,FALSE)</f>
        <v>Finished Goods</v>
      </c>
      <c r="Y391" s="70" t="str">
        <f>VLOOKUP(Q391,'Coding Matrix'!$D$8:$H$70,5,FALSE)</f>
        <v>0ut of Spec - Off flavor - Odor</v>
      </c>
    </row>
    <row r="392" spans="1:25" x14ac:dyDescent="0.25">
      <c r="A392" s="1">
        <v>43195</v>
      </c>
      <c r="B392">
        <v>-110</v>
      </c>
      <c r="C392" s="36" t="s">
        <v>438</v>
      </c>
      <c r="D392" s="31" t="s">
        <v>1264</v>
      </c>
      <c r="E392" s="31" t="s">
        <v>1265</v>
      </c>
      <c r="F392">
        <v>5494876</v>
      </c>
      <c r="G392" s="36" t="s">
        <v>469</v>
      </c>
      <c r="H392">
        <v>11.492000000000001</v>
      </c>
      <c r="I392" s="32">
        <v>-1264.1199999999999</v>
      </c>
      <c r="J392" s="36" t="s">
        <v>446</v>
      </c>
      <c r="K392" s="31" t="s">
        <v>463</v>
      </c>
      <c r="L392" s="36" t="s">
        <v>1274</v>
      </c>
      <c r="M392" s="19">
        <v>75</v>
      </c>
      <c r="N392" s="31" t="s">
        <v>1267</v>
      </c>
      <c r="O392" s="34" t="str">
        <f t="shared" si="24"/>
        <v>OOS</v>
      </c>
      <c r="P392" s="31" t="s">
        <v>120</v>
      </c>
      <c r="Q392" s="34" t="str">
        <f t="shared" si="23"/>
        <v>OOSOFF</v>
      </c>
      <c r="R392" s="34" t="str">
        <f>VLOOKUP(Q392,'Coding Matrix'!$D$8:$G$70,4,FALSE)</f>
        <v>Plant</v>
      </c>
      <c r="S392" s="31"/>
      <c r="T392" s="36" t="s">
        <v>439</v>
      </c>
      <c r="U392" s="1">
        <v>43195</v>
      </c>
      <c r="V392">
        <v>3159219</v>
      </c>
      <c r="W392" s="1">
        <v>43195</v>
      </c>
      <c r="X392" s="70" t="str">
        <f>VLOOKUP(T392,'GL Types'!$A$2:$B$9,2,FALSE)</f>
        <v>Finished Goods</v>
      </c>
      <c r="Y392" s="70" t="str">
        <f>VLOOKUP(Q392,'Coding Matrix'!$D$8:$H$70,5,FALSE)</f>
        <v>0ut of Spec - Off flavor - Odor</v>
      </c>
    </row>
    <row r="393" spans="1:25" x14ac:dyDescent="0.25">
      <c r="A393" s="1">
        <v>43199</v>
      </c>
      <c r="B393">
        <v>-100</v>
      </c>
      <c r="C393" s="36" t="s">
        <v>440</v>
      </c>
      <c r="D393" s="33">
        <v>5185</v>
      </c>
      <c r="E393" s="31" t="s">
        <v>465</v>
      </c>
      <c r="F393">
        <v>5508604</v>
      </c>
      <c r="G393" s="36" t="s">
        <v>469</v>
      </c>
      <c r="H393">
        <v>0.37</v>
      </c>
      <c r="I393">
        <v>-37</v>
      </c>
      <c r="J393" s="36" t="s">
        <v>436</v>
      </c>
      <c r="K393" s="31" t="s">
        <v>463</v>
      </c>
      <c r="L393" s="36" t="s">
        <v>609</v>
      </c>
      <c r="M393" s="19">
        <v>75</v>
      </c>
      <c r="N393" s="31" t="s">
        <v>610</v>
      </c>
      <c r="O393" s="34" t="str">
        <f t="shared" si="24"/>
        <v>DMG</v>
      </c>
      <c r="P393" s="31" t="s">
        <v>133</v>
      </c>
      <c r="Q393" s="34" t="str">
        <f t="shared" si="23"/>
        <v>DMGDWH</v>
      </c>
      <c r="R393" s="34" t="str">
        <f>VLOOKUP(Q393,'Coding Matrix'!$D$8:$G$70,4,FALSE)</f>
        <v>Plant</v>
      </c>
      <c r="S393" s="31"/>
      <c r="T393" s="36" t="s">
        <v>441</v>
      </c>
      <c r="U393" s="1">
        <v>43199</v>
      </c>
      <c r="V393">
        <v>2204317</v>
      </c>
      <c r="W393" s="1">
        <v>43199</v>
      </c>
      <c r="X393" s="70" t="str">
        <f>VLOOKUP(T393,'GL Types'!$A$2:$B$9,2,FALSE)</f>
        <v>Inventory-Dry / Non-commodity</v>
      </c>
      <c r="Y393" s="70" t="str">
        <f>VLOOKUP(Q393,'Coding Matrix'!$D$8:$H$70,5,FALSE)</f>
        <v>Damaged -  Damage Warehouse - Material Handling Damage</v>
      </c>
    </row>
    <row r="394" spans="1:25" x14ac:dyDescent="0.25">
      <c r="A394" s="1">
        <v>43202</v>
      </c>
      <c r="B394">
        <v>-8</v>
      </c>
      <c r="C394" s="36" t="s">
        <v>438</v>
      </c>
      <c r="D394" s="31" t="s">
        <v>1204</v>
      </c>
      <c r="E394" s="31" t="s">
        <v>1205</v>
      </c>
      <c r="F394">
        <v>5528014</v>
      </c>
      <c r="G394" s="36" t="s">
        <v>469</v>
      </c>
      <c r="H394">
        <v>19.253</v>
      </c>
      <c r="I394">
        <v>-154.02000000000001</v>
      </c>
      <c r="J394" s="36" t="s">
        <v>446</v>
      </c>
      <c r="K394" s="31" t="s">
        <v>463</v>
      </c>
      <c r="L394" s="36" t="s">
        <v>1206</v>
      </c>
      <c r="M394" s="19">
        <v>75</v>
      </c>
      <c r="N394" s="31" t="s">
        <v>1178</v>
      </c>
      <c r="O394" s="34" t="str">
        <f t="shared" si="24"/>
        <v>EXP</v>
      </c>
      <c r="P394" s="31" t="s">
        <v>140</v>
      </c>
      <c r="Q394" s="34" t="str">
        <f t="shared" si="23"/>
        <v>EXPSOR</v>
      </c>
      <c r="R394" s="34" t="str">
        <f>VLOOKUP(Q394,'Coding Matrix'!$D$8:$G$70,4,FALSE)</f>
        <v>Plant</v>
      </c>
      <c r="S394" s="31"/>
      <c r="T394" s="36" t="s">
        <v>439</v>
      </c>
      <c r="U394" s="1">
        <v>43202</v>
      </c>
      <c r="V394">
        <v>3160565</v>
      </c>
      <c r="W394" s="1">
        <v>43202</v>
      </c>
      <c r="X394" s="70" t="str">
        <f>VLOOKUP(T394,'GL Types'!$A$2:$B$9,2,FALSE)</f>
        <v>Finished Goods</v>
      </c>
      <c r="Y394" s="70" t="str">
        <f>VLOOKUP(Q394,'Coding Matrix'!$D$8:$H$70,5,FALSE)</f>
        <v>Expired -  Shipped out of rotation</v>
      </c>
    </row>
    <row r="395" spans="1:25" x14ac:dyDescent="0.25">
      <c r="A395" s="1">
        <v>43202</v>
      </c>
      <c r="B395">
        <v>-2</v>
      </c>
      <c r="C395" s="36" t="s">
        <v>438</v>
      </c>
      <c r="D395" s="31" t="s">
        <v>1207</v>
      </c>
      <c r="E395" s="31" t="s">
        <v>1208</v>
      </c>
      <c r="F395">
        <v>5528014</v>
      </c>
      <c r="G395" s="36" t="s">
        <v>469</v>
      </c>
      <c r="H395">
        <v>17.874700000000001</v>
      </c>
      <c r="I395">
        <v>-35.75</v>
      </c>
      <c r="J395" s="36" t="s">
        <v>446</v>
      </c>
      <c r="K395" s="31" t="s">
        <v>463</v>
      </c>
      <c r="L395" s="36" t="s">
        <v>1206</v>
      </c>
      <c r="M395" s="19">
        <v>75</v>
      </c>
      <c r="N395" s="31" t="s">
        <v>1178</v>
      </c>
      <c r="O395" s="34" t="str">
        <f t="shared" si="24"/>
        <v>EXP</v>
      </c>
      <c r="P395" s="31" t="s">
        <v>140</v>
      </c>
      <c r="Q395" s="34" t="str">
        <f t="shared" si="23"/>
        <v>EXPSOR</v>
      </c>
      <c r="R395" s="34" t="str">
        <f>VLOOKUP(Q395,'Coding Matrix'!$D$8:$G$70,4,FALSE)</f>
        <v>Plant</v>
      </c>
      <c r="S395" s="31"/>
      <c r="T395" s="36" t="s">
        <v>439</v>
      </c>
      <c r="U395" s="1">
        <v>43202</v>
      </c>
      <c r="V395">
        <v>2199283</v>
      </c>
      <c r="W395" s="1">
        <v>43202</v>
      </c>
      <c r="X395" s="70" t="str">
        <f>VLOOKUP(T395,'GL Types'!$A$2:$B$9,2,FALSE)</f>
        <v>Finished Goods</v>
      </c>
      <c r="Y395" s="70" t="str">
        <f>VLOOKUP(Q395,'Coding Matrix'!$D$8:$H$70,5,FALSE)</f>
        <v>Expired -  Shipped out of rotation</v>
      </c>
    </row>
    <row r="396" spans="1:25" x14ac:dyDescent="0.25">
      <c r="A396" s="1">
        <v>43202</v>
      </c>
      <c r="B396">
        <v>-2</v>
      </c>
      <c r="C396" s="36" t="s">
        <v>438</v>
      </c>
      <c r="D396" s="31" t="s">
        <v>1209</v>
      </c>
      <c r="E396" s="31" t="s">
        <v>1210</v>
      </c>
      <c r="F396">
        <v>5528014</v>
      </c>
      <c r="G396" s="36" t="s">
        <v>469</v>
      </c>
      <c r="H396">
        <v>8.9681999999999995</v>
      </c>
      <c r="I396">
        <v>-17.940000000000001</v>
      </c>
      <c r="J396" s="36" t="s">
        <v>446</v>
      </c>
      <c r="K396" s="31" t="s">
        <v>463</v>
      </c>
      <c r="L396" s="36" t="s">
        <v>1206</v>
      </c>
      <c r="M396" s="19">
        <v>75</v>
      </c>
      <c r="N396" s="31" t="s">
        <v>1178</v>
      </c>
      <c r="O396" s="34" t="str">
        <f t="shared" si="24"/>
        <v>EXP</v>
      </c>
      <c r="P396" s="31" t="s">
        <v>140</v>
      </c>
      <c r="Q396" s="34" t="str">
        <f t="shared" si="23"/>
        <v>EXPSOR</v>
      </c>
      <c r="R396" s="34" t="str">
        <f>VLOOKUP(Q396,'Coding Matrix'!$D$8:$G$70,4,FALSE)</f>
        <v>Plant</v>
      </c>
      <c r="S396" s="31"/>
      <c r="T396" s="36" t="s">
        <v>439</v>
      </c>
      <c r="U396" s="1">
        <v>43202</v>
      </c>
      <c r="V396">
        <v>3163090</v>
      </c>
      <c r="W396" s="1">
        <v>43202</v>
      </c>
      <c r="X396" s="70" t="str">
        <f>VLOOKUP(T396,'GL Types'!$A$2:$B$9,2,FALSE)</f>
        <v>Finished Goods</v>
      </c>
      <c r="Y396" s="70" t="str">
        <f>VLOOKUP(Q396,'Coding Matrix'!$D$8:$H$70,5,FALSE)</f>
        <v>Expired -  Shipped out of rotation</v>
      </c>
    </row>
    <row r="397" spans="1:25" x14ac:dyDescent="0.25">
      <c r="A397" s="1">
        <v>43202</v>
      </c>
      <c r="B397">
        <v>-16</v>
      </c>
      <c r="C397" s="36" t="s">
        <v>438</v>
      </c>
      <c r="D397" s="31" t="s">
        <v>1211</v>
      </c>
      <c r="E397" s="31" t="s">
        <v>1212</v>
      </c>
      <c r="F397">
        <v>5528014</v>
      </c>
      <c r="G397" s="36" t="s">
        <v>469</v>
      </c>
      <c r="H397">
        <v>24.819500000000001</v>
      </c>
      <c r="I397">
        <v>-397.11</v>
      </c>
      <c r="J397" s="36" t="s">
        <v>446</v>
      </c>
      <c r="K397" s="31" t="s">
        <v>463</v>
      </c>
      <c r="L397" s="36" t="s">
        <v>1213</v>
      </c>
      <c r="M397" s="19">
        <v>75</v>
      </c>
      <c r="N397" s="31" t="s">
        <v>1178</v>
      </c>
      <c r="O397" s="34" t="str">
        <f t="shared" si="24"/>
        <v>EXP</v>
      </c>
      <c r="P397" s="31" t="s">
        <v>140</v>
      </c>
      <c r="Q397" s="34" t="str">
        <f t="shared" si="23"/>
        <v>EXPSOR</v>
      </c>
      <c r="R397" s="34" t="str">
        <f>VLOOKUP(Q397,'Coding Matrix'!$D$8:$G$70,4,FALSE)</f>
        <v>Plant</v>
      </c>
      <c r="S397" s="31"/>
      <c r="T397" s="36" t="s">
        <v>439</v>
      </c>
      <c r="U397" s="1">
        <v>43202</v>
      </c>
      <c r="V397">
        <v>2202812</v>
      </c>
      <c r="W397" s="1">
        <v>43202</v>
      </c>
      <c r="X397" s="70" t="str">
        <f>VLOOKUP(T397,'GL Types'!$A$2:$B$9,2,FALSE)</f>
        <v>Finished Goods</v>
      </c>
      <c r="Y397" s="70" t="str">
        <f>VLOOKUP(Q397,'Coding Matrix'!$D$8:$H$70,5,FALSE)</f>
        <v>Expired -  Shipped out of rotation</v>
      </c>
    </row>
    <row r="398" spans="1:25" x14ac:dyDescent="0.25">
      <c r="A398" s="1">
        <v>43202</v>
      </c>
      <c r="B398">
        <v>-1</v>
      </c>
      <c r="C398" s="36" t="s">
        <v>438</v>
      </c>
      <c r="D398" s="31" t="s">
        <v>1214</v>
      </c>
      <c r="E398" s="31" t="s">
        <v>1215</v>
      </c>
      <c r="F398">
        <v>5528014</v>
      </c>
      <c r="G398" s="36" t="s">
        <v>469</v>
      </c>
      <c r="H398">
        <v>40.031799999999997</v>
      </c>
      <c r="I398">
        <v>-40.03</v>
      </c>
      <c r="J398" s="36" t="s">
        <v>446</v>
      </c>
      <c r="K398" s="31" t="s">
        <v>463</v>
      </c>
      <c r="L398" s="36" t="s">
        <v>1213</v>
      </c>
      <c r="M398" s="19">
        <v>75</v>
      </c>
      <c r="N398" s="31" t="s">
        <v>1178</v>
      </c>
      <c r="O398" s="34" t="str">
        <f t="shared" si="24"/>
        <v>EXP</v>
      </c>
      <c r="P398" s="31" t="s">
        <v>140</v>
      </c>
      <c r="Q398" s="34" t="str">
        <f t="shared" si="23"/>
        <v>EXPSOR</v>
      </c>
      <c r="R398" s="34" t="str">
        <f>VLOOKUP(Q398,'Coding Matrix'!$D$8:$G$70,4,FALSE)</f>
        <v>Plant</v>
      </c>
      <c r="S398" s="31"/>
      <c r="T398" s="36" t="s">
        <v>439</v>
      </c>
      <c r="U398" s="1">
        <v>43202</v>
      </c>
      <c r="V398">
        <v>2198632</v>
      </c>
      <c r="W398" s="1">
        <v>43202</v>
      </c>
      <c r="X398" s="70" t="str">
        <f>VLOOKUP(T398,'GL Types'!$A$2:$B$9,2,FALSE)</f>
        <v>Finished Goods</v>
      </c>
      <c r="Y398" s="70" t="str">
        <f>VLOOKUP(Q398,'Coding Matrix'!$D$8:$H$70,5,FALSE)</f>
        <v>Expired -  Shipped out of rotation</v>
      </c>
    </row>
    <row r="399" spans="1:25" x14ac:dyDescent="0.25">
      <c r="A399" s="1">
        <v>43202</v>
      </c>
      <c r="B399">
        <v>-3</v>
      </c>
      <c r="C399" s="36" t="s">
        <v>438</v>
      </c>
      <c r="D399" s="31" t="s">
        <v>1216</v>
      </c>
      <c r="E399" s="31" t="s">
        <v>1217</v>
      </c>
      <c r="F399">
        <v>5528014</v>
      </c>
      <c r="G399" s="36" t="s">
        <v>469</v>
      </c>
      <c r="H399">
        <v>16.7315</v>
      </c>
      <c r="I399">
        <v>-50.19</v>
      </c>
      <c r="J399" s="36" t="s">
        <v>446</v>
      </c>
      <c r="K399" s="31" t="s">
        <v>463</v>
      </c>
      <c r="L399" s="36" t="s">
        <v>1213</v>
      </c>
      <c r="M399" s="19">
        <v>75</v>
      </c>
      <c r="N399" s="31" t="s">
        <v>1178</v>
      </c>
      <c r="O399" s="34" t="str">
        <f t="shared" si="24"/>
        <v>EXP</v>
      </c>
      <c r="P399" s="31" t="s">
        <v>140</v>
      </c>
      <c r="Q399" s="34" t="str">
        <f t="shared" si="23"/>
        <v>EXPSOR</v>
      </c>
      <c r="R399" s="34" t="str">
        <f>VLOOKUP(Q399,'Coding Matrix'!$D$8:$G$70,4,FALSE)</f>
        <v>Plant</v>
      </c>
      <c r="S399" s="31"/>
      <c r="T399" s="36" t="s">
        <v>439</v>
      </c>
      <c r="U399" s="1">
        <v>43202</v>
      </c>
      <c r="V399">
        <v>3150148</v>
      </c>
      <c r="W399" s="1">
        <v>43202</v>
      </c>
      <c r="X399" s="70" t="str">
        <f>VLOOKUP(T399,'GL Types'!$A$2:$B$9,2,FALSE)</f>
        <v>Finished Goods</v>
      </c>
      <c r="Y399" s="70" t="str">
        <f>VLOOKUP(Q399,'Coding Matrix'!$D$8:$H$70,5,FALSE)</f>
        <v>Expired -  Shipped out of rotation</v>
      </c>
    </row>
    <row r="400" spans="1:25" x14ac:dyDescent="0.25">
      <c r="A400" s="1">
        <v>43202</v>
      </c>
      <c r="B400">
        <v>-12</v>
      </c>
      <c r="C400" s="36" t="s">
        <v>438</v>
      </c>
      <c r="D400" s="31" t="s">
        <v>1218</v>
      </c>
      <c r="E400" s="31" t="s">
        <v>1219</v>
      </c>
      <c r="F400">
        <v>5528014</v>
      </c>
      <c r="G400" s="36" t="s">
        <v>469</v>
      </c>
      <c r="H400">
        <v>27.694900000000001</v>
      </c>
      <c r="I400">
        <v>-332.34</v>
      </c>
      <c r="J400" s="36" t="s">
        <v>446</v>
      </c>
      <c r="K400" s="31" t="s">
        <v>463</v>
      </c>
      <c r="L400" s="36" t="s">
        <v>1213</v>
      </c>
      <c r="M400" s="19">
        <v>75</v>
      </c>
      <c r="N400" s="31" t="s">
        <v>1178</v>
      </c>
      <c r="O400" s="34" t="str">
        <f t="shared" si="24"/>
        <v>EXP</v>
      </c>
      <c r="P400" s="31" t="s">
        <v>140</v>
      </c>
      <c r="Q400" s="34" t="str">
        <f t="shared" si="23"/>
        <v>EXPSOR</v>
      </c>
      <c r="R400" s="34" t="str">
        <f>VLOOKUP(Q400,'Coding Matrix'!$D$8:$G$70,4,FALSE)</f>
        <v>Plant</v>
      </c>
      <c r="S400" s="31"/>
      <c r="T400" s="36" t="s">
        <v>439</v>
      </c>
      <c r="U400" s="1">
        <v>43202</v>
      </c>
      <c r="V400">
        <v>2203305</v>
      </c>
      <c r="W400" s="1">
        <v>43202</v>
      </c>
      <c r="X400" s="70" t="str">
        <f>VLOOKUP(T400,'GL Types'!$A$2:$B$9,2,FALSE)</f>
        <v>Finished Goods</v>
      </c>
      <c r="Y400" s="70" t="str">
        <f>VLOOKUP(Q400,'Coding Matrix'!$D$8:$H$70,5,FALSE)</f>
        <v>Expired -  Shipped out of rotation</v>
      </c>
    </row>
    <row r="401" spans="1:25" x14ac:dyDescent="0.25">
      <c r="A401" s="1">
        <v>43202</v>
      </c>
      <c r="B401">
        <v>-25</v>
      </c>
      <c r="C401" s="36" t="s">
        <v>438</v>
      </c>
      <c r="D401" s="31" t="s">
        <v>1220</v>
      </c>
      <c r="E401" s="31" t="s">
        <v>1221</v>
      </c>
      <c r="F401">
        <v>5528014</v>
      </c>
      <c r="G401" s="36" t="s">
        <v>469</v>
      </c>
      <c r="H401">
        <v>16.747699999999998</v>
      </c>
      <c r="I401">
        <v>-418.69</v>
      </c>
      <c r="J401" s="36" t="s">
        <v>446</v>
      </c>
      <c r="K401" s="31" t="s">
        <v>463</v>
      </c>
      <c r="L401" s="36" t="s">
        <v>1213</v>
      </c>
      <c r="M401" s="19">
        <v>75</v>
      </c>
      <c r="N401" s="31" t="s">
        <v>1178</v>
      </c>
      <c r="O401" s="34" t="str">
        <f t="shared" si="24"/>
        <v>EXP</v>
      </c>
      <c r="P401" s="31" t="s">
        <v>140</v>
      </c>
      <c r="Q401" s="34" t="str">
        <f t="shared" si="23"/>
        <v>EXPSOR</v>
      </c>
      <c r="R401" s="34" t="str">
        <f>VLOOKUP(Q401,'Coding Matrix'!$D$8:$G$70,4,FALSE)</f>
        <v>Plant</v>
      </c>
      <c r="S401" s="31"/>
      <c r="T401" s="36" t="s">
        <v>439</v>
      </c>
      <c r="U401" s="1">
        <v>43202</v>
      </c>
      <c r="V401">
        <v>3160555</v>
      </c>
      <c r="W401" s="1">
        <v>43202</v>
      </c>
      <c r="X401" s="70" t="str">
        <f>VLOOKUP(T401,'GL Types'!$A$2:$B$9,2,FALSE)</f>
        <v>Finished Goods</v>
      </c>
      <c r="Y401" s="70" t="str">
        <f>VLOOKUP(Q401,'Coding Matrix'!$D$8:$H$70,5,FALSE)</f>
        <v>Expired -  Shipped out of rotation</v>
      </c>
    </row>
    <row r="402" spans="1:25" x14ac:dyDescent="0.25">
      <c r="A402" s="1">
        <v>43202</v>
      </c>
      <c r="B402">
        <v>-8</v>
      </c>
      <c r="C402" s="36" t="s">
        <v>438</v>
      </c>
      <c r="D402" s="31" t="s">
        <v>1222</v>
      </c>
      <c r="E402" s="31" t="s">
        <v>1223</v>
      </c>
      <c r="F402">
        <v>5528014</v>
      </c>
      <c r="G402" s="36" t="s">
        <v>469</v>
      </c>
      <c r="H402">
        <v>14.7858</v>
      </c>
      <c r="I402">
        <v>-118.29</v>
      </c>
      <c r="J402" s="36" t="s">
        <v>446</v>
      </c>
      <c r="K402" s="31" t="s">
        <v>463</v>
      </c>
      <c r="L402" s="36" t="s">
        <v>1224</v>
      </c>
      <c r="M402" s="19">
        <v>75</v>
      </c>
      <c r="N402" s="31" t="s">
        <v>1178</v>
      </c>
      <c r="O402" s="34" t="str">
        <f t="shared" si="24"/>
        <v>EXP</v>
      </c>
      <c r="P402" s="31" t="s">
        <v>140</v>
      </c>
      <c r="Q402" s="34" t="str">
        <f t="shared" si="23"/>
        <v>EXPSOR</v>
      </c>
      <c r="R402" s="34" t="str">
        <f>VLOOKUP(Q402,'Coding Matrix'!$D$8:$G$70,4,FALSE)</f>
        <v>Plant</v>
      </c>
      <c r="S402" s="31"/>
      <c r="T402" s="36" t="s">
        <v>439</v>
      </c>
      <c r="U402" s="1">
        <v>43202</v>
      </c>
      <c r="V402">
        <v>2201004</v>
      </c>
      <c r="W402" s="1">
        <v>43202</v>
      </c>
      <c r="X402" s="70" t="str">
        <f>VLOOKUP(T402,'GL Types'!$A$2:$B$9,2,FALSE)</f>
        <v>Finished Goods</v>
      </c>
      <c r="Y402" s="70" t="str">
        <f>VLOOKUP(Q402,'Coding Matrix'!$D$8:$H$70,5,FALSE)</f>
        <v>Expired -  Shipped out of rotation</v>
      </c>
    </row>
    <row r="403" spans="1:25" x14ac:dyDescent="0.25">
      <c r="A403" s="1">
        <v>43202</v>
      </c>
      <c r="B403">
        <v>-4</v>
      </c>
      <c r="C403" s="36" t="s">
        <v>438</v>
      </c>
      <c r="D403" s="31" t="s">
        <v>1225</v>
      </c>
      <c r="E403" s="31" t="s">
        <v>1226</v>
      </c>
      <c r="F403">
        <v>5528014</v>
      </c>
      <c r="G403" s="36" t="s">
        <v>469</v>
      </c>
      <c r="H403">
        <v>18.566600000000001</v>
      </c>
      <c r="I403">
        <v>-74.27</v>
      </c>
      <c r="J403" s="36" t="s">
        <v>446</v>
      </c>
      <c r="K403" s="31" t="s">
        <v>463</v>
      </c>
      <c r="L403" s="36" t="s">
        <v>1224</v>
      </c>
      <c r="M403" s="19">
        <v>75</v>
      </c>
      <c r="N403" s="31" t="s">
        <v>1178</v>
      </c>
      <c r="O403" s="34" t="str">
        <f t="shared" si="24"/>
        <v>EXP</v>
      </c>
      <c r="P403" s="31" t="s">
        <v>140</v>
      </c>
      <c r="Q403" s="34" t="str">
        <f t="shared" si="23"/>
        <v>EXPSOR</v>
      </c>
      <c r="R403" s="34" t="str">
        <f>VLOOKUP(Q403,'Coding Matrix'!$D$8:$G$70,4,FALSE)</f>
        <v>Plant</v>
      </c>
      <c r="S403" s="31"/>
      <c r="T403" s="36" t="s">
        <v>439</v>
      </c>
      <c r="U403" s="1">
        <v>43202</v>
      </c>
      <c r="V403">
        <v>2203203</v>
      </c>
      <c r="W403" s="1">
        <v>43202</v>
      </c>
      <c r="X403" s="70" t="str">
        <f>VLOOKUP(T403,'GL Types'!$A$2:$B$9,2,FALSE)</f>
        <v>Finished Goods</v>
      </c>
      <c r="Y403" s="70" t="str">
        <f>VLOOKUP(Q403,'Coding Matrix'!$D$8:$H$70,5,FALSE)</f>
        <v>Expired -  Shipped out of rotation</v>
      </c>
    </row>
    <row r="404" spans="1:25" x14ac:dyDescent="0.25">
      <c r="A404" s="1">
        <v>43202</v>
      </c>
      <c r="B404">
        <v>-1</v>
      </c>
      <c r="C404" s="36" t="s">
        <v>438</v>
      </c>
      <c r="D404" s="31" t="s">
        <v>1204</v>
      </c>
      <c r="E404" s="31" t="s">
        <v>1227</v>
      </c>
      <c r="F404">
        <v>5528014</v>
      </c>
      <c r="G404" s="36" t="s">
        <v>469</v>
      </c>
      <c r="H404">
        <v>19.253</v>
      </c>
      <c r="I404">
        <v>-19.25</v>
      </c>
      <c r="J404" s="36" t="s">
        <v>446</v>
      </c>
      <c r="K404" s="31" t="s">
        <v>463</v>
      </c>
      <c r="L404" s="36" t="s">
        <v>1224</v>
      </c>
      <c r="M404" s="19">
        <v>75</v>
      </c>
      <c r="N404" s="31" t="s">
        <v>1178</v>
      </c>
      <c r="O404" s="34" t="str">
        <f t="shared" si="24"/>
        <v>EXP</v>
      </c>
      <c r="P404" s="31" t="s">
        <v>140</v>
      </c>
      <c r="Q404" s="34" t="str">
        <f t="shared" si="23"/>
        <v>EXPSOR</v>
      </c>
      <c r="R404" s="34" t="str">
        <f>VLOOKUP(Q404,'Coding Matrix'!$D$8:$G$70,4,FALSE)</f>
        <v>Plant</v>
      </c>
      <c r="S404" s="31"/>
      <c r="T404" s="36" t="s">
        <v>439</v>
      </c>
      <c r="U404" s="1">
        <v>43202</v>
      </c>
      <c r="V404">
        <v>3160565</v>
      </c>
      <c r="W404" s="1">
        <v>43202</v>
      </c>
      <c r="X404" s="70" t="str">
        <f>VLOOKUP(T404,'GL Types'!$A$2:$B$9,2,FALSE)</f>
        <v>Finished Goods</v>
      </c>
      <c r="Y404" s="70" t="str">
        <f>VLOOKUP(Q404,'Coding Matrix'!$D$8:$H$70,5,FALSE)</f>
        <v>Expired -  Shipped out of rotation</v>
      </c>
    </row>
    <row r="405" spans="1:25" x14ac:dyDescent="0.25">
      <c r="A405" s="1">
        <v>43202</v>
      </c>
      <c r="B405">
        <v>-7</v>
      </c>
      <c r="C405" s="36" t="s">
        <v>438</v>
      </c>
      <c r="D405" s="31" t="s">
        <v>1228</v>
      </c>
      <c r="E405" s="31" t="s">
        <v>1229</v>
      </c>
      <c r="F405">
        <v>5528014</v>
      </c>
      <c r="G405" s="36" t="s">
        <v>469</v>
      </c>
      <c r="H405">
        <v>25.084599999999998</v>
      </c>
      <c r="I405">
        <v>-175.59</v>
      </c>
      <c r="J405" s="36" t="s">
        <v>446</v>
      </c>
      <c r="K405" s="31" t="s">
        <v>463</v>
      </c>
      <c r="L405" s="36" t="s">
        <v>1230</v>
      </c>
      <c r="M405" s="19">
        <v>75</v>
      </c>
      <c r="N405" s="31" t="s">
        <v>1178</v>
      </c>
      <c r="O405" s="34" t="str">
        <f t="shared" si="24"/>
        <v>EXP</v>
      </c>
      <c r="P405" s="31" t="s">
        <v>140</v>
      </c>
      <c r="Q405" s="34" t="str">
        <f t="shared" si="23"/>
        <v>EXPSOR</v>
      </c>
      <c r="R405" s="34" t="str">
        <f>VLOOKUP(Q405,'Coding Matrix'!$D$8:$G$70,4,FALSE)</f>
        <v>Plant</v>
      </c>
      <c r="S405" s="31"/>
      <c r="T405" s="36" t="s">
        <v>439</v>
      </c>
      <c r="U405" s="1">
        <v>43202</v>
      </c>
      <c r="V405">
        <v>2200466</v>
      </c>
      <c r="W405" s="1">
        <v>43202</v>
      </c>
      <c r="X405" s="70" t="str">
        <f>VLOOKUP(T405,'GL Types'!$A$2:$B$9,2,FALSE)</f>
        <v>Finished Goods</v>
      </c>
      <c r="Y405" s="70" t="str">
        <f>VLOOKUP(Q405,'Coding Matrix'!$D$8:$H$70,5,FALSE)</f>
        <v>Expired -  Shipped out of rotation</v>
      </c>
    </row>
    <row r="406" spans="1:25" x14ac:dyDescent="0.25">
      <c r="A406" s="1">
        <v>43202</v>
      </c>
      <c r="B406">
        <v>-45</v>
      </c>
      <c r="C406" s="36" t="s">
        <v>438</v>
      </c>
      <c r="D406" s="31" t="s">
        <v>1231</v>
      </c>
      <c r="E406" s="31" t="s">
        <v>1232</v>
      </c>
      <c r="F406">
        <v>5528014</v>
      </c>
      <c r="G406" s="36" t="s">
        <v>469</v>
      </c>
      <c r="H406">
        <v>11.210699999999999</v>
      </c>
      <c r="I406">
        <v>-504.48</v>
      </c>
      <c r="J406" s="36" t="s">
        <v>446</v>
      </c>
      <c r="K406" s="31" t="s">
        <v>463</v>
      </c>
      <c r="L406" s="36" t="s">
        <v>1230</v>
      </c>
      <c r="M406" s="19">
        <v>75</v>
      </c>
      <c r="N406" s="31" t="s">
        <v>1178</v>
      </c>
      <c r="O406" s="34" t="str">
        <f t="shared" si="24"/>
        <v>EXP</v>
      </c>
      <c r="P406" s="31" t="s">
        <v>140</v>
      </c>
      <c r="Q406" s="34" t="str">
        <f t="shared" si="23"/>
        <v>EXPSOR</v>
      </c>
      <c r="R406" s="34" t="str">
        <f>VLOOKUP(Q406,'Coding Matrix'!$D$8:$G$70,4,FALSE)</f>
        <v>Plant</v>
      </c>
      <c r="S406" s="31"/>
      <c r="T406" s="36" t="s">
        <v>439</v>
      </c>
      <c r="U406" s="1">
        <v>43202</v>
      </c>
      <c r="V406">
        <v>2199399</v>
      </c>
      <c r="W406" s="1">
        <v>43202</v>
      </c>
      <c r="X406" s="70" t="str">
        <f>VLOOKUP(T406,'GL Types'!$A$2:$B$9,2,FALSE)</f>
        <v>Finished Goods</v>
      </c>
      <c r="Y406" s="70" t="str">
        <f>VLOOKUP(Q406,'Coding Matrix'!$D$8:$H$70,5,FALSE)</f>
        <v>Expired -  Shipped out of rotation</v>
      </c>
    </row>
    <row r="407" spans="1:25" x14ac:dyDescent="0.25">
      <c r="A407" s="1">
        <v>43202</v>
      </c>
      <c r="B407">
        <v>-19</v>
      </c>
      <c r="C407" s="36" t="s">
        <v>438</v>
      </c>
      <c r="D407" s="31" t="s">
        <v>1231</v>
      </c>
      <c r="E407" s="31" t="s">
        <v>1233</v>
      </c>
      <c r="F407">
        <v>5528014</v>
      </c>
      <c r="G407" s="36" t="s">
        <v>469</v>
      </c>
      <c r="H407">
        <v>11.210699999999999</v>
      </c>
      <c r="I407">
        <v>-213</v>
      </c>
      <c r="J407" s="36" t="s">
        <v>446</v>
      </c>
      <c r="K407" s="31" t="s">
        <v>463</v>
      </c>
      <c r="L407" s="36" t="s">
        <v>1230</v>
      </c>
      <c r="M407" s="19">
        <v>75</v>
      </c>
      <c r="N407" s="31" t="s">
        <v>1178</v>
      </c>
      <c r="O407" s="34" t="str">
        <f t="shared" si="24"/>
        <v>EXP</v>
      </c>
      <c r="P407" s="31" t="s">
        <v>140</v>
      </c>
      <c r="Q407" s="34" t="str">
        <f t="shared" si="23"/>
        <v>EXPSOR</v>
      </c>
      <c r="R407" s="34" t="str">
        <f>VLOOKUP(Q407,'Coding Matrix'!$D$8:$G$70,4,FALSE)</f>
        <v>Plant</v>
      </c>
      <c r="S407" s="31"/>
      <c r="T407" s="36" t="s">
        <v>439</v>
      </c>
      <c r="U407" s="1">
        <v>43202</v>
      </c>
      <c r="V407">
        <v>2199399</v>
      </c>
      <c r="W407" s="1">
        <v>43202</v>
      </c>
      <c r="X407" s="70" t="str">
        <f>VLOOKUP(T407,'GL Types'!$A$2:$B$9,2,FALSE)</f>
        <v>Finished Goods</v>
      </c>
      <c r="Y407" s="70" t="str">
        <f>VLOOKUP(Q407,'Coding Matrix'!$D$8:$H$70,5,FALSE)</f>
        <v>Expired -  Shipped out of rotation</v>
      </c>
    </row>
    <row r="408" spans="1:25" x14ac:dyDescent="0.25">
      <c r="A408" s="1">
        <v>43202</v>
      </c>
      <c r="B408">
        <v>-7</v>
      </c>
      <c r="C408" s="36" t="s">
        <v>438</v>
      </c>
      <c r="D408" s="31" t="s">
        <v>1234</v>
      </c>
      <c r="E408" s="31" t="s">
        <v>1235</v>
      </c>
      <c r="F408">
        <v>5528014</v>
      </c>
      <c r="G408" s="36" t="s">
        <v>469</v>
      </c>
      <c r="H408">
        <v>28.214300000000001</v>
      </c>
      <c r="I408">
        <v>-197.5</v>
      </c>
      <c r="J408" s="36" t="s">
        <v>446</v>
      </c>
      <c r="K408" s="31" t="s">
        <v>463</v>
      </c>
      <c r="L408" s="36" t="s">
        <v>1236</v>
      </c>
      <c r="M408" s="19">
        <v>75</v>
      </c>
      <c r="N408" s="31" t="s">
        <v>1178</v>
      </c>
      <c r="O408" s="34" t="str">
        <f t="shared" si="24"/>
        <v>EXP</v>
      </c>
      <c r="P408" s="31" t="s">
        <v>140</v>
      </c>
      <c r="Q408" s="34" t="str">
        <f t="shared" si="23"/>
        <v>EXPSOR</v>
      </c>
      <c r="R408" s="34" t="str">
        <f>VLOOKUP(Q408,'Coding Matrix'!$D$8:$G$70,4,FALSE)</f>
        <v>Plant</v>
      </c>
      <c r="S408" s="31"/>
      <c r="T408" s="36" t="s">
        <v>439</v>
      </c>
      <c r="U408" s="1">
        <v>43202</v>
      </c>
      <c r="V408">
        <v>2201497</v>
      </c>
      <c r="W408" s="1">
        <v>43202</v>
      </c>
      <c r="X408" s="70" t="str">
        <f>VLOOKUP(T408,'GL Types'!$A$2:$B$9,2,FALSE)</f>
        <v>Finished Goods</v>
      </c>
      <c r="Y408" s="70" t="str">
        <f>VLOOKUP(Q408,'Coding Matrix'!$D$8:$H$70,5,FALSE)</f>
        <v>Expired -  Shipped out of rotation</v>
      </c>
    </row>
    <row r="409" spans="1:25" x14ac:dyDescent="0.25">
      <c r="A409" s="1">
        <v>43202</v>
      </c>
      <c r="B409">
        <v>-12</v>
      </c>
      <c r="C409" s="36" t="s">
        <v>438</v>
      </c>
      <c r="D409" s="31" t="s">
        <v>1237</v>
      </c>
      <c r="E409" s="31" t="s">
        <v>1238</v>
      </c>
      <c r="F409">
        <v>5528014</v>
      </c>
      <c r="G409" s="36" t="s">
        <v>469</v>
      </c>
      <c r="H409">
        <v>16.171900000000001</v>
      </c>
      <c r="I409">
        <v>-194.06</v>
      </c>
      <c r="J409" s="36" t="s">
        <v>446</v>
      </c>
      <c r="K409" s="31" t="s">
        <v>463</v>
      </c>
      <c r="L409" s="36" t="s">
        <v>1236</v>
      </c>
      <c r="M409" s="19">
        <v>75</v>
      </c>
      <c r="N409" s="31" t="s">
        <v>1178</v>
      </c>
      <c r="O409" s="34" t="str">
        <f t="shared" si="24"/>
        <v>EXP</v>
      </c>
      <c r="P409" s="31" t="s">
        <v>140</v>
      </c>
      <c r="Q409" s="34" t="str">
        <f t="shared" si="23"/>
        <v>EXPSOR</v>
      </c>
      <c r="R409" s="34" t="str">
        <f>VLOOKUP(Q409,'Coding Matrix'!$D$8:$G$70,4,FALSE)</f>
        <v>Plant</v>
      </c>
      <c r="S409" s="31"/>
      <c r="T409" s="36" t="s">
        <v>439</v>
      </c>
      <c r="U409" s="1">
        <v>43202</v>
      </c>
      <c r="V409">
        <v>3165782</v>
      </c>
      <c r="W409" s="1">
        <v>43202</v>
      </c>
      <c r="X409" s="70" t="str">
        <f>VLOOKUP(T409,'GL Types'!$A$2:$B$9,2,FALSE)</f>
        <v>Finished Goods</v>
      </c>
      <c r="Y409" s="70" t="str">
        <f>VLOOKUP(Q409,'Coding Matrix'!$D$8:$H$70,5,FALSE)</f>
        <v>Expired -  Shipped out of rotation</v>
      </c>
    </row>
    <row r="410" spans="1:25" x14ac:dyDescent="0.25">
      <c r="A410" s="1">
        <v>43202</v>
      </c>
      <c r="B410">
        <v>-11</v>
      </c>
      <c r="C410" s="36" t="s">
        <v>438</v>
      </c>
      <c r="D410" s="31" t="s">
        <v>1239</v>
      </c>
      <c r="E410" s="31" t="s">
        <v>1240</v>
      </c>
      <c r="F410">
        <v>5528014</v>
      </c>
      <c r="G410" s="36" t="s">
        <v>469</v>
      </c>
      <c r="H410">
        <v>29.593399999999999</v>
      </c>
      <c r="I410">
        <v>-325.52999999999997</v>
      </c>
      <c r="J410" s="36" t="s">
        <v>446</v>
      </c>
      <c r="K410" s="31" t="s">
        <v>463</v>
      </c>
      <c r="L410" s="36" t="s">
        <v>1241</v>
      </c>
      <c r="M410" s="19">
        <v>75</v>
      </c>
      <c r="N410" s="31" t="s">
        <v>1178</v>
      </c>
      <c r="O410" s="34" t="str">
        <f t="shared" si="24"/>
        <v>EXP</v>
      </c>
      <c r="P410" s="31" t="s">
        <v>140</v>
      </c>
      <c r="Q410" s="34" t="str">
        <f t="shared" si="23"/>
        <v>EXPSOR</v>
      </c>
      <c r="R410" s="34" t="str">
        <f>VLOOKUP(Q410,'Coding Matrix'!$D$8:$G$70,4,FALSE)</f>
        <v>Plant</v>
      </c>
      <c r="S410" s="31"/>
      <c r="T410" s="36" t="s">
        <v>439</v>
      </c>
      <c r="U410" s="1">
        <v>43202</v>
      </c>
      <c r="V410">
        <v>3165728</v>
      </c>
      <c r="W410" s="1">
        <v>43202</v>
      </c>
      <c r="X410" s="70" t="str">
        <f>VLOOKUP(T410,'GL Types'!$A$2:$B$9,2,FALSE)</f>
        <v>Finished Goods</v>
      </c>
      <c r="Y410" s="70" t="str">
        <f>VLOOKUP(Q410,'Coding Matrix'!$D$8:$H$70,5,FALSE)</f>
        <v>Expired -  Shipped out of rotation</v>
      </c>
    </row>
    <row r="411" spans="1:25" x14ac:dyDescent="0.25">
      <c r="A411" s="1">
        <v>43202</v>
      </c>
      <c r="B411">
        <v>-136</v>
      </c>
      <c r="C411" s="36" t="s">
        <v>438</v>
      </c>
      <c r="D411" s="31" t="s">
        <v>1242</v>
      </c>
      <c r="E411" s="31" t="s">
        <v>1197</v>
      </c>
      <c r="F411">
        <v>5528014</v>
      </c>
      <c r="G411" s="36" t="s">
        <v>469</v>
      </c>
      <c r="H411">
        <v>9.7879000000000005</v>
      </c>
      <c r="I411" s="32">
        <v>-1331.15</v>
      </c>
      <c r="J411" s="36" t="s">
        <v>446</v>
      </c>
      <c r="K411" s="31" t="s">
        <v>463</v>
      </c>
      <c r="L411" s="36" t="s">
        <v>1241</v>
      </c>
      <c r="M411" s="19">
        <v>75</v>
      </c>
      <c r="N411" s="31" t="s">
        <v>1178</v>
      </c>
      <c r="O411" s="34" t="str">
        <f t="shared" si="24"/>
        <v>EXP</v>
      </c>
      <c r="P411" s="31" t="s">
        <v>140</v>
      </c>
      <c r="Q411" s="34" t="str">
        <f t="shared" ref="Q411:Q474" si="25">CONCATENATE(O411,P411)</f>
        <v>EXPSOR</v>
      </c>
      <c r="R411" s="34" t="str">
        <f>VLOOKUP(Q411,'Coding Matrix'!$D$8:$G$70,4,FALSE)</f>
        <v>Plant</v>
      </c>
      <c r="S411" s="31"/>
      <c r="T411" s="36" t="s">
        <v>439</v>
      </c>
      <c r="U411" s="1">
        <v>43202</v>
      </c>
      <c r="V411">
        <v>3161045</v>
      </c>
      <c r="W411" s="1">
        <v>43202</v>
      </c>
      <c r="X411" s="70" t="str">
        <f>VLOOKUP(T411,'GL Types'!$A$2:$B$9,2,FALSE)</f>
        <v>Finished Goods</v>
      </c>
      <c r="Y411" s="70" t="str">
        <f>VLOOKUP(Q411,'Coding Matrix'!$D$8:$H$70,5,FALSE)</f>
        <v>Expired -  Shipped out of rotation</v>
      </c>
    </row>
    <row r="412" spans="1:25" x14ac:dyDescent="0.25">
      <c r="A412" s="1">
        <v>43202</v>
      </c>
      <c r="B412">
        <v>-1</v>
      </c>
      <c r="C412" s="36" t="s">
        <v>438</v>
      </c>
      <c r="D412" s="31" t="s">
        <v>1243</v>
      </c>
      <c r="E412" s="31" t="s">
        <v>1244</v>
      </c>
      <c r="F412">
        <v>5528014</v>
      </c>
      <c r="G412" s="36" t="s">
        <v>469</v>
      </c>
      <c r="H412">
        <v>13.0746</v>
      </c>
      <c r="I412">
        <v>-13.07</v>
      </c>
      <c r="J412" s="36" t="s">
        <v>446</v>
      </c>
      <c r="K412" s="31" t="s">
        <v>463</v>
      </c>
      <c r="L412" s="36" t="s">
        <v>1245</v>
      </c>
      <c r="M412" s="19">
        <v>75</v>
      </c>
      <c r="N412" s="31" t="s">
        <v>1178</v>
      </c>
      <c r="O412" s="34" t="str">
        <f t="shared" si="24"/>
        <v>EXP</v>
      </c>
      <c r="P412" s="31" t="s">
        <v>140</v>
      </c>
      <c r="Q412" s="34" t="str">
        <f t="shared" si="25"/>
        <v>EXPSOR</v>
      </c>
      <c r="R412" s="34" t="str">
        <f>VLOOKUP(Q412,'Coding Matrix'!$D$8:$G$70,4,FALSE)</f>
        <v>Plant</v>
      </c>
      <c r="S412" s="31"/>
      <c r="T412" s="36" t="s">
        <v>439</v>
      </c>
      <c r="U412" s="1">
        <v>43202</v>
      </c>
      <c r="V412">
        <v>2200562</v>
      </c>
      <c r="W412" s="1">
        <v>43202</v>
      </c>
      <c r="X412" s="70" t="str">
        <f>VLOOKUP(T412,'GL Types'!$A$2:$B$9,2,FALSE)</f>
        <v>Finished Goods</v>
      </c>
      <c r="Y412" s="70" t="str">
        <f>VLOOKUP(Q412,'Coding Matrix'!$D$8:$H$70,5,FALSE)</f>
        <v>Expired -  Shipped out of rotation</v>
      </c>
    </row>
    <row r="413" spans="1:25" x14ac:dyDescent="0.25">
      <c r="A413" s="1">
        <v>43202</v>
      </c>
      <c r="B413">
        <v>-50</v>
      </c>
      <c r="C413" s="36" t="s">
        <v>438</v>
      </c>
      <c r="D413" s="31" t="s">
        <v>870</v>
      </c>
      <c r="E413" s="31" t="s">
        <v>1246</v>
      </c>
      <c r="F413">
        <v>5528014</v>
      </c>
      <c r="G413" s="36" t="s">
        <v>469</v>
      </c>
      <c r="H413">
        <v>18.101500000000001</v>
      </c>
      <c r="I413">
        <v>-905.08</v>
      </c>
      <c r="J413" s="36" t="s">
        <v>446</v>
      </c>
      <c r="K413" s="31" t="s">
        <v>463</v>
      </c>
      <c r="L413" s="36" t="s">
        <v>1247</v>
      </c>
      <c r="M413" s="19">
        <v>75</v>
      </c>
      <c r="N413" s="31" t="s">
        <v>1178</v>
      </c>
      <c r="O413" s="34" t="str">
        <f t="shared" si="24"/>
        <v>EXP</v>
      </c>
      <c r="P413" s="31" t="s">
        <v>140</v>
      </c>
      <c r="Q413" s="34" t="str">
        <f t="shared" si="25"/>
        <v>EXPSOR</v>
      </c>
      <c r="R413" s="34" t="str">
        <f>VLOOKUP(Q413,'Coding Matrix'!$D$8:$G$70,4,FALSE)</f>
        <v>Plant</v>
      </c>
      <c r="S413" s="31"/>
      <c r="T413" s="36" t="s">
        <v>439</v>
      </c>
      <c r="U413" s="1">
        <v>43202</v>
      </c>
      <c r="V413">
        <v>2199863</v>
      </c>
      <c r="W413" s="1">
        <v>43202</v>
      </c>
      <c r="X413" s="70" t="str">
        <f>VLOOKUP(T413,'GL Types'!$A$2:$B$9,2,FALSE)</f>
        <v>Finished Goods</v>
      </c>
      <c r="Y413" s="70" t="str">
        <f>VLOOKUP(Q413,'Coding Matrix'!$D$8:$H$70,5,FALSE)</f>
        <v>Expired -  Shipped out of rotation</v>
      </c>
    </row>
    <row r="414" spans="1:25" x14ac:dyDescent="0.25">
      <c r="A414" s="1">
        <v>43202</v>
      </c>
      <c r="B414">
        <v>-9</v>
      </c>
      <c r="C414" s="36" t="s">
        <v>438</v>
      </c>
      <c r="D414" s="31" t="s">
        <v>1248</v>
      </c>
      <c r="E414" s="31" t="s">
        <v>1249</v>
      </c>
      <c r="F414">
        <v>5528014</v>
      </c>
      <c r="G414" s="36" t="s">
        <v>469</v>
      </c>
      <c r="H414">
        <v>11.6053</v>
      </c>
      <c r="I414">
        <v>-104.45</v>
      </c>
      <c r="J414" s="36" t="s">
        <v>446</v>
      </c>
      <c r="K414" s="31" t="s">
        <v>463</v>
      </c>
      <c r="L414" s="36" t="s">
        <v>1250</v>
      </c>
      <c r="M414" s="19">
        <v>75</v>
      </c>
      <c r="N414" s="31" t="s">
        <v>1178</v>
      </c>
      <c r="O414" s="34" t="str">
        <f t="shared" si="24"/>
        <v>EXP</v>
      </c>
      <c r="P414" s="31" t="s">
        <v>140</v>
      </c>
      <c r="Q414" s="34" t="str">
        <f t="shared" si="25"/>
        <v>EXPSOR</v>
      </c>
      <c r="R414" s="34" t="str">
        <f>VLOOKUP(Q414,'Coding Matrix'!$D$8:$G$70,4,FALSE)</f>
        <v>Plant</v>
      </c>
      <c r="S414" s="31"/>
      <c r="T414" s="36" t="s">
        <v>439</v>
      </c>
      <c r="U414" s="1">
        <v>43202</v>
      </c>
      <c r="V414">
        <v>3165260</v>
      </c>
      <c r="W414" s="1">
        <v>43202</v>
      </c>
      <c r="X414" s="70" t="str">
        <f>VLOOKUP(T414,'GL Types'!$A$2:$B$9,2,FALSE)</f>
        <v>Finished Goods</v>
      </c>
      <c r="Y414" s="70" t="str">
        <f>VLOOKUP(Q414,'Coding Matrix'!$D$8:$H$70,5,FALSE)</f>
        <v>Expired -  Shipped out of rotation</v>
      </c>
    </row>
    <row r="415" spans="1:25" x14ac:dyDescent="0.25">
      <c r="A415" s="1">
        <v>43202</v>
      </c>
      <c r="B415">
        <v>-2</v>
      </c>
      <c r="C415" s="36" t="s">
        <v>438</v>
      </c>
      <c r="D415" s="31" t="s">
        <v>1251</v>
      </c>
      <c r="E415" s="31" t="s">
        <v>1252</v>
      </c>
      <c r="F415">
        <v>5528014</v>
      </c>
      <c r="G415" s="36" t="s">
        <v>469</v>
      </c>
      <c r="H415">
        <v>17.235099999999999</v>
      </c>
      <c r="I415">
        <v>-34.47</v>
      </c>
      <c r="J415" s="36" t="s">
        <v>446</v>
      </c>
      <c r="K415" s="31" t="s">
        <v>463</v>
      </c>
      <c r="L415" s="36" t="s">
        <v>1253</v>
      </c>
      <c r="M415" s="19">
        <v>75</v>
      </c>
      <c r="N415" s="31" t="s">
        <v>1178</v>
      </c>
      <c r="O415" s="34" t="str">
        <f t="shared" si="24"/>
        <v>EXP</v>
      </c>
      <c r="P415" s="31" t="s">
        <v>140</v>
      </c>
      <c r="Q415" s="34" t="str">
        <f t="shared" si="25"/>
        <v>EXPSOR</v>
      </c>
      <c r="R415" s="34" t="str">
        <f>VLOOKUP(Q415,'Coding Matrix'!$D$8:$G$70,4,FALSE)</f>
        <v>Plant</v>
      </c>
      <c r="S415" s="31"/>
      <c r="T415" s="36" t="s">
        <v>439</v>
      </c>
      <c r="U415" s="1">
        <v>43202</v>
      </c>
      <c r="V415">
        <v>3165477</v>
      </c>
      <c r="W415" s="1">
        <v>43202</v>
      </c>
      <c r="X415" s="70" t="str">
        <f>VLOOKUP(T415,'GL Types'!$A$2:$B$9,2,FALSE)</f>
        <v>Finished Goods</v>
      </c>
      <c r="Y415" s="70" t="str">
        <f>VLOOKUP(Q415,'Coding Matrix'!$D$8:$H$70,5,FALSE)</f>
        <v>Expired -  Shipped out of rotation</v>
      </c>
    </row>
    <row r="416" spans="1:25" x14ac:dyDescent="0.25">
      <c r="A416" s="1">
        <v>43202</v>
      </c>
      <c r="B416">
        <v>-4</v>
      </c>
      <c r="C416" s="36" t="s">
        <v>438</v>
      </c>
      <c r="D416" s="31" t="s">
        <v>1254</v>
      </c>
      <c r="E416" s="31" t="s">
        <v>1255</v>
      </c>
      <c r="F416">
        <v>5528014</v>
      </c>
      <c r="G416" s="36" t="s">
        <v>469</v>
      </c>
      <c r="H416">
        <v>26.601600000000001</v>
      </c>
      <c r="I416">
        <v>-106.41</v>
      </c>
      <c r="J416" s="36" t="s">
        <v>446</v>
      </c>
      <c r="K416" s="31" t="s">
        <v>463</v>
      </c>
      <c r="L416" s="36" t="s">
        <v>1256</v>
      </c>
      <c r="M416" s="19">
        <v>75</v>
      </c>
      <c r="N416" s="31" t="s">
        <v>1178</v>
      </c>
      <c r="O416" s="34" t="str">
        <f t="shared" si="24"/>
        <v>EXP</v>
      </c>
      <c r="P416" s="31" t="s">
        <v>140</v>
      </c>
      <c r="Q416" s="34" t="str">
        <f t="shared" si="25"/>
        <v>EXPSOR</v>
      </c>
      <c r="R416" s="34" t="str">
        <f>VLOOKUP(Q416,'Coding Matrix'!$D$8:$G$70,4,FALSE)</f>
        <v>Plant</v>
      </c>
      <c r="S416" s="31"/>
      <c r="T416" s="36" t="s">
        <v>439</v>
      </c>
      <c r="U416" s="1">
        <v>43202</v>
      </c>
      <c r="V416">
        <v>3163170</v>
      </c>
      <c r="W416" s="1">
        <v>43202</v>
      </c>
      <c r="X416" s="70" t="str">
        <f>VLOOKUP(T416,'GL Types'!$A$2:$B$9,2,FALSE)</f>
        <v>Finished Goods</v>
      </c>
      <c r="Y416" s="70" t="str">
        <f>VLOOKUP(Q416,'Coding Matrix'!$D$8:$H$70,5,FALSE)</f>
        <v>Expired -  Shipped out of rotation</v>
      </c>
    </row>
    <row r="417" spans="1:25" x14ac:dyDescent="0.25">
      <c r="A417" s="1">
        <v>43202</v>
      </c>
      <c r="B417">
        <v>-25</v>
      </c>
      <c r="C417" s="36" t="s">
        <v>438</v>
      </c>
      <c r="D417" s="31" t="s">
        <v>1257</v>
      </c>
      <c r="E417" s="31" t="s">
        <v>1258</v>
      </c>
      <c r="F417">
        <v>5528014</v>
      </c>
      <c r="G417" s="36" t="s">
        <v>469</v>
      </c>
      <c r="H417">
        <v>14.280900000000001</v>
      </c>
      <c r="I417">
        <v>-357.02</v>
      </c>
      <c r="J417" s="36" t="s">
        <v>446</v>
      </c>
      <c r="K417" s="31" t="s">
        <v>463</v>
      </c>
      <c r="L417" s="36" t="s">
        <v>1259</v>
      </c>
      <c r="M417" s="19">
        <v>75</v>
      </c>
      <c r="N417" s="31" t="s">
        <v>1178</v>
      </c>
      <c r="O417" s="34" t="str">
        <f t="shared" si="24"/>
        <v>EXP</v>
      </c>
      <c r="P417" s="31" t="s">
        <v>140</v>
      </c>
      <c r="Q417" s="34" t="str">
        <f t="shared" si="25"/>
        <v>EXPSOR</v>
      </c>
      <c r="R417" s="34" t="str">
        <f>VLOOKUP(Q417,'Coding Matrix'!$D$8:$G$70,4,FALSE)</f>
        <v>Plant</v>
      </c>
      <c r="S417" s="31"/>
      <c r="T417" s="36" t="s">
        <v>439</v>
      </c>
      <c r="U417" s="1">
        <v>43202</v>
      </c>
      <c r="V417">
        <v>3160727</v>
      </c>
      <c r="W417" s="1">
        <v>43202</v>
      </c>
      <c r="X417" s="70" t="str">
        <f>VLOOKUP(T417,'GL Types'!$A$2:$B$9,2,FALSE)</f>
        <v>Finished Goods</v>
      </c>
      <c r="Y417" s="70" t="str">
        <f>VLOOKUP(Q417,'Coding Matrix'!$D$8:$H$70,5,FALSE)</f>
        <v>Expired -  Shipped out of rotation</v>
      </c>
    </row>
    <row r="418" spans="1:25" x14ac:dyDescent="0.25">
      <c r="A418" s="1">
        <v>43202</v>
      </c>
      <c r="B418">
        <v>-41</v>
      </c>
      <c r="C418" s="36" t="s">
        <v>438</v>
      </c>
      <c r="D418" s="31" t="s">
        <v>1260</v>
      </c>
      <c r="E418" s="31" t="s">
        <v>1261</v>
      </c>
      <c r="F418">
        <v>5526460</v>
      </c>
      <c r="G418" s="36" t="s">
        <v>469</v>
      </c>
      <c r="H418">
        <v>10.544</v>
      </c>
      <c r="I418">
        <v>-432.3</v>
      </c>
      <c r="J418" s="36" t="s">
        <v>446</v>
      </c>
      <c r="K418" s="31" t="s">
        <v>463</v>
      </c>
      <c r="L418" s="36" t="s">
        <v>1262</v>
      </c>
      <c r="M418" s="19">
        <v>75</v>
      </c>
      <c r="N418" s="31" t="s">
        <v>1263</v>
      </c>
      <c r="O418" s="34" t="str">
        <f t="shared" si="24"/>
        <v>OOS</v>
      </c>
      <c r="P418" s="31" t="s">
        <v>122</v>
      </c>
      <c r="Q418" s="34" t="str">
        <f t="shared" si="25"/>
        <v>OOSSEL</v>
      </c>
      <c r="R418" s="34" t="str">
        <f>VLOOKUP(Q418,'Coding Matrix'!$D$8:$G$70,4,FALSE)</f>
        <v>Plant</v>
      </c>
      <c r="S418" s="31"/>
      <c r="T418" s="36" t="s">
        <v>439</v>
      </c>
      <c r="U418" s="1">
        <v>43202</v>
      </c>
      <c r="V418">
        <v>2201941</v>
      </c>
      <c r="W418" s="1">
        <v>43202</v>
      </c>
      <c r="X418" s="70" t="str">
        <f>VLOOKUP(T418,'GL Types'!$A$2:$B$9,2,FALSE)</f>
        <v>Finished Goods</v>
      </c>
      <c r="Y418" s="70" t="str">
        <f>VLOOKUP(Q418,'Coding Matrix'!$D$8:$H$70,5,FALSE)</f>
        <v>0ut of Spec - Seal Issues - Leakers</v>
      </c>
    </row>
    <row r="419" spans="1:25" x14ac:dyDescent="0.25">
      <c r="A419" s="1">
        <v>43203</v>
      </c>
      <c r="B419">
        <v>-51</v>
      </c>
      <c r="C419" s="36" t="s">
        <v>438</v>
      </c>
      <c r="D419" s="31" t="s">
        <v>1169</v>
      </c>
      <c r="E419" s="31" t="s">
        <v>1170</v>
      </c>
      <c r="F419">
        <v>5533484</v>
      </c>
      <c r="G419" s="36" t="s">
        <v>469</v>
      </c>
      <c r="H419">
        <v>9.4733000000000001</v>
      </c>
      <c r="I419">
        <v>-483.14</v>
      </c>
      <c r="J419" s="36" t="s">
        <v>446</v>
      </c>
      <c r="K419" s="31" t="s">
        <v>463</v>
      </c>
      <c r="L419" s="36" t="s">
        <v>1171</v>
      </c>
      <c r="M419" s="19">
        <v>75</v>
      </c>
      <c r="N419" s="31" t="s">
        <v>1172</v>
      </c>
      <c r="O419" s="34" t="str">
        <f t="shared" si="24"/>
        <v>OOS</v>
      </c>
      <c r="P419" s="31" t="s">
        <v>104</v>
      </c>
      <c r="Q419" s="34" t="str">
        <f t="shared" si="25"/>
        <v>OOSAPP</v>
      </c>
      <c r="R419" s="34" t="str">
        <f>VLOOKUP(Q419,'Coding Matrix'!$D$8:$G$70,4,FALSE)</f>
        <v>Plant</v>
      </c>
      <c r="S419" s="31"/>
      <c r="T419" s="36" t="s">
        <v>439</v>
      </c>
      <c r="U419" s="1">
        <v>43203</v>
      </c>
      <c r="V419">
        <v>2200689</v>
      </c>
      <c r="W419" s="1">
        <v>43203</v>
      </c>
      <c r="X419" s="70" t="str">
        <f>VLOOKUP(T419,'GL Types'!$A$2:$B$9,2,FALSE)</f>
        <v>Finished Goods</v>
      </c>
      <c r="Y419" s="70" t="str">
        <f>VLOOKUP(Q419,'Coding Matrix'!$D$8:$H$70,5,FALSE)</f>
        <v>0ut of Spec - Appearance</v>
      </c>
    </row>
    <row r="420" spans="1:25" x14ac:dyDescent="0.25">
      <c r="A420" s="1">
        <v>43203</v>
      </c>
      <c r="B420">
        <v>-78</v>
      </c>
      <c r="C420" s="36" t="s">
        <v>438</v>
      </c>
      <c r="D420" s="31" t="s">
        <v>1173</v>
      </c>
      <c r="E420" s="31" t="s">
        <v>1174</v>
      </c>
      <c r="F420">
        <v>5533484</v>
      </c>
      <c r="G420" s="36" t="s">
        <v>469</v>
      </c>
      <c r="H420">
        <v>15.470499999999999</v>
      </c>
      <c r="I420" s="32">
        <v>-1206.7</v>
      </c>
      <c r="J420" s="36" t="s">
        <v>446</v>
      </c>
      <c r="K420" s="31" t="s">
        <v>463</v>
      </c>
      <c r="L420" s="36" t="s">
        <v>1171</v>
      </c>
      <c r="M420" s="19">
        <v>75</v>
      </c>
      <c r="N420" s="31" t="s">
        <v>1172</v>
      </c>
      <c r="O420" s="34" t="str">
        <f t="shared" si="24"/>
        <v>OOS</v>
      </c>
      <c r="P420" s="31" t="s">
        <v>108</v>
      </c>
      <c r="Q420" s="34" t="str">
        <f t="shared" si="25"/>
        <v>OOSEXT</v>
      </c>
      <c r="R420" s="34" t="str">
        <f>VLOOKUP(Q420,'Coding Matrix'!$D$8:$G$70,4,FALSE)</f>
        <v>Plant</v>
      </c>
      <c r="S420" s="31"/>
      <c r="T420" s="36" t="s">
        <v>439</v>
      </c>
      <c r="U420" s="1">
        <v>43203</v>
      </c>
      <c r="V420">
        <v>2201894</v>
      </c>
      <c r="W420" s="1">
        <v>43203</v>
      </c>
      <c r="X420" s="70" t="str">
        <f>VLOOKUP(T420,'GL Types'!$A$2:$B$9,2,FALSE)</f>
        <v>Finished Goods</v>
      </c>
      <c r="Y420" s="70" t="str">
        <f>VLOOKUP(Q420,'Coding Matrix'!$D$8:$H$70,5,FALSE)</f>
        <v>0ut of Spec - Extraneous - Foreign Material</v>
      </c>
    </row>
    <row r="421" spans="1:25" x14ac:dyDescent="0.25">
      <c r="A421" s="1">
        <v>43203</v>
      </c>
      <c r="B421">
        <v>-4</v>
      </c>
      <c r="C421" s="36" t="s">
        <v>438</v>
      </c>
      <c r="D421" s="31" t="s">
        <v>1175</v>
      </c>
      <c r="E421" s="31" t="s">
        <v>1176</v>
      </c>
      <c r="F421">
        <v>5533447</v>
      </c>
      <c r="G421" s="36" t="s">
        <v>469</v>
      </c>
      <c r="H421">
        <v>19.210799999999999</v>
      </c>
      <c r="I421">
        <v>-76.84</v>
      </c>
      <c r="J421" s="36" t="s">
        <v>446</v>
      </c>
      <c r="K421" s="31" t="s">
        <v>463</v>
      </c>
      <c r="L421" s="36" t="s">
        <v>1177</v>
      </c>
      <c r="M421" s="19">
        <v>75</v>
      </c>
      <c r="N421" s="31" t="s">
        <v>1178</v>
      </c>
      <c r="O421" s="34" t="str">
        <f t="shared" si="24"/>
        <v>EXP</v>
      </c>
      <c r="P421" s="31" t="s">
        <v>140</v>
      </c>
      <c r="Q421" s="34" t="str">
        <f t="shared" si="25"/>
        <v>EXPSOR</v>
      </c>
      <c r="R421" s="34" t="str">
        <f>VLOOKUP(Q421,'Coding Matrix'!$D$8:$G$70,4,FALSE)</f>
        <v>Plant</v>
      </c>
      <c r="S421" s="31"/>
      <c r="T421" s="36" t="s">
        <v>439</v>
      </c>
      <c r="U421" s="1">
        <v>43203</v>
      </c>
      <c r="V421">
        <v>3166568</v>
      </c>
      <c r="W421" s="1">
        <v>43203</v>
      </c>
      <c r="X421" s="70" t="str">
        <f>VLOOKUP(T421,'GL Types'!$A$2:$B$9,2,FALSE)</f>
        <v>Finished Goods</v>
      </c>
      <c r="Y421" s="70" t="str">
        <f>VLOOKUP(Q421,'Coding Matrix'!$D$8:$H$70,5,FALSE)</f>
        <v>Expired -  Shipped out of rotation</v>
      </c>
    </row>
    <row r="422" spans="1:25" x14ac:dyDescent="0.25">
      <c r="A422" s="1">
        <v>43203</v>
      </c>
      <c r="B422">
        <v>-4</v>
      </c>
      <c r="C422" s="36" t="s">
        <v>438</v>
      </c>
      <c r="D422" s="31" t="s">
        <v>1179</v>
      </c>
      <c r="E422" s="31" t="s">
        <v>1180</v>
      </c>
      <c r="F422">
        <v>5533447</v>
      </c>
      <c r="G422" s="36" t="s">
        <v>469</v>
      </c>
      <c r="H422">
        <v>8.0447000000000006</v>
      </c>
      <c r="I422">
        <v>-32.18</v>
      </c>
      <c r="J422" s="36" t="s">
        <v>446</v>
      </c>
      <c r="K422" s="31" t="s">
        <v>463</v>
      </c>
      <c r="L422" s="36" t="s">
        <v>1177</v>
      </c>
      <c r="M422" s="19">
        <v>75</v>
      </c>
      <c r="N422" s="31" t="s">
        <v>1178</v>
      </c>
      <c r="O422" s="34" t="str">
        <f t="shared" si="24"/>
        <v>EXP</v>
      </c>
      <c r="P422" s="31" t="s">
        <v>140</v>
      </c>
      <c r="Q422" s="34" t="str">
        <f t="shared" si="25"/>
        <v>EXPSOR</v>
      </c>
      <c r="R422" s="34" t="str">
        <f>VLOOKUP(Q422,'Coding Matrix'!$D$8:$G$70,4,FALSE)</f>
        <v>Plant</v>
      </c>
      <c r="S422" s="31"/>
      <c r="T422" s="36" t="s">
        <v>439</v>
      </c>
      <c r="U422" s="1">
        <v>43203</v>
      </c>
      <c r="V422">
        <v>3162845</v>
      </c>
      <c r="W422" s="1">
        <v>43203</v>
      </c>
      <c r="X422" s="70" t="str">
        <f>VLOOKUP(T422,'GL Types'!$A$2:$B$9,2,FALSE)</f>
        <v>Finished Goods</v>
      </c>
      <c r="Y422" s="70" t="str">
        <f>VLOOKUP(Q422,'Coding Matrix'!$D$8:$H$70,5,FALSE)</f>
        <v>Expired -  Shipped out of rotation</v>
      </c>
    </row>
    <row r="423" spans="1:25" x14ac:dyDescent="0.25">
      <c r="A423" s="1">
        <v>43203</v>
      </c>
      <c r="B423">
        <v>-5</v>
      </c>
      <c r="C423" s="36" t="s">
        <v>438</v>
      </c>
      <c r="D423" s="31" t="s">
        <v>1181</v>
      </c>
      <c r="E423" s="31" t="s">
        <v>1182</v>
      </c>
      <c r="F423">
        <v>5533447</v>
      </c>
      <c r="G423" s="36" t="s">
        <v>469</v>
      </c>
      <c r="H423">
        <v>26.841699999999999</v>
      </c>
      <c r="I423">
        <v>-134.21</v>
      </c>
      <c r="J423" s="36" t="s">
        <v>446</v>
      </c>
      <c r="K423" s="31" t="s">
        <v>463</v>
      </c>
      <c r="L423" s="36" t="s">
        <v>1177</v>
      </c>
      <c r="M423" s="19">
        <v>75</v>
      </c>
      <c r="N423" s="31" t="s">
        <v>1178</v>
      </c>
      <c r="O423" s="34" t="str">
        <f t="shared" si="24"/>
        <v>EXP</v>
      </c>
      <c r="P423" s="31" t="s">
        <v>140</v>
      </c>
      <c r="Q423" s="34" t="str">
        <f t="shared" si="25"/>
        <v>EXPSOR</v>
      </c>
      <c r="R423" s="34" t="str">
        <f>VLOOKUP(Q423,'Coding Matrix'!$D$8:$G$70,4,FALSE)</f>
        <v>Plant</v>
      </c>
      <c r="S423" s="31"/>
      <c r="T423" s="36" t="s">
        <v>439</v>
      </c>
      <c r="U423" s="1">
        <v>43203</v>
      </c>
      <c r="V423">
        <v>3160844</v>
      </c>
      <c r="W423" s="1">
        <v>43203</v>
      </c>
      <c r="X423" s="70" t="str">
        <f>VLOOKUP(T423,'GL Types'!$A$2:$B$9,2,FALSE)</f>
        <v>Finished Goods</v>
      </c>
      <c r="Y423" s="70" t="str">
        <f>VLOOKUP(Q423,'Coding Matrix'!$D$8:$H$70,5,FALSE)</f>
        <v>Expired -  Shipped out of rotation</v>
      </c>
    </row>
    <row r="424" spans="1:25" x14ac:dyDescent="0.25">
      <c r="A424" s="1">
        <v>43203</v>
      </c>
      <c r="B424">
        <v>-3</v>
      </c>
      <c r="C424" s="36" t="s">
        <v>438</v>
      </c>
      <c r="D424" s="31" t="s">
        <v>1183</v>
      </c>
      <c r="E424" s="31" t="s">
        <v>1184</v>
      </c>
      <c r="F424">
        <v>5533447</v>
      </c>
      <c r="G424" s="36" t="s">
        <v>469</v>
      </c>
      <c r="H424">
        <v>20.6891</v>
      </c>
      <c r="I424">
        <v>-62.07</v>
      </c>
      <c r="J424" s="36" t="s">
        <v>446</v>
      </c>
      <c r="K424" s="31" t="s">
        <v>463</v>
      </c>
      <c r="L424" s="36" t="s">
        <v>1177</v>
      </c>
      <c r="M424" s="19">
        <v>75</v>
      </c>
      <c r="N424" s="31" t="s">
        <v>1178</v>
      </c>
      <c r="O424" s="34" t="str">
        <f t="shared" si="24"/>
        <v>EXP</v>
      </c>
      <c r="P424" s="31" t="s">
        <v>140</v>
      </c>
      <c r="Q424" s="34" t="str">
        <f t="shared" si="25"/>
        <v>EXPSOR</v>
      </c>
      <c r="R424" s="34" t="str">
        <f>VLOOKUP(Q424,'Coding Matrix'!$D$8:$G$70,4,FALSE)</f>
        <v>Plant</v>
      </c>
      <c r="S424" s="31"/>
      <c r="T424" s="36" t="s">
        <v>439</v>
      </c>
      <c r="U424" s="1">
        <v>43203</v>
      </c>
      <c r="V424">
        <v>3160617</v>
      </c>
      <c r="W424" s="1">
        <v>43203</v>
      </c>
      <c r="X424" s="70" t="str">
        <f>VLOOKUP(T424,'GL Types'!$A$2:$B$9,2,FALSE)</f>
        <v>Finished Goods</v>
      </c>
      <c r="Y424" s="70" t="str">
        <f>VLOOKUP(Q424,'Coding Matrix'!$D$8:$H$70,5,FALSE)</f>
        <v>Expired -  Shipped out of rotation</v>
      </c>
    </row>
    <row r="425" spans="1:25" x14ac:dyDescent="0.25">
      <c r="A425" s="1">
        <v>43203</v>
      </c>
      <c r="B425">
        <v>-7</v>
      </c>
      <c r="C425" s="36" t="s">
        <v>438</v>
      </c>
      <c r="D425" s="31" t="s">
        <v>1183</v>
      </c>
      <c r="E425" s="31" t="s">
        <v>1184</v>
      </c>
      <c r="F425">
        <v>5533447</v>
      </c>
      <c r="G425" s="36" t="s">
        <v>469</v>
      </c>
      <c r="H425">
        <v>20.6891</v>
      </c>
      <c r="I425">
        <v>-144.82</v>
      </c>
      <c r="J425" s="36" t="s">
        <v>446</v>
      </c>
      <c r="K425" s="31" t="s">
        <v>463</v>
      </c>
      <c r="L425" s="36" t="s">
        <v>1185</v>
      </c>
      <c r="M425" s="19">
        <v>75</v>
      </c>
      <c r="N425" s="31" t="s">
        <v>1178</v>
      </c>
      <c r="O425" s="34" t="str">
        <f t="shared" si="24"/>
        <v>EXP</v>
      </c>
      <c r="P425" s="31" t="s">
        <v>140</v>
      </c>
      <c r="Q425" s="34" t="str">
        <f t="shared" si="25"/>
        <v>EXPSOR</v>
      </c>
      <c r="R425" s="34" t="str">
        <f>VLOOKUP(Q425,'Coding Matrix'!$D$8:$G$70,4,FALSE)</f>
        <v>Plant</v>
      </c>
      <c r="S425" s="31"/>
      <c r="T425" s="36" t="s">
        <v>439</v>
      </c>
      <c r="U425" s="1">
        <v>43203</v>
      </c>
      <c r="V425">
        <v>3160617</v>
      </c>
      <c r="W425" s="1">
        <v>43203</v>
      </c>
      <c r="X425" s="70" t="str">
        <f>VLOOKUP(T425,'GL Types'!$A$2:$B$9,2,FALSE)</f>
        <v>Finished Goods</v>
      </c>
      <c r="Y425" s="70" t="str">
        <f>VLOOKUP(Q425,'Coding Matrix'!$D$8:$H$70,5,FALSE)</f>
        <v>Expired -  Shipped out of rotation</v>
      </c>
    </row>
    <row r="426" spans="1:25" x14ac:dyDescent="0.25">
      <c r="A426" s="1">
        <v>43203</v>
      </c>
      <c r="B426">
        <v>-2</v>
      </c>
      <c r="C426" s="36" t="s">
        <v>438</v>
      </c>
      <c r="D426" s="31" t="s">
        <v>1186</v>
      </c>
      <c r="E426" s="31" t="s">
        <v>1187</v>
      </c>
      <c r="F426">
        <v>5533447</v>
      </c>
      <c r="G426" s="36" t="s">
        <v>469</v>
      </c>
      <c r="H426">
        <v>19.711099999999998</v>
      </c>
      <c r="I426">
        <v>-39.42</v>
      </c>
      <c r="J426" s="36" t="s">
        <v>446</v>
      </c>
      <c r="K426" s="31" t="s">
        <v>463</v>
      </c>
      <c r="L426" s="36" t="s">
        <v>1185</v>
      </c>
      <c r="M426" s="19">
        <v>75</v>
      </c>
      <c r="N426" s="31" t="s">
        <v>1178</v>
      </c>
      <c r="O426" s="34" t="str">
        <f t="shared" si="24"/>
        <v>EXP</v>
      </c>
      <c r="P426" s="31" t="s">
        <v>140</v>
      </c>
      <c r="Q426" s="34" t="str">
        <f t="shared" si="25"/>
        <v>EXPSOR</v>
      </c>
      <c r="R426" s="34" t="str">
        <f>VLOOKUP(Q426,'Coding Matrix'!$D$8:$G$70,4,FALSE)</f>
        <v>Plant</v>
      </c>
      <c r="S426" s="31"/>
      <c r="T426" s="36" t="s">
        <v>439</v>
      </c>
      <c r="U426" s="1">
        <v>43203</v>
      </c>
      <c r="V426">
        <v>3160608</v>
      </c>
      <c r="W426" s="1">
        <v>43203</v>
      </c>
      <c r="X426" s="70" t="str">
        <f>VLOOKUP(T426,'GL Types'!$A$2:$B$9,2,FALSE)</f>
        <v>Finished Goods</v>
      </c>
      <c r="Y426" s="70" t="str">
        <f>VLOOKUP(Q426,'Coding Matrix'!$D$8:$H$70,5,FALSE)</f>
        <v>Expired -  Shipped out of rotation</v>
      </c>
    </row>
    <row r="427" spans="1:25" x14ac:dyDescent="0.25">
      <c r="A427" s="1">
        <v>43203</v>
      </c>
      <c r="B427">
        <v>-36</v>
      </c>
      <c r="C427" s="36" t="s">
        <v>438</v>
      </c>
      <c r="D427" s="31" t="s">
        <v>1188</v>
      </c>
      <c r="E427" s="31" t="s">
        <v>1189</v>
      </c>
      <c r="F427">
        <v>5533447</v>
      </c>
      <c r="G427" s="36" t="s">
        <v>469</v>
      </c>
      <c r="H427">
        <v>25.954799999999999</v>
      </c>
      <c r="I427">
        <v>-934.37</v>
      </c>
      <c r="J427" s="36" t="s">
        <v>446</v>
      </c>
      <c r="K427" s="31" t="s">
        <v>463</v>
      </c>
      <c r="L427" s="36" t="s">
        <v>1185</v>
      </c>
      <c r="M427" s="19">
        <v>75</v>
      </c>
      <c r="N427" s="31" t="s">
        <v>1178</v>
      </c>
      <c r="O427" s="34" t="str">
        <f t="shared" si="24"/>
        <v>EXP</v>
      </c>
      <c r="P427" s="31" t="s">
        <v>140</v>
      </c>
      <c r="Q427" s="34" t="str">
        <f t="shared" si="25"/>
        <v>EXPSOR</v>
      </c>
      <c r="R427" s="34" t="str">
        <f>VLOOKUP(Q427,'Coding Matrix'!$D$8:$G$70,4,FALSE)</f>
        <v>Plant</v>
      </c>
      <c r="S427" s="31"/>
      <c r="T427" s="36" t="s">
        <v>439</v>
      </c>
      <c r="U427" s="1">
        <v>43203</v>
      </c>
      <c r="V427">
        <v>3159077</v>
      </c>
      <c r="W427" s="1">
        <v>43203</v>
      </c>
      <c r="X427" s="70" t="str">
        <f>VLOOKUP(T427,'GL Types'!$A$2:$B$9,2,FALSE)</f>
        <v>Finished Goods</v>
      </c>
      <c r="Y427" s="70" t="str">
        <f>VLOOKUP(Q427,'Coding Matrix'!$D$8:$H$70,5,FALSE)</f>
        <v>Expired -  Shipped out of rotation</v>
      </c>
    </row>
    <row r="428" spans="1:25" x14ac:dyDescent="0.25">
      <c r="A428" s="1">
        <v>43203</v>
      </c>
      <c r="B428">
        <v>-9</v>
      </c>
      <c r="C428" s="36" t="s">
        <v>438</v>
      </c>
      <c r="D428" s="31" t="s">
        <v>1190</v>
      </c>
      <c r="E428" s="31" t="s">
        <v>1191</v>
      </c>
      <c r="F428">
        <v>5533447</v>
      </c>
      <c r="G428" s="36" t="s">
        <v>469</v>
      </c>
      <c r="H428">
        <v>18.089600000000001</v>
      </c>
      <c r="I428">
        <v>-162.81</v>
      </c>
      <c r="J428" s="36" t="s">
        <v>446</v>
      </c>
      <c r="K428" s="31" t="s">
        <v>463</v>
      </c>
      <c r="L428" s="36" t="s">
        <v>1185</v>
      </c>
      <c r="M428" s="19">
        <v>75</v>
      </c>
      <c r="N428" s="31" t="s">
        <v>1178</v>
      </c>
      <c r="O428" s="34" t="str">
        <f t="shared" si="24"/>
        <v>EXP</v>
      </c>
      <c r="P428" s="31" t="s">
        <v>140</v>
      </c>
      <c r="Q428" s="34" t="str">
        <f t="shared" si="25"/>
        <v>EXPSOR</v>
      </c>
      <c r="R428" s="34" t="str">
        <f>VLOOKUP(Q428,'Coding Matrix'!$D$8:$G$70,4,FALSE)</f>
        <v>Plant</v>
      </c>
      <c r="S428" s="31"/>
      <c r="T428" s="36" t="s">
        <v>439</v>
      </c>
      <c r="U428" s="1">
        <v>43203</v>
      </c>
      <c r="V428">
        <v>3159032</v>
      </c>
      <c r="W428" s="1">
        <v>43203</v>
      </c>
      <c r="X428" s="70" t="str">
        <f>VLOOKUP(T428,'GL Types'!$A$2:$B$9,2,FALSE)</f>
        <v>Finished Goods</v>
      </c>
      <c r="Y428" s="70" t="str">
        <f>VLOOKUP(Q428,'Coding Matrix'!$D$8:$H$70,5,FALSE)</f>
        <v>Expired -  Shipped out of rotation</v>
      </c>
    </row>
    <row r="429" spans="1:25" x14ac:dyDescent="0.25">
      <c r="A429" s="1">
        <v>43203</v>
      </c>
      <c r="B429">
        <v>-8</v>
      </c>
      <c r="C429" s="36" t="s">
        <v>438</v>
      </c>
      <c r="D429" s="31" t="s">
        <v>1190</v>
      </c>
      <c r="E429" s="31" t="s">
        <v>1192</v>
      </c>
      <c r="F429">
        <v>5533447</v>
      </c>
      <c r="G429" s="36" t="s">
        <v>469</v>
      </c>
      <c r="H429">
        <v>18.089600000000001</v>
      </c>
      <c r="I429">
        <v>-144.72</v>
      </c>
      <c r="J429" s="36" t="s">
        <v>446</v>
      </c>
      <c r="K429" s="31" t="s">
        <v>463</v>
      </c>
      <c r="L429" s="36" t="s">
        <v>1193</v>
      </c>
      <c r="M429" s="19">
        <v>75</v>
      </c>
      <c r="N429" s="31" t="s">
        <v>1178</v>
      </c>
      <c r="O429" s="34" t="str">
        <f t="shared" si="24"/>
        <v>EXP</v>
      </c>
      <c r="P429" s="31" t="s">
        <v>140</v>
      </c>
      <c r="Q429" s="34" t="str">
        <f t="shared" si="25"/>
        <v>EXPSOR</v>
      </c>
      <c r="R429" s="34" t="str">
        <f>VLOOKUP(Q429,'Coding Matrix'!$D$8:$G$70,4,FALSE)</f>
        <v>Plant</v>
      </c>
      <c r="S429" s="31"/>
      <c r="T429" s="36" t="s">
        <v>439</v>
      </c>
      <c r="U429" s="1">
        <v>43203</v>
      </c>
      <c r="V429">
        <v>3159032</v>
      </c>
      <c r="W429" s="1">
        <v>43203</v>
      </c>
      <c r="X429" s="70" t="str">
        <f>VLOOKUP(T429,'GL Types'!$A$2:$B$9,2,FALSE)</f>
        <v>Finished Goods</v>
      </c>
      <c r="Y429" s="70" t="str">
        <f>VLOOKUP(Q429,'Coding Matrix'!$D$8:$H$70,5,FALSE)</f>
        <v>Expired -  Shipped out of rotation</v>
      </c>
    </row>
    <row r="430" spans="1:25" x14ac:dyDescent="0.25">
      <c r="A430" s="1">
        <v>43203</v>
      </c>
      <c r="B430">
        <v>-82</v>
      </c>
      <c r="C430" s="36" t="s">
        <v>438</v>
      </c>
      <c r="D430" s="31" t="s">
        <v>1194</v>
      </c>
      <c r="E430" s="31" t="s">
        <v>1195</v>
      </c>
      <c r="F430">
        <v>5533447</v>
      </c>
      <c r="G430" s="36" t="s">
        <v>469</v>
      </c>
      <c r="H430">
        <v>6.0903999999999998</v>
      </c>
      <c r="I430">
        <v>-499.41</v>
      </c>
      <c r="J430" s="36" t="s">
        <v>446</v>
      </c>
      <c r="K430" s="31" t="s">
        <v>463</v>
      </c>
      <c r="L430" s="36" t="s">
        <v>1193</v>
      </c>
      <c r="M430" s="19">
        <v>75</v>
      </c>
      <c r="N430" s="31" t="s">
        <v>1178</v>
      </c>
      <c r="O430" s="34" t="str">
        <f t="shared" si="24"/>
        <v>EXP</v>
      </c>
      <c r="P430" s="31" t="s">
        <v>140</v>
      </c>
      <c r="Q430" s="34" t="str">
        <f t="shared" si="25"/>
        <v>EXPSOR</v>
      </c>
      <c r="R430" s="34" t="str">
        <f>VLOOKUP(Q430,'Coding Matrix'!$D$8:$G$70,4,FALSE)</f>
        <v>Plant</v>
      </c>
      <c r="S430" s="31"/>
      <c r="T430" s="36" t="s">
        <v>439</v>
      </c>
      <c r="U430" s="1">
        <v>43203</v>
      </c>
      <c r="V430">
        <v>3158041</v>
      </c>
      <c r="W430" s="1">
        <v>43203</v>
      </c>
      <c r="X430" s="70" t="str">
        <f>VLOOKUP(T430,'GL Types'!$A$2:$B$9,2,FALSE)</f>
        <v>Finished Goods</v>
      </c>
      <c r="Y430" s="70" t="str">
        <f>VLOOKUP(Q430,'Coding Matrix'!$D$8:$H$70,5,FALSE)</f>
        <v>Expired -  Shipped out of rotation</v>
      </c>
    </row>
    <row r="431" spans="1:25" x14ac:dyDescent="0.25">
      <c r="A431" s="1">
        <v>43203</v>
      </c>
      <c r="B431">
        <v>-3</v>
      </c>
      <c r="C431" s="36" t="s">
        <v>438</v>
      </c>
      <c r="D431" s="31" t="s">
        <v>1196</v>
      </c>
      <c r="E431" s="31" t="s">
        <v>1197</v>
      </c>
      <c r="F431">
        <v>5533447</v>
      </c>
      <c r="G431" s="36" t="s">
        <v>469</v>
      </c>
      <c r="H431">
        <v>22.100999999999999</v>
      </c>
      <c r="I431">
        <v>-66.3</v>
      </c>
      <c r="J431" s="36" t="s">
        <v>446</v>
      </c>
      <c r="K431" s="31" t="s">
        <v>463</v>
      </c>
      <c r="L431" s="36" t="s">
        <v>1193</v>
      </c>
      <c r="M431" s="19">
        <v>75</v>
      </c>
      <c r="N431" s="31" t="s">
        <v>1178</v>
      </c>
      <c r="O431" s="34" t="str">
        <f t="shared" si="24"/>
        <v>EXP</v>
      </c>
      <c r="P431" s="31" t="s">
        <v>140</v>
      </c>
      <c r="Q431" s="34" t="str">
        <f t="shared" si="25"/>
        <v>EXPSOR</v>
      </c>
      <c r="R431" s="34" t="str">
        <f>VLOOKUP(Q431,'Coding Matrix'!$D$8:$G$70,4,FALSE)</f>
        <v>Plant</v>
      </c>
      <c r="S431" s="31"/>
      <c r="T431" s="36" t="s">
        <v>439</v>
      </c>
      <c r="U431" s="1">
        <v>43203</v>
      </c>
      <c r="V431">
        <v>2200660</v>
      </c>
      <c r="W431" s="1">
        <v>43203</v>
      </c>
      <c r="X431" s="70" t="str">
        <f>VLOOKUP(T431,'GL Types'!$A$2:$B$9,2,FALSE)</f>
        <v>Finished Goods</v>
      </c>
      <c r="Y431" s="70" t="str">
        <f>VLOOKUP(Q431,'Coding Matrix'!$D$8:$H$70,5,FALSE)</f>
        <v>Expired -  Shipped out of rotation</v>
      </c>
    </row>
    <row r="432" spans="1:25" x14ac:dyDescent="0.25">
      <c r="A432" s="1">
        <v>43203</v>
      </c>
      <c r="B432">
        <v>-7</v>
      </c>
      <c r="C432" s="36" t="s">
        <v>438</v>
      </c>
      <c r="D432" s="31" t="s">
        <v>1196</v>
      </c>
      <c r="E432" s="31" t="s">
        <v>1198</v>
      </c>
      <c r="F432">
        <v>5533447</v>
      </c>
      <c r="G432" s="36" t="s">
        <v>469</v>
      </c>
      <c r="H432">
        <v>22.100999999999999</v>
      </c>
      <c r="I432">
        <v>-154.71</v>
      </c>
      <c r="J432" s="36" t="s">
        <v>446</v>
      </c>
      <c r="K432" s="31" t="s">
        <v>463</v>
      </c>
      <c r="L432" s="36" t="s">
        <v>1193</v>
      </c>
      <c r="M432" s="19">
        <v>75</v>
      </c>
      <c r="N432" s="31" t="s">
        <v>1178</v>
      </c>
      <c r="O432" s="34" t="str">
        <f t="shared" si="24"/>
        <v>EXP</v>
      </c>
      <c r="P432" s="31" t="s">
        <v>140</v>
      </c>
      <c r="Q432" s="34" t="str">
        <f t="shared" si="25"/>
        <v>EXPSOR</v>
      </c>
      <c r="R432" s="34" t="str">
        <f>VLOOKUP(Q432,'Coding Matrix'!$D$8:$G$70,4,FALSE)</f>
        <v>Plant</v>
      </c>
      <c r="S432" s="31"/>
      <c r="T432" s="36" t="s">
        <v>439</v>
      </c>
      <c r="U432" s="1">
        <v>43203</v>
      </c>
      <c r="V432">
        <v>2200660</v>
      </c>
      <c r="W432" s="1">
        <v>43203</v>
      </c>
      <c r="X432" s="70" t="str">
        <f>VLOOKUP(T432,'GL Types'!$A$2:$B$9,2,FALSE)</f>
        <v>Finished Goods</v>
      </c>
      <c r="Y432" s="70" t="str">
        <f>VLOOKUP(Q432,'Coding Matrix'!$D$8:$H$70,5,FALSE)</f>
        <v>Expired -  Shipped out of rotation</v>
      </c>
    </row>
    <row r="433" spans="1:25" x14ac:dyDescent="0.25">
      <c r="A433" s="1">
        <v>43203</v>
      </c>
      <c r="B433">
        <v>-1</v>
      </c>
      <c r="C433" s="36" t="s">
        <v>438</v>
      </c>
      <c r="D433" s="31" t="s">
        <v>1143</v>
      </c>
      <c r="E433" s="31" t="s">
        <v>1199</v>
      </c>
      <c r="F433">
        <v>5533447</v>
      </c>
      <c r="G433" s="36" t="s">
        <v>469</v>
      </c>
      <c r="H433">
        <v>20.099299999999999</v>
      </c>
      <c r="I433">
        <v>-20.100000000000001</v>
      </c>
      <c r="J433" s="36" t="s">
        <v>446</v>
      </c>
      <c r="K433" s="31" t="s">
        <v>463</v>
      </c>
      <c r="L433" s="36" t="s">
        <v>1200</v>
      </c>
      <c r="M433" s="19">
        <v>75</v>
      </c>
      <c r="N433" s="31" t="s">
        <v>1178</v>
      </c>
      <c r="O433" s="34" t="str">
        <f t="shared" si="24"/>
        <v>EXP</v>
      </c>
      <c r="P433" s="31" t="s">
        <v>140</v>
      </c>
      <c r="Q433" s="34" t="str">
        <f t="shared" si="25"/>
        <v>EXPSOR</v>
      </c>
      <c r="R433" s="34" t="str">
        <f>VLOOKUP(Q433,'Coding Matrix'!$D$8:$G$70,4,FALSE)</f>
        <v>Plant</v>
      </c>
      <c r="S433" s="31"/>
      <c r="T433" s="36" t="s">
        <v>439</v>
      </c>
      <c r="U433" s="1">
        <v>43203</v>
      </c>
      <c r="V433">
        <v>2200458</v>
      </c>
      <c r="W433" s="1">
        <v>43203</v>
      </c>
      <c r="X433" s="70" t="str">
        <f>VLOOKUP(T433,'GL Types'!$A$2:$B$9,2,FALSE)</f>
        <v>Finished Goods</v>
      </c>
      <c r="Y433" s="70" t="str">
        <f>VLOOKUP(Q433,'Coding Matrix'!$D$8:$H$70,5,FALSE)</f>
        <v>Expired -  Shipped out of rotation</v>
      </c>
    </row>
    <row r="434" spans="1:25" x14ac:dyDescent="0.25">
      <c r="A434" s="1">
        <v>43203</v>
      </c>
      <c r="B434">
        <v>-1</v>
      </c>
      <c r="C434" s="36" t="s">
        <v>438</v>
      </c>
      <c r="D434" s="31" t="s">
        <v>1201</v>
      </c>
      <c r="E434" s="31" t="s">
        <v>1202</v>
      </c>
      <c r="F434">
        <v>5533447</v>
      </c>
      <c r="G434" s="36" t="s">
        <v>469</v>
      </c>
      <c r="H434">
        <v>45.892099999999999</v>
      </c>
      <c r="I434">
        <v>-45.89</v>
      </c>
      <c r="J434" s="36" t="s">
        <v>446</v>
      </c>
      <c r="K434" s="31" t="s">
        <v>463</v>
      </c>
      <c r="L434" s="36" t="s">
        <v>1203</v>
      </c>
      <c r="M434" s="19">
        <v>75</v>
      </c>
      <c r="N434" s="31" t="s">
        <v>1178</v>
      </c>
      <c r="O434" s="34" t="str">
        <f t="shared" si="24"/>
        <v>EXP</v>
      </c>
      <c r="P434" s="31" t="s">
        <v>140</v>
      </c>
      <c r="Q434" s="34" t="str">
        <f t="shared" si="25"/>
        <v>EXPSOR</v>
      </c>
      <c r="R434" s="34" t="str">
        <f>VLOOKUP(Q434,'Coding Matrix'!$D$8:$G$70,4,FALSE)</f>
        <v>Plant</v>
      </c>
      <c r="S434" s="31"/>
      <c r="T434" s="36" t="s">
        <v>439</v>
      </c>
      <c r="U434" s="1">
        <v>43203</v>
      </c>
      <c r="V434">
        <v>2199627</v>
      </c>
      <c r="W434" s="1">
        <v>43203</v>
      </c>
      <c r="X434" s="70" t="str">
        <f>VLOOKUP(T434,'GL Types'!$A$2:$B$9,2,FALSE)</f>
        <v>Finished Goods</v>
      </c>
      <c r="Y434" s="70" t="str">
        <f>VLOOKUP(Q434,'Coding Matrix'!$D$8:$H$70,5,FALSE)</f>
        <v>Expired -  Shipped out of rotation</v>
      </c>
    </row>
    <row r="435" spans="1:25" x14ac:dyDescent="0.25">
      <c r="A435" s="1">
        <v>43206</v>
      </c>
      <c r="B435">
        <v>-1398</v>
      </c>
      <c r="C435" s="36" t="s">
        <v>440</v>
      </c>
      <c r="D435" s="33">
        <v>22172</v>
      </c>
      <c r="E435" s="31" t="s">
        <v>1166</v>
      </c>
      <c r="F435">
        <v>5539224</v>
      </c>
      <c r="G435" s="36" t="s">
        <v>469</v>
      </c>
      <c r="H435">
        <v>1.1931</v>
      </c>
      <c r="I435" s="32">
        <v>-1667.95</v>
      </c>
      <c r="J435" s="36" t="s">
        <v>436</v>
      </c>
      <c r="K435" s="31" t="s">
        <v>463</v>
      </c>
      <c r="L435" s="36" t="s">
        <v>1167</v>
      </c>
      <c r="M435" s="19">
        <v>75</v>
      </c>
      <c r="N435" s="31" t="s">
        <v>1168</v>
      </c>
      <c r="O435" s="34" t="str">
        <f t="shared" si="24"/>
        <v>OOS</v>
      </c>
      <c r="P435" s="31" t="s">
        <v>128</v>
      </c>
      <c r="Q435" s="34" t="str">
        <f t="shared" si="25"/>
        <v>OOSTMP</v>
      </c>
      <c r="R435" s="34" t="str">
        <f>VLOOKUP(Q435,'Coding Matrix'!$D$8:$G$70,4,FALSE)</f>
        <v>Plant</v>
      </c>
      <c r="S435" s="31"/>
      <c r="T435" s="36" t="s">
        <v>441</v>
      </c>
      <c r="U435" s="1">
        <v>43206</v>
      </c>
      <c r="V435">
        <v>2207306</v>
      </c>
      <c r="W435" s="1">
        <v>43206</v>
      </c>
      <c r="X435" s="70" t="str">
        <f>VLOOKUP(T435,'GL Types'!$A$2:$B$9,2,FALSE)</f>
        <v>Inventory-Dry / Non-commodity</v>
      </c>
      <c r="Y435" s="70" t="str">
        <f>VLOOKUP(Q435,'Coding Matrix'!$D$8:$H$70,5,FALSE)</f>
        <v>0ut of Spec - Temperature / Storage issue</v>
      </c>
    </row>
    <row r="436" spans="1:25" x14ac:dyDescent="0.25">
      <c r="A436" s="1">
        <v>43207</v>
      </c>
      <c r="B436">
        <v>-3</v>
      </c>
      <c r="C436" s="36" t="s">
        <v>438</v>
      </c>
      <c r="D436" s="31" t="s">
        <v>840</v>
      </c>
      <c r="E436" s="31" t="s">
        <v>1113</v>
      </c>
      <c r="F436">
        <v>5544124</v>
      </c>
      <c r="G436" s="36" t="s">
        <v>469</v>
      </c>
      <c r="H436">
        <v>29.0318</v>
      </c>
      <c r="I436">
        <v>-87.1</v>
      </c>
      <c r="J436" s="36" t="s">
        <v>436</v>
      </c>
      <c r="K436" s="31" t="s">
        <v>463</v>
      </c>
      <c r="L436" s="36" t="s">
        <v>1114</v>
      </c>
      <c r="M436" s="19">
        <v>75</v>
      </c>
      <c r="N436" s="31" t="s">
        <v>1115</v>
      </c>
      <c r="O436" s="34" t="str">
        <f t="shared" si="24"/>
        <v>DMG</v>
      </c>
      <c r="P436" s="31" t="s">
        <v>132</v>
      </c>
      <c r="Q436" s="34" t="str">
        <f t="shared" si="25"/>
        <v>DMGDMG</v>
      </c>
      <c r="R436" s="34" t="str">
        <f>VLOOKUP(Q436,'Coding Matrix'!$D$8:$G$70,4,FALSE)</f>
        <v>Plant</v>
      </c>
      <c r="S436" s="31"/>
      <c r="T436" s="36" t="s">
        <v>439</v>
      </c>
      <c r="U436" s="1">
        <v>43207</v>
      </c>
      <c r="V436">
        <v>3166671</v>
      </c>
      <c r="W436" s="1">
        <v>43207</v>
      </c>
      <c r="X436" s="70" t="str">
        <f>VLOOKUP(T436,'GL Types'!$A$2:$B$9,2,FALSE)</f>
        <v>Finished Goods</v>
      </c>
      <c r="Y436" s="70" t="str">
        <f>VLOOKUP(Q436,'Coding Matrix'!$D$8:$H$70,5,FALSE)</f>
        <v>Damaged -  Repeat Primary code if other codes are not applicable</v>
      </c>
    </row>
    <row r="437" spans="1:25" x14ac:dyDescent="0.25">
      <c r="A437" s="1">
        <v>43207</v>
      </c>
      <c r="B437">
        <v>-1</v>
      </c>
      <c r="C437" s="36" t="s">
        <v>438</v>
      </c>
      <c r="D437" s="31" t="s">
        <v>1116</v>
      </c>
      <c r="E437" s="31" t="s">
        <v>1117</v>
      </c>
      <c r="F437">
        <v>5543630</v>
      </c>
      <c r="G437" s="36" t="s">
        <v>469</v>
      </c>
      <c r="H437">
        <v>16.864899999999999</v>
      </c>
      <c r="I437">
        <v>-16.86</v>
      </c>
      <c r="J437" s="36" t="s">
        <v>446</v>
      </c>
      <c r="K437" s="31" t="s">
        <v>463</v>
      </c>
      <c r="L437" s="36" t="s">
        <v>1118</v>
      </c>
      <c r="M437" s="19">
        <v>75</v>
      </c>
      <c r="N437" s="31" t="s">
        <v>1119</v>
      </c>
      <c r="O437" s="34" t="str">
        <f t="shared" si="24"/>
        <v>DMG</v>
      </c>
      <c r="P437" s="31" t="s">
        <v>133</v>
      </c>
      <c r="Q437" s="34" t="str">
        <f t="shared" si="25"/>
        <v>DMGDWH</v>
      </c>
      <c r="R437" s="34" t="str">
        <f>VLOOKUP(Q437,'Coding Matrix'!$D$8:$G$70,4,FALSE)</f>
        <v>Plant</v>
      </c>
      <c r="S437" s="31"/>
      <c r="T437" s="36" t="s">
        <v>439</v>
      </c>
      <c r="U437" s="1">
        <v>43207</v>
      </c>
      <c r="V437">
        <v>2199681</v>
      </c>
      <c r="W437" s="1">
        <v>43207</v>
      </c>
      <c r="X437" s="70" t="str">
        <f>VLOOKUP(T437,'GL Types'!$A$2:$B$9,2,FALSE)</f>
        <v>Finished Goods</v>
      </c>
      <c r="Y437" s="70" t="str">
        <f>VLOOKUP(Q437,'Coding Matrix'!$D$8:$H$70,5,FALSE)</f>
        <v>Damaged -  Damage Warehouse - Material Handling Damage</v>
      </c>
    </row>
    <row r="438" spans="1:25" x14ac:dyDescent="0.25">
      <c r="A438" s="1">
        <v>43207</v>
      </c>
      <c r="B438">
        <v>-1</v>
      </c>
      <c r="C438" s="36" t="s">
        <v>438</v>
      </c>
      <c r="D438" s="31" t="s">
        <v>1120</v>
      </c>
      <c r="E438" s="31" t="s">
        <v>1121</v>
      </c>
      <c r="F438">
        <v>5543628</v>
      </c>
      <c r="G438" s="36" t="s">
        <v>469</v>
      </c>
      <c r="H438">
        <v>16.731400000000001</v>
      </c>
      <c r="I438">
        <v>-16.73</v>
      </c>
      <c r="J438" s="36" t="s">
        <v>446</v>
      </c>
      <c r="K438" s="31" t="s">
        <v>463</v>
      </c>
      <c r="L438" s="36" t="s">
        <v>1122</v>
      </c>
      <c r="M438" s="19">
        <v>75</v>
      </c>
      <c r="N438" s="31" t="s">
        <v>1123</v>
      </c>
      <c r="O438" s="34" t="str">
        <f t="shared" si="24"/>
        <v>OOS</v>
      </c>
      <c r="P438" s="31" t="s">
        <v>124</v>
      </c>
      <c r="Q438" s="34" t="str">
        <f t="shared" si="25"/>
        <v>OOSSTN</v>
      </c>
      <c r="R438" s="34" t="str">
        <f>VLOOKUP(Q438,'Coding Matrix'!$D$8:$G$70,4,FALSE)</f>
        <v>Plant</v>
      </c>
      <c r="S438" s="31"/>
      <c r="T438" s="36" t="s">
        <v>439</v>
      </c>
      <c r="U438" s="1">
        <v>43207</v>
      </c>
      <c r="V438">
        <v>3150584</v>
      </c>
      <c r="W438" s="1">
        <v>43207</v>
      </c>
      <c r="X438" s="70" t="str">
        <f>VLOOKUP(T438,'GL Types'!$A$2:$B$9,2,FALSE)</f>
        <v>Finished Goods</v>
      </c>
      <c r="Y438" s="70" t="str">
        <f>VLOOKUP(Q438,'Coding Matrix'!$D$8:$H$70,5,FALSE)</f>
        <v>0ut of Spec - Stained</v>
      </c>
    </row>
    <row r="439" spans="1:25" x14ac:dyDescent="0.25">
      <c r="A439" s="1">
        <v>43207</v>
      </c>
      <c r="B439">
        <v>-1</v>
      </c>
      <c r="C439" s="36" t="s">
        <v>438</v>
      </c>
      <c r="D439" s="31" t="s">
        <v>1124</v>
      </c>
      <c r="E439" s="31" t="s">
        <v>1125</v>
      </c>
      <c r="F439">
        <v>5543598</v>
      </c>
      <c r="G439" s="36" t="s">
        <v>469</v>
      </c>
      <c r="H439">
        <v>19.2529</v>
      </c>
      <c r="I439">
        <v>-19.25</v>
      </c>
      <c r="J439" s="36" t="s">
        <v>436</v>
      </c>
      <c r="K439" s="31" t="s">
        <v>463</v>
      </c>
      <c r="L439" s="36" t="s">
        <v>1126</v>
      </c>
      <c r="M439" s="19">
        <v>75</v>
      </c>
      <c r="N439" s="31" t="s">
        <v>1119</v>
      </c>
      <c r="O439" s="34" t="str">
        <f t="shared" si="24"/>
        <v>DMG</v>
      </c>
      <c r="P439" s="31" t="s">
        <v>133</v>
      </c>
      <c r="Q439" s="34" t="str">
        <f t="shared" si="25"/>
        <v>DMGDWH</v>
      </c>
      <c r="R439" s="34" t="str">
        <f>VLOOKUP(Q439,'Coding Matrix'!$D$8:$G$70,4,FALSE)</f>
        <v>Plant</v>
      </c>
      <c r="S439" s="31"/>
      <c r="T439" s="36" t="s">
        <v>439</v>
      </c>
      <c r="U439" s="1">
        <v>43207</v>
      </c>
      <c r="V439">
        <v>2203360</v>
      </c>
      <c r="W439" s="1">
        <v>43207</v>
      </c>
      <c r="X439" s="70" t="str">
        <f>VLOOKUP(T439,'GL Types'!$A$2:$B$9,2,FALSE)</f>
        <v>Finished Goods</v>
      </c>
      <c r="Y439" s="70" t="str">
        <f>VLOOKUP(Q439,'Coding Matrix'!$D$8:$H$70,5,FALSE)</f>
        <v>Damaged -  Damage Warehouse - Material Handling Damage</v>
      </c>
    </row>
    <row r="440" spans="1:25" x14ac:dyDescent="0.25">
      <c r="A440" s="1">
        <v>43207</v>
      </c>
      <c r="B440">
        <v>-1</v>
      </c>
      <c r="C440" s="36" t="s">
        <v>438</v>
      </c>
      <c r="D440" s="31" t="s">
        <v>1127</v>
      </c>
      <c r="E440" s="31" t="s">
        <v>1128</v>
      </c>
      <c r="F440">
        <v>5543598</v>
      </c>
      <c r="G440" s="36" t="s">
        <v>469</v>
      </c>
      <c r="H440">
        <v>11.7424</v>
      </c>
      <c r="I440">
        <v>-11.74</v>
      </c>
      <c r="J440" s="36" t="s">
        <v>445</v>
      </c>
      <c r="K440" s="31" t="s">
        <v>463</v>
      </c>
      <c r="L440" s="36" t="s">
        <v>1129</v>
      </c>
      <c r="M440" s="19">
        <v>75</v>
      </c>
      <c r="N440" s="31" t="s">
        <v>1119</v>
      </c>
      <c r="O440" s="34" t="str">
        <f t="shared" si="24"/>
        <v>DMG</v>
      </c>
      <c r="P440" s="31" t="s">
        <v>133</v>
      </c>
      <c r="Q440" s="34" t="str">
        <f t="shared" si="25"/>
        <v>DMGDWH</v>
      </c>
      <c r="R440" s="34" t="str">
        <f>VLOOKUP(Q440,'Coding Matrix'!$D$8:$G$70,4,FALSE)</f>
        <v>Plant</v>
      </c>
      <c r="S440" s="31"/>
      <c r="T440" s="36" t="s">
        <v>439</v>
      </c>
      <c r="U440" s="1">
        <v>43207</v>
      </c>
      <c r="V440">
        <v>3165894</v>
      </c>
      <c r="W440" s="1">
        <v>43207</v>
      </c>
      <c r="X440" s="70" t="str">
        <f>VLOOKUP(T440,'GL Types'!$A$2:$B$9,2,FALSE)</f>
        <v>Finished Goods</v>
      </c>
      <c r="Y440" s="70" t="str">
        <f>VLOOKUP(Q440,'Coding Matrix'!$D$8:$H$70,5,FALSE)</f>
        <v>Damaged -  Damage Warehouse - Material Handling Damage</v>
      </c>
    </row>
    <row r="441" spans="1:25" x14ac:dyDescent="0.25">
      <c r="A441" s="1">
        <v>43207</v>
      </c>
      <c r="B441">
        <v>-10</v>
      </c>
      <c r="C441" s="36" t="s">
        <v>438</v>
      </c>
      <c r="D441" s="31" t="s">
        <v>1130</v>
      </c>
      <c r="E441" s="31" t="s">
        <v>1131</v>
      </c>
      <c r="F441">
        <v>5543598</v>
      </c>
      <c r="G441" s="36" t="s">
        <v>469</v>
      </c>
      <c r="H441">
        <v>12.7395</v>
      </c>
      <c r="I441">
        <v>-127.4</v>
      </c>
      <c r="J441" s="36" t="s">
        <v>445</v>
      </c>
      <c r="K441" s="31" t="s">
        <v>463</v>
      </c>
      <c r="L441" s="36" t="s">
        <v>1129</v>
      </c>
      <c r="M441" s="19">
        <v>75</v>
      </c>
      <c r="N441" s="31" t="s">
        <v>1119</v>
      </c>
      <c r="O441" s="34" t="str">
        <f t="shared" si="24"/>
        <v>DMG</v>
      </c>
      <c r="P441" s="31" t="s">
        <v>133</v>
      </c>
      <c r="Q441" s="34" t="str">
        <f t="shared" si="25"/>
        <v>DMGDWH</v>
      </c>
      <c r="R441" s="34" t="str">
        <f>VLOOKUP(Q441,'Coding Matrix'!$D$8:$G$70,4,FALSE)</f>
        <v>Plant</v>
      </c>
      <c r="S441" s="31"/>
      <c r="T441" s="36" t="s">
        <v>439</v>
      </c>
      <c r="U441" s="1">
        <v>43207</v>
      </c>
      <c r="V441">
        <v>3159218</v>
      </c>
      <c r="W441" s="1">
        <v>43207</v>
      </c>
      <c r="X441" s="70" t="str">
        <f>VLOOKUP(T441,'GL Types'!$A$2:$B$9,2,FALSE)</f>
        <v>Finished Goods</v>
      </c>
      <c r="Y441" s="70" t="str">
        <f>VLOOKUP(Q441,'Coding Matrix'!$D$8:$H$70,5,FALSE)</f>
        <v>Damaged -  Damage Warehouse - Material Handling Damage</v>
      </c>
    </row>
    <row r="442" spans="1:25" x14ac:dyDescent="0.25">
      <c r="A442" s="1">
        <v>43207</v>
      </c>
      <c r="B442">
        <v>-1</v>
      </c>
      <c r="C442" s="36" t="s">
        <v>438</v>
      </c>
      <c r="D442" s="31" t="s">
        <v>1132</v>
      </c>
      <c r="E442" s="31" t="s">
        <v>1133</v>
      </c>
      <c r="F442">
        <v>5543598</v>
      </c>
      <c r="G442" s="36" t="s">
        <v>469</v>
      </c>
      <c r="H442">
        <v>50.554099999999998</v>
      </c>
      <c r="I442">
        <v>-50.55</v>
      </c>
      <c r="J442" s="36" t="s">
        <v>445</v>
      </c>
      <c r="K442" s="31" t="s">
        <v>463</v>
      </c>
      <c r="L442" s="36" t="s">
        <v>1129</v>
      </c>
      <c r="M442" s="19">
        <v>75</v>
      </c>
      <c r="N442" s="31" t="s">
        <v>1119</v>
      </c>
      <c r="O442" s="34" t="str">
        <f t="shared" si="24"/>
        <v>DMG</v>
      </c>
      <c r="P442" s="31" t="s">
        <v>133</v>
      </c>
      <c r="Q442" s="34" t="str">
        <f t="shared" si="25"/>
        <v>DMGDWH</v>
      </c>
      <c r="R442" s="34" t="str">
        <f>VLOOKUP(Q442,'Coding Matrix'!$D$8:$G$70,4,FALSE)</f>
        <v>Plant</v>
      </c>
      <c r="S442" s="31"/>
      <c r="T442" s="36" t="s">
        <v>439</v>
      </c>
      <c r="U442" s="1">
        <v>43207</v>
      </c>
      <c r="V442">
        <v>3158827</v>
      </c>
      <c r="W442" s="1">
        <v>43207</v>
      </c>
      <c r="X442" s="70" t="str">
        <f>VLOOKUP(T442,'GL Types'!$A$2:$B$9,2,FALSE)</f>
        <v>Finished Goods</v>
      </c>
      <c r="Y442" s="70" t="str">
        <f>VLOOKUP(Q442,'Coding Matrix'!$D$8:$H$70,5,FALSE)</f>
        <v>Damaged -  Damage Warehouse - Material Handling Damage</v>
      </c>
    </row>
    <row r="443" spans="1:25" x14ac:dyDescent="0.25">
      <c r="A443" s="1">
        <v>43207</v>
      </c>
      <c r="B443">
        <v>-4</v>
      </c>
      <c r="C443" s="36" t="s">
        <v>438</v>
      </c>
      <c r="D443" s="31" t="s">
        <v>1134</v>
      </c>
      <c r="E443" s="31" t="s">
        <v>1135</v>
      </c>
      <c r="F443">
        <v>5543598</v>
      </c>
      <c r="G443" s="36" t="s">
        <v>469</v>
      </c>
      <c r="H443">
        <v>7.5545</v>
      </c>
      <c r="I443">
        <v>-30.22</v>
      </c>
      <c r="J443" s="36" t="s">
        <v>445</v>
      </c>
      <c r="K443" s="31" t="s">
        <v>463</v>
      </c>
      <c r="L443" s="36" t="s">
        <v>1136</v>
      </c>
      <c r="M443" s="19">
        <v>75</v>
      </c>
      <c r="N443" s="31" t="s">
        <v>1119</v>
      </c>
      <c r="O443" s="34" t="str">
        <f t="shared" si="24"/>
        <v>DMG</v>
      </c>
      <c r="P443" s="31" t="s">
        <v>133</v>
      </c>
      <c r="Q443" s="34" t="str">
        <f t="shared" si="25"/>
        <v>DMGDWH</v>
      </c>
      <c r="R443" s="34" t="str">
        <f>VLOOKUP(Q443,'Coding Matrix'!$D$8:$G$70,4,FALSE)</f>
        <v>Plant</v>
      </c>
      <c r="S443" s="31"/>
      <c r="T443" s="36" t="s">
        <v>439</v>
      </c>
      <c r="U443" s="1">
        <v>43207</v>
      </c>
      <c r="V443">
        <v>3158023</v>
      </c>
      <c r="W443" s="1">
        <v>43207</v>
      </c>
      <c r="X443" s="70" t="str">
        <f>VLOOKUP(T443,'GL Types'!$A$2:$B$9,2,FALSE)</f>
        <v>Finished Goods</v>
      </c>
      <c r="Y443" s="70" t="str">
        <f>VLOOKUP(Q443,'Coding Matrix'!$D$8:$H$70,5,FALSE)</f>
        <v>Damaged -  Damage Warehouse - Material Handling Damage</v>
      </c>
    </row>
    <row r="444" spans="1:25" x14ac:dyDescent="0.25">
      <c r="A444" s="1">
        <v>43207</v>
      </c>
      <c r="B444">
        <v>-39</v>
      </c>
      <c r="C444" s="36" t="s">
        <v>438</v>
      </c>
      <c r="D444" s="31" t="s">
        <v>1137</v>
      </c>
      <c r="E444" s="31" t="s">
        <v>1138</v>
      </c>
      <c r="F444">
        <v>5543598</v>
      </c>
      <c r="G444" s="36" t="s">
        <v>469</v>
      </c>
      <c r="H444">
        <v>8.7141999999999999</v>
      </c>
      <c r="I444">
        <v>-339.85</v>
      </c>
      <c r="J444" s="36" t="s">
        <v>445</v>
      </c>
      <c r="K444" s="31" t="s">
        <v>463</v>
      </c>
      <c r="L444" s="36" t="s">
        <v>1136</v>
      </c>
      <c r="M444" s="19">
        <v>75</v>
      </c>
      <c r="N444" s="31" t="s">
        <v>1119</v>
      </c>
      <c r="O444" s="34" t="str">
        <f t="shared" si="24"/>
        <v>DMG</v>
      </c>
      <c r="P444" s="31" t="s">
        <v>133</v>
      </c>
      <c r="Q444" s="34" t="str">
        <f t="shared" si="25"/>
        <v>DMGDWH</v>
      </c>
      <c r="R444" s="34" t="str">
        <f>VLOOKUP(Q444,'Coding Matrix'!$D$8:$G$70,4,FALSE)</f>
        <v>Plant</v>
      </c>
      <c r="S444" s="31"/>
      <c r="T444" s="36" t="s">
        <v>439</v>
      </c>
      <c r="U444" s="1">
        <v>43207</v>
      </c>
      <c r="V444">
        <v>3155096</v>
      </c>
      <c r="W444" s="1">
        <v>43207</v>
      </c>
      <c r="X444" s="70" t="str">
        <f>VLOOKUP(T444,'GL Types'!$A$2:$B$9,2,FALSE)</f>
        <v>Finished Goods</v>
      </c>
      <c r="Y444" s="70" t="str">
        <f>VLOOKUP(Q444,'Coding Matrix'!$D$8:$H$70,5,FALSE)</f>
        <v>Damaged -  Damage Warehouse - Material Handling Damage</v>
      </c>
    </row>
    <row r="445" spans="1:25" x14ac:dyDescent="0.25">
      <c r="A445" s="1">
        <v>43207</v>
      </c>
      <c r="B445">
        <v>-2</v>
      </c>
      <c r="C445" s="36" t="s">
        <v>438</v>
      </c>
      <c r="D445" s="31" t="s">
        <v>1139</v>
      </c>
      <c r="E445" s="31" t="s">
        <v>1140</v>
      </c>
      <c r="F445">
        <v>5543598</v>
      </c>
      <c r="G445" s="36" t="s">
        <v>469</v>
      </c>
      <c r="H445">
        <v>14.334</v>
      </c>
      <c r="I445">
        <v>-28.67</v>
      </c>
      <c r="J445" s="36" t="s">
        <v>445</v>
      </c>
      <c r="K445" s="31" t="s">
        <v>463</v>
      </c>
      <c r="L445" s="36" t="s">
        <v>1136</v>
      </c>
      <c r="M445" s="19">
        <v>75</v>
      </c>
      <c r="N445" s="31" t="s">
        <v>1119</v>
      </c>
      <c r="O445" s="34" t="str">
        <f t="shared" si="24"/>
        <v>DMG</v>
      </c>
      <c r="P445" s="31" t="s">
        <v>133</v>
      </c>
      <c r="Q445" s="34" t="str">
        <f t="shared" si="25"/>
        <v>DMGDWH</v>
      </c>
      <c r="R445" s="34" t="str">
        <f>VLOOKUP(Q445,'Coding Matrix'!$D$8:$G$70,4,FALSE)</f>
        <v>Plant</v>
      </c>
      <c r="S445" s="31"/>
      <c r="T445" s="36" t="s">
        <v>439</v>
      </c>
      <c r="U445" s="1">
        <v>43207</v>
      </c>
      <c r="V445">
        <v>3154894</v>
      </c>
      <c r="W445" s="1">
        <v>43207</v>
      </c>
      <c r="X445" s="70" t="str">
        <f>VLOOKUP(T445,'GL Types'!$A$2:$B$9,2,FALSE)</f>
        <v>Finished Goods</v>
      </c>
      <c r="Y445" s="70" t="str">
        <f>VLOOKUP(Q445,'Coding Matrix'!$D$8:$H$70,5,FALSE)</f>
        <v>Damaged -  Damage Warehouse - Material Handling Damage</v>
      </c>
    </row>
    <row r="446" spans="1:25" x14ac:dyDescent="0.25">
      <c r="A446" s="1">
        <v>43207</v>
      </c>
      <c r="B446">
        <v>-1</v>
      </c>
      <c r="C446" s="36" t="s">
        <v>438</v>
      </c>
      <c r="D446" s="31" t="s">
        <v>1141</v>
      </c>
      <c r="E446" s="31" t="s">
        <v>1142</v>
      </c>
      <c r="F446">
        <v>5543598</v>
      </c>
      <c r="G446" s="36" t="s">
        <v>469</v>
      </c>
      <c r="H446">
        <v>39.5824</v>
      </c>
      <c r="I446">
        <v>-39.58</v>
      </c>
      <c r="J446" s="36" t="s">
        <v>445</v>
      </c>
      <c r="K446" s="31" t="s">
        <v>463</v>
      </c>
      <c r="L446" s="36" t="s">
        <v>1136</v>
      </c>
      <c r="M446" s="19">
        <v>75</v>
      </c>
      <c r="N446" s="31" t="s">
        <v>1119</v>
      </c>
      <c r="O446" s="34" t="str">
        <f t="shared" si="24"/>
        <v>DMG</v>
      </c>
      <c r="P446" s="31" t="s">
        <v>133</v>
      </c>
      <c r="Q446" s="34" t="str">
        <f t="shared" si="25"/>
        <v>DMGDWH</v>
      </c>
      <c r="R446" s="34" t="str">
        <f>VLOOKUP(Q446,'Coding Matrix'!$D$8:$G$70,4,FALSE)</f>
        <v>Plant</v>
      </c>
      <c r="S446" s="31"/>
      <c r="T446" s="36" t="s">
        <v>439</v>
      </c>
      <c r="U446" s="1">
        <v>43207</v>
      </c>
      <c r="V446">
        <v>3150530</v>
      </c>
      <c r="W446" s="1">
        <v>43207</v>
      </c>
      <c r="X446" s="70" t="str">
        <f>VLOOKUP(T446,'GL Types'!$A$2:$B$9,2,FALSE)</f>
        <v>Finished Goods</v>
      </c>
      <c r="Y446" s="70" t="str">
        <f>VLOOKUP(Q446,'Coding Matrix'!$D$8:$H$70,5,FALSE)</f>
        <v>Damaged -  Damage Warehouse - Material Handling Damage</v>
      </c>
    </row>
    <row r="447" spans="1:25" x14ac:dyDescent="0.25">
      <c r="A447" s="1">
        <v>43207</v>
      </c>
      <c r="B447">
        <v>-10</v>
      </c>
      <c r="C447" s="36" t="s">
        <v>438</v>
      </c>
      <c r="D447" s="31" t="s">
        <v>1143</v>
      </c>
      <c r="E447" s="31" t="s">
        <v>1144</v>
      </c>
      <c r="F447">
        <v>5543598</v>
      </c>
      <c r="G447" s="36" t="s">
        <v>469</v>
      </c>
      <c r="H447">
        <v>20.099299999999999</v>
      </c>
      <c r="I447">
        <v>-200.99</v>
      </c>
      <c r="J447" s="36" t="s">
        <v>436</v>
      </c>
      <c r="K447" s="31" t="s">
        <v>463</v>
      </c>
      <c r="L447" s="36" t="s">
        <v>1145</v>
      </c>
      <c r="M447" s="19">
        <v>75</v>
      </c>
      <c r="N447" s="31" t="s">
        <v>1119</v>
      </c>
      <c r="O447" s="34" t="str">
        <f t="shared" si="24"/>
        <v>DMG</v>
      </c>
      <c r="P447" s="31" t="s">
        <v>133</v>
      </c>
      <c r="Q447" s="34" t="str">
        <f t="shared" si="25"/>
        <v>DMGDWH</v>
      </c>
      <c r="R447" s="34" t="str">
        <f>VLOOKUP(Q447,'Coding Matrix'!$D$8:$G$70,4,FALSE)</f>
        <v>Plant</v>
      </c>
      <c r="S447" s="31"/>
      <c r="T447" s="36" t="s">
        <v>439</v>
      </c>
      <c r="U447" s="1">
        <v>43207</v>
      </c>
      <c r="V447">
        <v>2200458</v>
      </c>
      <c r="W447" s="1">
        <v>43207</v>
      </c>
      <c r="X447" s="70" t="str">
        <f>VLOOKUP(T447,'GL Types'!$A$2:$B$9,2,FALSE)</f>
        <v>Finished Goods</v>
      </c>
      <c r="Y447" s="70" t="str">
        <f>VLOOKUP(Q447,'Coding Matrix'!$D$8:$H$70,5,FALSE)</f>
        <v>Damaged -  Damage Warehouse - Material Handling Damage</v>
      </c>
    </row>
    <row r="448" spans="1:25" x14ac:dyDescent="0.25">
      <c r="A448" s="1">
        <v>43207</v>
      </c>
      <c r="B448">
        <v>-2</v>
      </c>
      <c r="C448" s="36" t="s">
        <v>438</v>
      </c>
      <c r="D448" s="31" t="s">
        <v>870</v>
      </c>
      <c r="E448" s="31" t="s">
        <v>1146</v>
      </c>
      <c r="F448">
        <v>5543598</v>
      </c>
      <c r="G448" s="36" t="s">
        <v>469</v>
      </c>
      <c r="H448">
        <v>18.101500000000001</v>
      </c>
      <c r="I448">
        <v>-36.200000000000003</v>
      </c>
      <c r="J448" s="36" t="s">
        <v>445</v>
      </c>
      <c r="K448" s="31" t="s">
        <v>463</v>
      </c>
      <c r="L448" s="36" t="s">
        <v>1145</v>
      </c>
      <c r="M448" s="19">
        <v>75</v>
      </c>
      <c r="N448" s="31" t="s">
        <v>1119</v>
      </c>
      <c r="O448" s="34" t="str">
        <f t="shared" si="24"/>
        <v>DMG</v>
      </c>
      <c r="P448" s="31" t="s">
        <v>133</v>
      </c>
      <c r="Q448" s="34" t="str">
        <f t="shared" si="25"/>
        <v>DMGDWH</v>
      </c>
      <c r="R448" s="34" t="str">
        <f>VLOOKUP(Q448,'Coding Matrix'!$D$8:$G$70,4,FALSE)</f>
        <v>Plant</v>
      </c>
      <c r="S448" s="31"/>
      <c r="T448" s="36" t="s">
        <v>439</v>
      </c>
      <c r="U448" s="1">
        <v>43207</v>
      </c>
      <c r="V448">
        <v>2199863</v>
      </c>
      <c r="W448" s="1">
        <v>43207</v>
      </c>
      <c r="X448" s="70" t="str">
        <f>VLOOKUP(T448,'GL Types'!$A$2:$B$9,2,FALSE)</f>
        <v>Finished Goods</v>
      </c>
      <c r="Y448" s="70" t="str">
        <f>VLOOKUP(Q448,'Coding Matrix'!$D$8:$H$70,5,FALSE)</f>
        <v>Damaged -  Damage Warehouse - Material Handling Damage</v>
      </c>
    </row>
    <row r="449" spans="1:25" x14ac:dyDescent="0.25">
      <c r="A449" s="1">
        <v>43207</v>
      </c>
      <c r="B449">
        <v>-6</v>
      </c>
      <c r="C449" s="36" t="s">
        <v>438</v>
      </c>
      <c r="D449" s="31" t="s">
        <v>1147</v>
      </c>
      <c r="E449" s="31" t="s">
        <v>1148</v>
      </c>
      <c r="F449">
        <v>5543598</v>
      </c>
      <c r="G449" s="36" t="s">
        <v>469</v>
      </c>
      <c r="H449">
        <v>34.840299999999999</v>
      </c>
      <c r="I449">
        <v>-209.04</v>
      </c>
      <c r="J449" s="36" t="s">
        <v>446</v>
      </c>
      <c r="K449" s="31" t="s">
        <v>463</v>
      </c>
      <c r="L449" s="36" t="s">
        <v>1145</v>
      </c>
      <c r="M449" s="19">
        <v>75</v>
      </c>
      <c r="N449" s="31" t="s">
        <v>1119</v>
      </c>
      <c r="O449" s="34" t="str">
        <f t="shared" si="24"/>
        <v>DMG</v>
      </c>
      <c r="P449" s="31" t="s">
        <v>133</v>
      </c>
      <c r="Q449" s="34" t="str">
        <f t="shared" si="25"/>
        <v>DMGDWH</v>
      </c>
      <c r="R449" s="34" t="str">
        <f>VLOOKUP(Q449,'Coding Matrix'!$D$8:$G$70,4,FALSE)</f>
        <v>Plant</v>
      </c>
      <c r="S449" s="31"/>
      <c r="T449" s="36" t="s">
        <v>439</v>
      </c>
      <c r="U449" s="1">
        <v>43207</v>
      </c>
      <c r="V449">
        <v>3152859</v>
      </c>
      <c r="W449" s="1">
        <v>43207</v>
      </c>
      <c r="X449" s="70" t="str">
        <f>VLOOKUP(T449,'GL Types'!$A$2:$B$9,2,FALSE)</f>
        <v>Finished Goods</v>
      </c>
      <c r="Y449" s="70" t="str">
        <f>VLOOKUP(Q449,'Coding Matrix'!$D$8:$H$70,5,FALSE)</f>
        <v>Damaged -  Damage Warehouse - Material Handling Damage</v>
      </c>
    </row>
    <row r="450" spans="1:25" x14ac:dyDescent="0.25">
      <c r="A450" s="1">
        <v>43207</v>
      </c>
      <c r="B450">
        <v>-3</v>
      </c>
      <c r="C450" s="36" t="s">
        <v>438</v>
      </c>
      <c r="D450" s="31" t="s">
        <v>1149</v>
      </c>
      <c r="E450" s="31" t="s">
        <v>1150</v>
      </c>
      <c r="F450">
        <v>5543598</v>
      </c>
      <c r="G450" s="36" t="s">
        <v>469</v>
      </c>
      <c r="H450">
        <v>6.4104000000000001</v>
      </c>
      <c r="I450">
        <v>-19.23</v>
      </c>
      <c r="J450" s="36" t="s">
        <v>445</v>
      </c>
      <c r="K450" s="31" t="s">
        <v>463</v>
      </c>
      <c r="L450" s="36" t="s">
        <v>1145</v>
      </c>
      <c r="M450" s="19">
        <v>75</v>
      </c>
      <c r="N450" s="31" t="s">
        <v>1119</v>
      </c>
      <c r="O450" s="34" t="str">
        <f t="shared" si="24"/>
        <v>DMG</v>
      </c>
      <c r="P450" s="31" t="s">
        <v>133</v>
      </c>
      <c r="Q450" s="34" t="str">
        <f t="shared" si="25"/>
        <v>DMGDWH</v>
      </c>
      <c r="R450" s="34" t="str">
        <f>VLOOKUP(Q450,'Coding Matrix'!$D$8:$G$70,4,FALSE)</f>
        <v>Plant</v>
      </c>
      <c r="S450" s="31"/>
      <c r="T450" s="36" t="s">
        <v>439</v>
      </c>
      <c r="U450" s="1">
        <v>43207</v>
      </c>
      <c r="V450">
        <v>2199368</v>
      </c>
      <c r="W450" s="1">
        <v>43207</v>
      </c>
      <c r="X450" s="70" t="str">
        <f>VLOOKUP(T450,'GL Types'!$A$2:$B$9,2,FALSE)</f>
        <v>Finished Goods</v>
      </c>
      <c r="Y450" s="70" t="str">
        <f>VLOOKUP(Q450,'Coding Matrix'!$D$8:$H$70,5,FALSE)</f>
        <v>Damaged -  Damage Warehouse - Material Handling Damage</v>
      </c>
    </row>
    <row r="451" spans="1:25" x14ac:dyDescent="0.25">
      <c r="A451" s="1">
        <v>43207</v>
      </c>
      <c r="B451">
        <v>-1</v>
      </c>
      <c r="C451" s="36" t="s">
        <v>438</v>
      </c>
      <c r="D451" s="31" t="s">
        <v>1151</v>
      </c>
      <c r="E451" s="31" t="s">
        <v>1152</v>
      </c>
      <c r="F451">
        <v>5543598</v>
      </c>
      <c r="G451" s="36" t="s">
        <v>469</v>
      </c>
      <c r="H451">
        <v>9.4083000000000006</v>
      </c>
      <c r="I451">
        <v>-9.41</v>
      </c>
      <c r="J451" s="36" t="s">
        <v>436</v>
      </c>
      <c r="K451" s="31" t="s">
        <v>463</v>
      </c>
      <c r="L451" s="36" t="s">
        <v>1153</v>
      </c>
      <c r="M451" s="19">
        <v>75</v>
      </c>
      <c r="N451" s="31" t="s">
        <v>1119</v>
      </c>
      <c r="O451" s="34" t="str">
        <f t="shared" ref="O451:O514" si="26">LEFT(N451,3)</f>
        <v>DMG</v>
      </c>
      <c r="P451" s="31" t="s">
        <v>133</v>
      </c>
      <c r="Q451" s="34" t="str">
        <f t="shared" si="25"/>
        <v>DMGDWH</v>
      </c>
      <c r="R451" s="34" t="str">
        <f>VLOOKUP(Q451,'Coding Matrix'!$D$8:$G$70,4,FALSE)</f>
        <v>Plant</v>
      </c>
      <c r="S451" s="31"/>
      <c r="T451" s="36" t="s">
        <v>439</v>
      </c>
      <c r="U451" s="1">
        <v>43207</v>
      </c>
      <c r="V451">
        <v>2199134</v>
      </c>
      <c r="W451" s="1">
        <v>43207</v>
      </c>
      <c r="X451" s="70" t="str">
        <f>VLOOKUP(T451,'GL Types'!$A$2:$B$9,2,FALSE)</f>
        <v>Finished Goods</v>
      </c>
      <c r="Y451" s="70" t="str">
        <f>VLOOKUP(Q451,'Coding Matrix'!$D$8:$H$70,5,FALSE)</f>
        <v>Damaged -  Damage Warehouse - Material Handling Damage</v>
      </c>
    </row>
    <row r="452" spans="1:25" x14ac:dyDescent="0.25">
      <c r="A452" s="1">
        <v>43207</v>
      </c>
      <c r="B452">
        <v>-2</v>
      </c>
      <c r="C452" s="36" t="s">
        <v>438</v>
      </c>
      <c r="D452" s="31" t="s">
        <v>1154</v>
      </c>
      <c r="E452" s="31" t="s">
        <v>1155</v>
      </c>
      <c r="F452">
        <v>5543598</v>
      </c>
      <c r="G452" s="36" t="s">
        <v>469</v>
      </c>
      <c r="H452">
        <v>16.611899999999999</v>
      </c>
      <c r="I452">
        <v>-33.22</v>
      </c>
      <c r="J452" s="36" t="s">
        <v>445</v>
      </c>
      <c r="K452" s="31" t="s">
        <v>463</v>
      </c>
      <c r="L452" s="36" t="s">
        <v>1153</v>
      </c>
      <c r="M452" s="19">
        <v>75</v>
      </c>
      <c r="N452" s="31" t="s">
        <v>1119</v>
      </c>
      <c r="O452" s="34" t="str">
        <f t="shared" si="26"/>
        <v>DMG</v>
      </c>
      <c r="P452" s="31" t="s">
        <v>133</v>
      </c>
      <c r="Q452" s="34" t="str">
        <f t="shared" si="25"/>
        <v>DMGDWH</v>
      </c>
      <c r="R452" s="34" t="str">
        <f>VLOOKUP(Q452,'Coding Matrix'!$D$8:$G$70,4,FALSE)</f>
        <v>Plant</v>
      </c>
      <c r="S452" s="31"/>
      <c r="T452" s="36" t="s">
        <v>439</v>
      </c>
      <c r="U452" s="1">
        <v>43207</v>
      </c>
      <c r="V452">
        <v>2199094</v>
      </c>
      <c r="W452" s="1">
        <v>43207</v>
      </c>
      <c r="X452" s="70" t="str">
        <f>VLOOKUP(T452,'GL Types'!$A$2:$B$9,2,FALSE)</f>
        <v>Finished Goods</v>
      </c>
      <c r="Y452" s="70" t="str">
        <f>VLOOKUP(Q452,'Coding Matrix'!$D$8:$H$70,5,FALSE)</f>
        <v>Damaged -  Damage Warehouse - Material Handling Damage</v>
      </c>
    </row>
    <row r="453" spans="1:25" x14ac:dyDescent="0.25">
      <c r="A453" s="1">
        <v>43207</v>
      </c>
      <c r="B453">
        <v>-3</v>
      </c>
      <c r="C453" s="36" t="s">
        <v>438</v>
      </c>
      <c r="D453" s="31" t="s">
        <v>1156</v>
      </c>
      <c r="E453" s="31" t="s">
        <v>1157</v>
      </c>
      <c r="F453">
        <v>5543598</v>
      </c>
      <c r="G453" s="36" t="s">
        <v>469</v>
      </c>
      <c r="H453">
        <v>36.0137</v>
      </c>
      <c r="I453">
        <v>-108.04</v>
      </c>
      <c r="J453" s="36" t="s">
        <v>445</v>
      </c>
      <c r="K453" s="31" t="s">
        <v>463</v>
      </c>
      <c r="L453" s="36" t="s">
        <v>1153</v>
      </c>
      <c r="M453" s="19">
        <v>75</v>
      </c>
      <c r="N453" s="31" t="s">
        <v>1119</v>
      </c>
      <c r="O453" s="34" t="str">
        <f t="shared" si="26"/>
        <v>DMG</v>
      </c>
      <c r="P453" s="31" t="s">
        <v>133</v>
      </c>
      <c r="Q453" s="34" t="str">
        <f t="shared" si="25"/>
        <v>DMGDWH</v>
      </c>
      <c r="R453" s="34" t="str">
        <f>VLOOKUP(Q453,'Coding Matrix'!$D$8:$G$70,4,FALSE)</f>
        <v>Plant</v>
      </c>
      <c r="S453" s="31"/>
      <c r="T453" s="36" t="s">
        <v>439</v>
      </c>
      <c r="U453" s="1">
        <v>43207</v>
      </c>
      <c r="V453">
        <v>2198357</v>
      </c>
      <c r="W453" s="1">
        <v>43207</v>
      </c>
      <c r="X453" s="70" t="str">
        <f>VLOOKUP(T453,'GL Types'!$A$2:$B$9,2,FALSE)</f>
        <v>Finished Goods</v>
      </c>
      <c r="Y453" s="70" t="str">
        <f>VLOOKUP(Q453,'Coding Matrix'!$D$8:$H$70,5,FALSE)</f>
        <v>Damaged -  Damage Warehouse - Material Handling Damage</v>
      </c>
    </row>
    <row r="454" spans="1:25" x14ac:dyDescent="0.25">
      <c r="A454" s="1">
        <v>43207</v>
      </c>
      <c r="B454">
        <v>-32</v>
      </c>
      <c r="C454" s="36" t="s">
        <v>440</v>
      </c>
      <c r="D454" s="33">
        <v>21673</v>
      </c>
      <c r="E454" s="31" t="s">
        <v>1158</v>
      </c>
      <c r="F454">
        <v>5543598</v>
      </c>
      <c r="G454" s="36" t="s">
        <v>469</v>
      </c>
      <c r="H454">
        <v>1.2662</v>
      </c>
      <c r="I454">
        <v>-40.520000000000003</v>
      </c>
      <c r="J454" s="36" t="s">
        <v>436</v>
      </c>
      <c r="K454" s="31" t="s">
        <v>463</v>
      </c>
      <c r="L454" s="36" t="s">
        <v>1153</v>
      </c>
      <c r="M454" s="19">
        <v>75</v>
      </c>
      <c r="N454" s="31" t="s">
        <v>1119</v>
      </c>
      <c r="O454" s="34" t="str">
        <f t="shared" si="26"/>
        <v>DMG</v>
      </c>
      <c r="P454" s="31" t="s">
        <v>133</v>
      </c>
      <c r="Q454" s="34" t="str">
        <f t="shared" si="25"/>
        <v>DMGDWH</v>
      </c>
      <c r="R454" s="34" t="str">
        <f>VLOOKUP(Q454,'Coding Matrix'!$D$8:$G$70,4,FALSE)</f>
        <v>Plant</v>
      </c>
      <c r="S454" s="31"/>
      <c r="T454" s="36" t="s">
        <v>441</v>
      </c>
      <c r="U454" s="1">
        <v>43207</v>
      </c>
      <c r="V454">
        <v>2207116</v>
      </c>
      <c r="W454" s="1">
        <v>43207</v>
      </c>
      <c r="X454" s="70" t="str">
        <f>VLOOKUP(T454,'GL Types'!$A$2:$B$9,2,FALSE)</f>
        <v>Inventory-Dry / Non-commodity</v>
      </c>
      <c r="Y454" s="70" t="str">
        <f>VLOOKUP(Q454,'Coding Matrix'!$D$8:$H$70,5,FALSE)</f>
        <v>Damaged -  Damage Warehouse - Material Handling Damage</v>
      </c>
    </row>
    <row r="455" spans="1:25" x14ac:dyDescent="0.25">
      <c r="A455" s="1">
        <v>43207</v>
      </c>
      <c r="B455">
        <v>-1</v>
      </c>
      <c r="C455" s="36" t="s">
        <v>438</v>
      </c>
      <c r="D455" s="31" t="s">
        <v>1159</v>
      </c>
      <c r="E455" s="31" t="s">
        <v>1160</v>
      </c>
      <c r="F455">
        <v>5543596</v>
      </c>
      <c r="G455" s="36" t="s">
        <v>469</v>
      </c>
      <c r="H455">
        <v>46.264800000000001</v>
      </c>
      <c r="I455">
        <v>-46.26</v>
      </c>
      <c r="J455" s="36" t="s">
        <v>446</v>
      </c>
      <c r="K455" s="31" t="s">
        <v>463</v>
      </c>
      <c r="L455" s="36" t="s">
        <v>1161</v>
      </c>
      <c r="M455" s="19">
        <v>75</v>
      </c>
      <c r="N455" s="31" t="s">
        <v>1162</v>
      </c>
      <c r="O455" s="34" t="str">
        <f t="shared" si="26"/>
        <v>EXP</v>
      </c>
      <c r="P455" s="31" t="s">
        <v>139</v>
      </c>
      <c r="Q455" s="34" t="str">
        <f t="shared" si="25"/>
        <v>EXPEXP</v>
      </c>
      <c r="R455" s="34" t="str">
        <f>VLOOKUP(Q455,'Coding Matrix'!$D$8:$G$70,4,FALSE)</f>
        <v>Supply Chain</v>
      </c>
      <c r="S455" s="31"/>
      <c r="T455" s="36" t="s">
        <v>439</v>
      </c>
      <c r="U455" s="1">
        <v>43207</v>
      </c>
      <c r="V455">
        <v>3160357</v>
      </c>
      <c r="W455" s="1">
        <v>43207</v>
      </c>
      <c r="X455" s="70" t="str">
        <f>VLOOKUP(T455,'GL Types'!$A$2:$B$9,2,FALSE)</f>
        <v>Finished Goods</v>
      </c>
      <c r="Y455" s="70" t="str">
        <f>VLOOKUP(Q455,'Coding Matrix'!$D$8:$H$70,5,FALSE)</f>
        <v>Expired -  Repeat Primary code if other codes are not applicable</v>
      </c>
    </row>
    <row r="456" spans="1:25" x14ac:dyDescent="0.25">
      <c r="A456" s="1">
        <v>43207</v>
      </c>
      <c r="B456">
        <v>-7</v>
      </c>
      <c r="C456" s="36" t="s">
        <v>438</v>
      </c>
      <c r="D456" s="31" t="s">
        <v>1163</v>
      </c>
      <c r="E456" s="31" t="s">
        <v>1164</v>
      </c>
      <c r="F456">
        <v>5543584</v>
      </c>
      <c r="G456" s="36" t="s">
        <v>469</v>
      </c>
      <c r="H456">
        <v>16.967400000000001</v>
      </c>
      <c r="I456">
        <v>-118.77</v>
      </c>
      <c r="J456" s="36" t="s">
        <v>445</v>
      </c>
      <c r="K456" s="31" t="s">
        <v>463</v>
      </c>
      <c r="L456" s="36" t="s">
        <v>1165</v>
      </c>
      <c r="M456" s="19">
        <v>75</v>
      </c>
      <c r="N456" s="31" t="s">
        <v>1123</v>
      </c>
      <c r="O456" s="34" t="str">
        <f t="shared" si="26"/>
        <v>OOS</v>
      </c>
      <c r="P456" s="31" t="s">
        <v>122</v>
      </c>
      <c r="Q456" s="34" t="str">
        <f t="shared" si="25"/>
        <v>OOSSEL</v>
      </c>
      <c r="R456" s="34" t="str">
        <f>VLOOKUP(Q456,'Coding Matrix'!$D$8:$G$70,4,FALSE)</f>
        <v>Plant</v>
      </c>
      <c r="S456" s="31"/>
      <c r="T456" s="36" t="s">
        <v>439</v>
      </c>
      <c r="U456" s="1">
        <v>43207</v>
      </c>
      <c r="V456">
        <v>3157075</v>
      </c>
      <c r="W456" s="1">
        <v>43207</v>
      </c>
      <c r="X456" s="70" t="str">
        <f>VLOOKUP(T456,'GL Types'!$A$2:$B$9,2,FALSE)</f>
        <v>Finished Goods</v>
      </c>
      <c r="Y456" s="70" t="str">
        <f>VLOOKUP(Q456,'Coding Matrix'!$D$8:$H$70,5,FALSE)</f>
        <v>0ut of Spec - Seal Issues - Leakers</v>
      </c>
    </row>
    <row r="457" spans="1:25" x14ac:dyDescent="0.25">
      <c r="A457" s="1">
        <v>43208</v>
      </c>
      <c r="B457">
        <v>-1237</v>
      </c>
      <c r="C457" s="36" t="s">
        <v>440</v>
      </c>
      <c r="D457" s="33">
        <v>22965</v>
      </c>
      <c r="E457" s="31" t="s">
        <v>1097</v>
      </c>
      <c r="F457">
        <v>5552041</v>
      </c>
      <c r="G457" s="36" t="s">
        <v>469</v>
      </c>
      <c r="H457">
        <v>0.24429999999999999</v>
      </c>
      <c r="I457">
        <v>-302.2</v>
      </c>
      <c r="J457" s="36" t="s">
        <v>436</v>
      </c>
      <c r="K457" s="31" t="s">
        <v>463</v>
      </c>
      <c r="L457" s="36" t="s">
        <v>1098</v>
      </c>
      <c r="M457" s="19">
        <v>75</v>
      </c>
      <c r="N457" s="31" t="s">
        <v>1099</v>
      </c>
      <c r="O457" s="34" t="str">
        <f t="shared" si="26"/>
        <v>EXP</v>
      </c>
      <c r="P457" s="31" t="s">
        <v>139</v>
      </c>
      <c r="Q457" s="34" t="str">
        <f t="shared" si="25"/>
        <v>EXPEXP</v>
      </c>
      <c r="R457" s="34" t="str">
        <f>VLOOKUP(Q457,'Coding Matrix'!$D$8:$G$70,4,FALSE)</f>
        <v>Supply Chain</v>
      </c>
      <c r="S457" s="31"/>
      <c r="T457" s="36" t="s">
        <v>444</v>
      </c>
      <c r="U457" s="1">
        <v>43208</v>
      </c>
      <c r="V457">
        <v>2207738</v>
      </c>
      <c r="W457" s="1">
        <v>43208</v>
      </c>
      <c r="X457" s="70" t="str">
        <f>VLOOKUP(T457,'GL Types'!$A$2:$B$9,2,FALSE)</f>
        <v>Inventory - Sub Assembly</v>
      </c>
      <c r="Y457" s="70" t="str">
        <f>VLOOKUP(Q457,'Coding Matrix'!$D$8:$H$70,5,FALSE)</f>
        <v>Expired -  Repeat Primary code if other codes are not applicable</v>
      </c>
    </row>
    <row r="458" spans="1:25" x14ac:dyDescent="0.25">
      <c r="A458" s="1">
        <v>43208</v>
      </c>
      <c r="B458">
        <v>-1000</v>
      </c>
      <c r="C458" s="36" t="s">
        <v>440</v>
      </c>
      <c r="D458" s="33">
        <v>37298</v>
      </c>
      <c r="E458" s="31" t="s">
        <v>1100</v>
      </c>
      <c r="F458">
        <v>5552041</v>
      </c>
      <c r="G458" s="36" t="s">
        <v>469</v>
      </c>
      <c r="H458">
        <v>0.40749999999999997</v>
      </c>
      <c r="I458">
        <v>-407.5</v>
      </c>
      <c r="J458" s="36" t="s">
        <v>436</v>
      </c>
      <c r="K458" s="31" t="s">
        <v>463</v>
      </c>
      <c r="L458" s="36" t="s">
        <v>1098</v>
      </c>
      <c r="M458" s="19">
        <v>75</v>
      </c>
      <c r="N458" s="31" t="s">
        <v>1099</v>
      </c>
      <c r="O458" s="34" t="str">
        <f t="shared" si="26"/>
        <v>EXP</v>
      </c>
      <c r="P458" s="31" t="s">
        <v>139</v>
      </c>
      <c r="Q458" s="34" t="str">
        <f t="shared" si="25"/>
        <v>EXPEXP</v>
      </c>
      <c r="R458" s="34" t="str">
        <f>VLOOKUP(Q458,'Coding Matrix'!$D$8:$G$70,4,FALSE)</f>
        <v>Supply Chain</v>
      </c>
      <c r="S458" s="31"/>
      <c r="T458" s="36" t="s">
        <v>444</v>
      </c>
      <c r="U458" s="1">
        <v>43208</v>
      </c>
      <c r="V458">
        <v>3166279</v>
      </c>
      <c r="W458" s="1">
        <v>43208</v>
      </c>
      <c r="X458" s="70" t="str">
        <f>VLOOKUP(T458,'GL Types'!$A$2:$B$9,2,FALSE)</f>
        <v>Inventory - Sub Assembly</v>
      </c>
      <c r="Y458" s="70" t="str">
        <f>VLOOKUP(Q458,'Coding Matrix'!$D$8:$H$70,5,FALSE)</f>
        <v>Expired -  Repeat Primary code if other codes are not applicable</v>
      </c>
    </row>
    <row r="459" spans="1:25" x14ac:dyDescent="0.25">
      <c r="A459" s="1">
        <v>43208</v>
      </c>
      <c r="B459">
        <v>-5000</v>
      </c>
      <c r="C459" s="36" t="s">
        <v>440</v>
      </c>
      <c r="D459" s="33">
        <v>31771</v>
      </c>
      <c r="E459" s="31" t="s">
        <v>1101</v>
      </c>
      <c r="F459">
        <v>5552041</v>
      </c>
      <c r="G459" s="36" t="s">
        <v>469</v>
      </c>
      <c r="H459">
        <v>0.40210000000000001</v>
      </c>
      <c r="I459" s="32">
        <v>-2010.5</v>
      </c>
      <c r="J459" s="36" t="s">
        <v>436</v>
      </c>
      <c r="K459" s="31" t="s">
        <v>463</v>
      </c>
      <c r="L459" s="36" t="s">
        <v>1098</v>
      </c>
      <c r="M459" s="19">
        <v>75</v>
      </c>
      <c r="N459" s="31" t="s">
        <v>1099</v>
      </c>
      <c r="O459" s="34" t="str">
        <f t="shared" si="26"/>
        <v>EXP</v>
      </c>
      <c r="P459" s="31" t="s">
        <v>139</v>
      </c>
      <c r="Q459" s="34" t="str">
        <f t="shared" si="25"/>
        <v>EXPEXP</v>
      </c>
      <c r="R459" s="34" t="str">
        <f>VLOOKUP(Q459,'Coding Matrix'!$D$8:$G$70,4,FALSE)</f>
        <v>Supply Chain</v>
      </c>
      <c r="S459" s="31"/>
      <c r="T459" s="36" t="s">
        <v>444</v>
      </c>
      <c r="U459" s="1">
        <v>43208</v>
      </c>
      <c r="V459">
        <v>3159140</v>
      </c>
      <c r="W459" s="1">
        <v>43208</v>
      </c>
      <c r="X459" s="70" t="str">
        <f>VLOOKUP(T459,'GL Types'!$A$2:$B$9,2,FALSE)</f>
        <v>Inventory - Sub Assembly</v>
      </c>
      <c r="Y459" s="70" t="str">
        <f>VLOOKUP(Q459,'Coding Matrix'!$D$8:$H$70,5,FALSE)</f>
        <v>Expired -  Repeat Primary code if other codes are not applicable</v>
      </c>
    </row>
    <row r="460" spans="1:25" x14ac:dyDescent="0.25">
      <c r="A460" s="1">
        <v>43208</v>
      </c>
      <c r="B460">
        <v>-1932</v>
      </c>
      <c r="C460" s="36" t="s">
        <v>440</v>
      </c>
      <c r="D460" s="33">
        <v>31767</v>
      </c>
      <c r="E460" s="31" t="s">
        <v>1102</v>
      </c>
      <c r="F460">
        <v>5552041</v>
      </c>
      <c r="G460" s="36" t="s">
        <v>469</v>
      </c>
      <c r="H460">
        <v>0.68020000000000003</v>
      </c>
      <c r="I460" s="32">
        <v>-1314.15</v>
      </c>
      <c r="J460" s="36" t="s">
        <v>436</v>
      </c>
      <c r="K460" s="31" t="s">
        <v>463</v>
      </c>
      <c r="L460" s="36" t="s">
        <v>1098</v>
      </c>
      <c r="M460" s="19">
        <v>75</v>
      </c>
      <c r="N460" s="31" t="s">
        <v>1099</v>
      </c>
      <c r="O460" s="34" t="str">
        <f t="shared" si="26"/>
        <v>EXP</v>
      </c>
      <c r="P460" s="31" t="s">
        <v>139</v>
      </c>
      <c r="Q460" s="34" t="str">
        <f t="shared" si="25"/>
        <v>EXPEXP</v>
      </c>
      <c r="R460" s="34" t="str">
        <f>VLOOKUP(Q460,'Coding Matrix'!$D$8:$G$70,4,FALSE)</f>
        <v>Supply Chain</v>
      </c>
      <c r="S460" s="31"/>
      <c r="T460" s="36" t="s">
        <v>444</v>
      </c>
      <c r="U460" s="1">
        <v>43208</v>
      </c>
      <c r="V460">
        <v>3159136</v>
      </c>
      <c r="W460" s="1">
        <v>43208</v>
      </c>
      <c r="X460" s="70" t="str">
        <f>VLOOKUP(T460,'GL Types'!$A$2:$B$9,2,FALSE)</f>
        <v>Inventory - Sub Assembly</v>
      </c>
      <c r="Y460" s="70" t="str">
        <f>VLOOKUP(Q460,'Coding Matrix'!$D$8:$H$70,5,FALSE)</f>
        <v>Expired -  Repeat Primary code if other codes are not applicable</v>
      </c>
    </row>
    <row r="461" spans="1:25" x14ac:dyDescent="0.25">
      <c r="A461" s="1">
        <v>43208</v>
      </c>
      <c r="B461">
        <v>-1400</v>
      </c>
      <c r="C461" s="36" t="s">
        <v>435</v>
      </c>
      <c r="D461" s="33">
        <v>20831</v>
      </c>
      <c r="E461" s="31" t="s">
        <v>1103</v>
      </c>
      <c r="F461">
        <v>5552019</v>
      </c>
      <c r="G461" s="36" t="s">
        <v>469</v>
      </c>
      <c r="H461">
        <v>0</v>
      </c>
      <c r="J461" s="36" t="s">
        <v>436</v>
      </c>
      <c r="K461" s="31" t="s">
        <v>463</v>
      </c>
      <c r="L461" s="36" t="s">
        <v>1104</v>
      </c>
      <c r="M461" s="19">
        <v>75</v>
      </c>
      <c r="N461" s="31" t="s">
        <v>1105</v>
      </c>
      <c r="O461" s="34" t="str">
        <f t="shared" si="26"/>
        <v>OBS</v>
      </c>
      <c r="P461" s="31" t="s">
        <v>142</v>
      </c>
      <c r="Q461" s="34" t="str">
        <f t="shared" si="25"/>
        <v>OBSOBS</v>
      </c>
      <c r="R461" s="34" t="str">
        <f>VLOOKUP(Q461,'Coding Matrix'!$D$8:$G$70,4,FALSE)</f>
        <v>Supply Chain</v>
      </c>
      <c r="S461" s="31"/>
      <c r="T461" s="36" t="s">
        <v>437</v>
      </c>
      <c r="U461" s="1">
        <v>43208</v>
      </c>
      <c r="V461">
        <v>2206811</v>
      </c>
      <c r="W461" s="1">
        <v>43208</v>
      </c>
      <c r="X461" s="70" t="str">
        <f>VLOOKUP(T461,'GL Types'!$A$2:$B$9,2,FALSE)</f>
        <v>Inventory-Packaging</v>
      </c>
      <c r="Y461" s="70" t="str">
        <f>VLOOKUP(Q461,'Coding Matrix'!$D$8:$H$70,5,FALSE)</f>
        <v>Obsolete - Repeat Primary code if other codes are not applicable</v>
      </c>
    </row>
    <row r="462" spans="1:25" x14ac:dyDescent="0.25">
      <c r="A462" s="1">
        <v>43208</v>
      </c>
      <c r="B462">
        <v>-0.63</v>
      </c>
      <c r="C462" s="36" t="s">
        <v>440</v>
      </c>
      <c r="D462" s="33">
        <v>5375</v>
      </c>
      <c r="E462" s="31" t="s">
        <v>1106</v>
      </c>
      <c r="F462">
        <v>5550524</v>
      </c>
      <c r="G462" s="36" t="s">
        <v>469</v>
      </c>
      <c r="H462">
        <v>1.0789</v>
      </c>
      <c r="I462">
        <v>-0.68</v>
      </c>
      <c r="J462" s="36" t="s">
        <v>436</v>
      </c>
      <c r="K462" s="31" t="s">
        <v>463</v>
      </c>
      <c r="L462" s="36" t="s">
        <v>1107</v>
      </c>
      <c r="M462" s="19">
        <v>75</v>
      </c>
      <c r="N462" s="31" t="s">
        <v>1092</v>
      </c>
      <c r="O462" s="34" t="str">
        <f t="shared" si="26"/>
        <v>DMG</v>
      </c>
      <c r="P462" s="31" t="s">
        <v>133</v>
      </c>
      <c r="Q462" s="34" t="str">
        <f t="shared" si="25"/>
        <v>DMGDWH</v>
      </c>
      <c r="R462" s="34" t="str">
        <f>VLOOKUP(Q462,'Coding Matrix'!$D$8:$G$70,4,FALSE)</f>
        <v>Plant</v>
      </c>
      <c r="S462" s="31"/>
      <c r="T462" s="36" t="s">
        <v>441</v>
      </c>
      <c r="U462" s="1">
        <v>43208</v>
      </c>
      <c r="V462">
        <v>2204364</v>
      </c>
      <c r="W462" s="1">
        <v>43208</v>
      </c>
      <c r="X462" s="70" t="str">
        <f>VLOOKUP(T462,'GL Types'!$A$2:$B$9,2,FALSE)</f>
        <v>Inventory-Dry / Non-commodity</v>
      </c>
      <c r="Y462" s="70" t="str">
        <f>VLOOKUP(Q462,'Coding Matrix'!$D$8:$H$70,5,FALSE)</f>
        <v>Damaged -  Damage Warehouse - Material Handling Damage</v>
      </c>
    </row>
    <row r="463" spans="1:25" x14ac:dyDescent="0.25">
      <c r="A463" s="1">
        <v>43208</v>
      </c>
      <c r="B463">
        <v>-10</v>
      </c>
      <c r="C463" s="36" t="s">
        <v>440</v>
      </c>
      <c r="D463" s="33">
        <v>5363</v>
      </c>
      <c r="E463" s="31" t="s">
        <v>1108</v>
      </c>
      <c r="F463">
        <v>5550524</v>
      </c>
      <c r="G463" s="36" t="s">
        <v>469</v>
      </c>
      <c r="H463">
        <v>0.95889999999999997</v>
      </c>
      <c r="I463">
        <v>-9.59</v>
      </c>
      <c r="J463" s="36" t="s">
        <v>436</v>
      </c>
      <c r="K463" s="31" t="s">
        <v>463</v>
      </c>
      <c r="L463" s="36" t="s">
        <v>1109</v>
      </c>
      <c r="M463" s="19">
        <v>75</v>
      </c>
      <c r="N463" s="31" t="s">
        <v>1092</v>
      </c>
      <c r="O463" s="34" t="str">
        <f t="shared" si="26"/>
        <v>DMG</v>
      </c>
      <c r="P463" s="31" t="s">
        <v>133</v>
      </c>
      <c r="Q463" s="34" t="str">
        <f t="shared" si="25"/>
        <v>DMGDWH</v>
      </c>
      <c r="R463" s="34" t="str">
        <f>VLOOKUP(Q463,'Coding Matrix'!$D$8:$G$70,4,FALSE)</f>
        <v>Plant</v>
      </c>
      <c r="S463" s="31"/>
      <c r="T463" s="36" t="s">
        <v>441</v>
      </c>
      <c r="U463" s="1">
        <v>43208</v>
      </c>
      <c r="V463">
        <v>2204361</v>
      </c>
      <c r="W463" s="1">
        <v>43208</v>
      </c>
      <c r="X463" s="70" t="str">
        <f>VLOOKUP(T463,'GL Types'!$A$2:$B$9,2,FALSE)</f>
        <v>Inventory-Dry / Non-commodity</v>
      </c>
      <c r="Y463" s="70" t="str">
        <f>VLOOKUP(Q463,'Coding Matrix'!$D$8:$H$70,5,FALSE)</f>
        <v>Damaged -  Damage Warehouse - Material Handling Damage</v>
      </c>
    </row>
    <row r="464" spans="1:25" x14ac:dyDescent="0.25">
      <c r="A464" s="1">
        <v>43208</v>
      </c>
      <c r="B464">
        <v>-30</v>
      </c>
      <c r="C464" s="36" t="s">
        <v>440</v>
      </c>
      <c r="D464" s="33">
        <v>17155</v>
      </c>
      <c r="E464" s="31" t="s">
        <v>1110</v>
      </c>
      <c r="F464">
        <v>5550524</v>
      </c>
      <c r="G464" s="36" t="s">
        <v>469</v>
      </c>
      <c r="H464">
        <v>1.9850000000000001</v>
      </c>
      <c r="I464">
        <v>-59.55</v>
      </c>
      <c r="J464" s="36" t="s">
        <v>436</v>
      </c>
      <c r="K464" s="31" t="s">
        <v>463</v>
      </c>
      <c r="L464" s="36" t="s">
        <v>1109</v>
      </c>
      <c r="M464" s="19">
        <v>75</v>
      </c>
      <c r="N464" s="31" t="s">
        <v>1092</v>
      </c>
      <c r="O464" s="34" t="str">
        <f t="shared" si="26"/>
        <v>DMG</v>
      </c>
      <c r="P464" s="31" t="s">
        <v>133</v>
      </c>
      <c r="Q464" s="34" t="str">
        <f t="shared" si="25"/>
        <v>DMGDWH</v>
      </c>
      <c r="R464" s="34" t="str">
        <f>VLOOKUP(Q464,'Coding Matrix'!$D$8:$G$70,4,FALSE)</f>
        <v>Plant</v>
      </c>
      <c r="S464" s="31"/>
      <c r="T464" s="36" t="s">
        <v>441</v>
      </c>
      <c r="U464" s="1">
        <v>43208</v>
      </c>
      <c r="V464">
        <v>2205893</v>
      </c>
      <c r="W464" s="1">
        <v>43208</v>
      </c>
      <c r="X464" s="70" t="str">
        <f>VLOOKUP(T464,'GL Types'!$A$2:$B$9,2,FALSE)</f>
        <v>Inventory-Dry / Non-commodity</v>
      </c>
      <c r="Y464" s="70" t="str">
        <f>VLOOKUP(Q464,'Coding Matrix'!$D$8:$H$70,5,FALSE)</f>
        <v>Damaged -  Damage Warehouse - Material Handling Damage</v>
      </c>
    </row>
    <row r="465" spans="1:25" x14ac:dyDescent="0.25">
      <c r="A465" s="1">
        <v>43208</v>
      </c>
      <c r="B465">
        <v>-23.304500000000001</v>
      </c>
      <c r="C465" s="36" t="s">
        <v>440</v>
      </c>
      <c r="D465" s="33">
        <v>5427</v>
      </c>
      <c r="E465" s="31" t="s">
        <v>1090</v>
      </c>
      <c r="F465">
        <v>5550524</v>
      </c>
      <c r="G465" s="36" t="s">
        <v>469</v>
      </c>
      <c r="H465">
        <v>1.5884</v>
      </c>
      <c r="I465">
        <v>-37.020000000000003</v>
      </c>
      <c r="J465" s="36" t="s">
        <v>436</v>
      </c>
      <c r="K465" s="31" t="s">
        <v>463</v>
      </c>
      <c r="L465" s="36" t="s">
        <v>1109</v>
      </c>
      <c r="M465" s="19">
        <v>75</v>
      </c>
      <c r="N465" s="31" t="s">
        <v>1092</v>
      </c>
      <c r="O465" s="34" t="str">
        <f t="shared" si="26"/>
        <v>DMG</v>
      </c>
      <c r="P465" s="31" t="s">
        <v>133</v>
      </c>
      <c r="Q465" s="34" t="str">
        <f t="shared" si="25"/>
        <v>DMGDWH</v>
      </c>
      <c r="R465" s="34" t="str">
        <f>VLOOKUP(Q465,'Coding Matrix'!$D$8:$G$70,4,FALSE)</f>
        <v>Plant</v>
      </c>
      <c r="S465" s="31"/>
      <c r="T465" s="36" t="s">
        <v>441</v>
      </c>
      <c r="U465" s="1">
        <v>43208</v>
      </c>
      <c r="V465">
        <v>2204385</v>
      </c>
      <c r="W465" s="1">
        <v>43208</v>
      </c>
      <c r="X465" s="70" t="str">
        <f>VLOOKUP(T465,'GL Types'!$A$2:$B$9,2,FALSE)</f>
        <v>Inventory-Dry / Non-commodity</v>
      </c>
      <c r="Y465" s="70" t="str">
        <f>VLOOKUP(Q465,'Coding Matrix'!$D$8:$H$70,5,FALSE)</f>
        <v>Damaged -  Damage Warehouse - Material Handling Damage</v>
      </c>
    </row>
    <row r="466" spans="1:25" x14ac:dyDescent="0.25">
      <c r="A466" s="1">
        <v>43208</v>
      </c>
      <c r="B466">
        <v>-39</v>
      </c>
      <c r="C466" s="36" t="s">
        <v>440</v>
      </c>
      <c r="D466" s="33">
        <v>5598</v>
      </c>
      <c r="E466" s="31" t="s">
        <v>1111</v>
      </c>
      <c r="F466">
        <v>5550524</v>
      </c>
      <c r="G466" s="36" t="s">
        <v>469</v>
      </c>
      <c r="H466">
        <v>0.61680000000000001</v>
      </c>
      <c r="I466">
        <v>-24.06</v>
      </c>
      <c r="J466" s="36" t="s">
        <v>436</v>
      </c>
      <c r="K466" s="31" t="s">
        <v>463</v>
      </c>
      <c r="L466" s="36" t="s">
        <v>1109</v>
      </c>
      <c r="M466" s="19">
        <v>75</v>
      </c>
      <c r="N466" s="31" t="s">
        <v>1092</v>
      </c>
      <c r="O466" s="34" t="str">
        <f t="shared" si="26"/>
        <v>DMG</v>
      </c>
      <c r="P466" s="31" t="s">
        <v>133</v>
      </c>
      <c r="Q466" s="34" t="str">
        <f t="shared" si="25"/>
        <v>DMGDWH</v>
      </c>
      <c r="R466" s="34" t="str">
        <f>VLOOKUP(Q466,'Coding Matrix'!$D$8:$G$70,4,FALSE)</f>
        <v>Plant</v>
      </c>
      <c r="S466" s="31"/>
      <c r="T466" s="36" t="s">
        <v>441</v>
      </c>
      <c r="U466" s="1">
        <v>43208</v>
      </c>
      <c r="V466">
        <v>2204411</v>
      </c>
      <c r="W466" s="1">
        <v>43208</v>
      </c>
      <c r="X466" s="70" t="str">
        <f>VLOOKUP(T466,'GL Types'!$A$2:$B$9,2,FALSE)</f>
        <v>Inventory-Dry / Non-commodity</v>
      </c>
      <c r="Y466" s="70" t="str">
        <f>VLOOKUP(Q466,'Coding Matrix'!$D$8:$H$70,5,FALSE)</f>
        <v>Damaged -  Damage Warehouse - Material Handling Damage</v>
      </c>
    </row>
    <row r="467" spans="1:25" x14ac:dyDescent="0.25">
      <c r="A467" s="1">
        <v>43208</v>
      </c>
      <c r="B467">
        <v>-102</v>
      </c>
      <c r="C467" s="36" t="s">
        <v>440</v>
      </c>
      <c r="D467" s="33">
        <v>7299</v>
      </c>
      <c r="E467" s="31" t="s">
        <v>1112</v>
      </c>
      <c r="F467">
        <v>5550524</v>
      </c>
      <c r="G467" s="36" t="s">
        <v>469</v>
      </c>
      <c r="H467">
        <v>1.1265000000000001</v>
      </c>
      <c r="I467">
        <v>-114.9</v>
      </c>
      <c r="J467" s="36" t="s">
        <v>436</v>
      </c>
      <c r="K467" s="31" t="s">
        <v>463</v>
      </c>
      <c r="L467" s="36" t="s">
        <v>1109</v>
      </c>
      <c r="M467" s="19">
        <v>75</v>
      </c>
      <c r="N467" s="31" t="s">
        <v>1092</v>
      </c>
      <c r="O467" s="34" t="str">
        <f t="shared" si="26"/>
        <v>DMG</v>
      </c>
      <c r="P467" s="31" t="s">
        <v>133</v>
      </c>
      <c r="Q467" s="34" t="str">
        <f t="shared" si="25"/>
        <v>DMGDWH</v>
      </c>
      <c r="R467" s="34" t="str">
        <f>VLOOKUP(Q467,'Coding Matrix'!$D$8:$G$70,4,FALSE)</f>
        <v>Plant</v>
      </c>
      <c r="S467" s="31"/>
      <c r="T467" s="36" t="s">
        <v>441</v>
      </c>
      <c r="U467" s="1">
        <v>43208</v>
      </c>
      <c r="V467">
        <v>2204605</v>
      </c>
      <c r="W467" s="1">
        <v>43208</v>
      </c>
      <c r="X467" s="70" t="str">
        <f>VLOOKUP(T467,'GL Types'!$A$2:$B$9,2,FALSE)</f>
        <v>Inventory-Dry / Non-commodity</v>
      </c>
      <c r="Y467" s="70" t="str">
        <f>VLOOKUP(Q467,'Coding Matrix'!$D$8:$H$70,5,FALSE)</f>
        <v>Damaged -  Damage Warehouse - Material Handling Damage</v>
      </c>
    </row>
    <row r="468" spans="1:25" x14ac:dyDescent="0.25">
      <c r="A468" s="1">
        <v>43209</v>
      </c>
      <c r="B468">
        <v>-6.6955</v>
      </c>
      <c r="C468" s="36" t="s">
        <v>440</v>
      </c>
      <c r="D468" s="33">
        <v>5427</v>
      </c>
      <c r="E468" s="31" t="s">
        <v>1090</v>
      </c>
      <c r="F468">
        <v>5556762</v>
      </c>
      <c r="G468" s="36" t="s">
        <v>469</v>
      </c>
      <c r="H468">
        <v>1.5884</v>
      </c>
      <c r="I468">
        <v>-10.64</v>
      </c>
      <c r="J468" s="36" t="s">
        <v>436</v>
      </c>
      <c r="K468" s="31" t="s">
        <v>463</v>
      </c>
      <c r="L468" s="36" t="s">
        <v>1091</v>
      </c>
      <c r="M468" s="19">
        <v>75</v>
      </c>
      <c r="N468" s="31" t="s">
        <v>1092</v>
      </c>
      <c r="O468" s="34" t="str">
        <f t="shared" si="26"/>
        <v>DMG</v>
      </c>
      <c r="P468" s="31" t="s">
        <v>133</v>
      </c>
      <c r="Q468" s="34" t="str">
        <f t="shared" si="25"/>
        <v>DMGDWH</v>
      </c>
      <c r="R468" s="34" t="str">
        <f>VLOOKUP(Q468,'Coding Matrix'!$D$8:$G$70,4,FALSE)</f>
        <v>Plant</v>
      </c>
      <c r="S468" s="31"/>
      <c r="T468" s="36" t="s">
        <v>441</v>
      </c>
      <c r="U468" s="1">
        <v>43209</v>
      </c>
      <c r="V468">
        <v>2204385</v>
      </c>
      <c r="W468" s="1">
        <v>43209</v>
      </c>
      <c r="X468" s="70" t="str">
        <f>VLOOKUP(T468,'GL Types'!$A$2:$B$9,2,FALSE)</f>
        <v>Inventory-Dry / Non-commodity</v>
      </c>
      <c r="Y468" s="70" t="str">
        <f>VLOOKUP(Q468,'Coding Matrix'!$D$8:$H$70,5,FALSE)</f>
        <v>Damaged -  Damage Warehouse - Material Handling Damage</v>
      </c>
    </row>
    <row r="469" spans="1:25" x14ac:dyDescent="0.25">
      <c r="A469" s="1">
        <v>43209</v>
      </c>
      <c r="B469">
        <v>-1</v>
      </c>
      <c r="C469" s="36" t="s">
        <v>438</v>
      </c>
      <c r="D469" s="31" t="s">
        <v>1093</v>
      </c>
      <c r="E469" s="31" t="s">
        <v>1094</v>
      </c>
      <c r="F469">
        <v>5556729</v>
      </c>
      <c r="G469" s="36" t="s">
        <v>469</v>
      </c>
      <c r="H469">
        <v>12.9102</v>
      </c>
      <c r="I469">
        <v>-12.91</v>
      </c>
      <c r="J469" s="36" t="s">
        <v>436</v>
      </c>
      <c r="K469" s="31" t="s">
        <v>463</v>
      </c>
      <c r="L469" s="36" t="s">
        <v>1095</v>
      </c>
      <c r="M469" s="19">
        <v>75</v>
      </c>
      <c r="N469" s="31" t="s">
        <v>1096</v>
      </c>
      <c r="O469" s="34" t="str">
        <f t="shared" si="26"/>
        <v>DMG</v>
      </c>
      <c r="P469" s="31" t="s">
        <v>133</v>
      </c>
      <c r="Q469" s="34" t="str">
        <f t="shared" si="25"/>
        <v>DMGDWH</v>
      </c>
      <c r="R469" s="34" t="str">
        <f>VLOOKUP(Q469,'Coding Matrix'!$D$8:$G$70,4,FALSE)</f>
        <v>Plant</v>
      </c>
      <c r="S469" s="31"/>
      <c r="T469" s="36" t="s">
        <v>439</v>
      </c>
      <c r="U469" s="1">
        <v>43209</v>
      </c>
      <c r="V469">
        <v>3158037</v>
      </c>
      <c r="W469" s="1">
        <v>43209</v>
      </c>
      <c r="X469" s="70" t="str">
        <f>VLOOKUP(T469,'GL Types'!$A$2:$B$9,2,FALSE)</f>
        <v>Finished Goods</v>
      </c>
      <c r="Y469" s="70" t="str">
        <f>VLOOKUP(Q469,'Coding Matrix'!$D$8:$H$70,5,FALSE)</f>
        <v>Damaged -  Damage Warehouse - Material Handling Damage</v>
      </c>
    </row>
    <row r="470" spans="1:25" x14ac:dyDescent="0.25">
      <c r="A470" s="1">
        <v>43194</v>
      </c>
      <c r="B470">
        <v>-12</v>
      </c>
      <c r="C470" s="36" t="s">
        <v>438</v>
      </c>
      <c r="D470" s="31" t="s">
        <v>1569</v>
      </c>
      <c r="E470" s="31" t="s">
        <v>1570</v>
      </c>
      <c r="F470">
        <v>5487365</v>
      </c>
      <c r="G470" s="36" t="s">
        <v>612</v>
      </c>
      <c r="H470">
        <v>17.7334</v>
      </c>
      <c r="I470">
        <v>-212.8</v>
      </c>
      <c r="J470" s="36" t="s">
        <v>446</v>
      </c>
      <c r="K470" s="31" t="s">
        <v>463</v>
      </c>
      <c r="L470" s="36" t="s">
        <v>1571</v>
      </c>
      <c r="M470" s="19">
        <v>75</v>
      </c>
      <c r="N470" s="31" t="s">
        <v>1172</v>
      </c>
      <c r="O470" s="34" t="str">
        <f t="shared" si="26"/>
        <v>OOS</v>
      </c>
      <c r="P470" s="31" t="s">
        <v>108</v>
      </c>
      <c r="Q470" s="34" t="str">
        <f t="shared" si="25"/>
        <v>OOSEXT</v>
      </c>
      <c r="R470" s="34" t="str">
        <f>VLOOKUP(Q470,'Coding Matrix'!$D$8:$G$70,4,FALSE)</f>
        <v>Plant</v>
      </c>
      <c r="S470" s="31"/>
      <c r="T470" s="36" t="s">
        <v>439</v>
      </c>
      <c r="U470" s="1">
        <v>43194</v>
      </c>
      <c r="V470">
        <v>2200205</v>
      </c>
      <c r="W470" s="1">
        <v>43194</v>
      </c>
      <c r="X470" s="70" t="str">
        <f>VLOOKUP(T470,'GL Types'!$A$2:$B$9,2,FALSE)</f>
        <v>Finished Goods</v>
      </c>
      <c r="Y470" s="70" t="str">
        <f>VLOOKUP(Q470,'Coding Matrix'!$D$8:$H$70,5,FALSE)</f>
        <v>0ut of Spec - Extraneous - Foreign Material</v>
      </c>
    </row>
    <row r="471" spans="1:25" x14ac:dyDescent="0.25">
      <c r="A471" s="1">
        <v>43194</v>
      </c>
      <c r="B471">
        <v>-48</v>
      </c>
      <c r="C471" s="36" t="s">
        <v>438</v>
      </c>
      <c r="D471" s="31" t="s">
        <v>1569</v>
      </c>
      <c r="E471" s="31" t="s">
        <v>1570</v>
      </c>
      <c r="F471">
        <v>5487365</v>
      </c>
      <c r="G471" s="36" t="s">
        <v>612</v>
      </c>
      <c r="H471">
        <v>17.7334</v>
      </c>
      <c r="I471">
        <v>-851.2</v>
      </c>
      <c r="J471" s="36" t="s">
        <v>446</v>
      </c>
      <c r="K471" s="31" t="s">
        <v>463</v>
      </c>
      <c r="L471" s="36" t="s">
        <v>1571</v>
      </c>
      <c r="M471" s="19">
        <v>75</v>
      </c>
      <c r="N471" s="31" t="s">
        <v>1172</v>
      </c>
      <c r="O471" s="34" t="str">
        <f t="shared" si="26"/>
        <v>OOS</v>
      </c>
      <c r="P471" s="31" t="s">
        <v>108</v>
      </c>
      <c r="Q471" s="34" t="str">
        <f t="shared" si="25"/>
        <v>OOSEXT</v>
      </c>
      <c r="R471" s="34" t="str">
        <f>VLOOKUP(Q471,'Coding Matrix'!$D$8:$G$70,4,FALSE)</f>
        <v>Plant</v>
      </c>
      <c r="S471" s="31"/>
      <c r="T471" s="36" t="s">
        <v>439</v>
      </c>
      <c r="U471" s="1">
        <v>43194</v>
      </c>
      <c r="V471">
        <v>2200205</v>
      </c>
      <c r="W471" s="1">
        <v>43194</v>
      </c>
      <c r="X471" s="70" t="str">
        <f>VLOOKUP(T471,'GL Types'!$A$2:$B$9,2,FALSE)</f>
        <v>Finished Goods</v>
      </c>
      <c r="Y471" s="70" t="str">
        <f>VLOOKUP(Q471,'Coding Matrix'!$D$8:$H$70,5,FALSE)</f>
        <v>0ut of Spec - Extraneous - Foreign Material</v>
      </c>
    </row>
    <row r="472" spans="1:25" x14ac:dyDescent="0.25">
      <c r="A472" s="1">
        <v>43195</v>
      </c>
      <c r="B472">
        <v>-18317</v>
      </c>
      <c r="C472" s="36" t="s">
        <v>440</v>
      </c>
      <c r="D472" s="33">
        <v>33558</v>
      </c>
      <c r="E472" s="31" t="s">
        <v>1566</v>
      </c>
      <c r="F472">
        <v>5494891</v>
      </c>
      <c r="G472" s="36" t="s">
        <v>612</v>
      </c>
      <c r="H472">
        <v>0.35049999999999998</v>
      </c>
      <c r="I472" s="32">
        <v>-6420.11</v>
      </c>
      <c r="J472" s="36" t="s">
        <v>446</v>
      </c>
      <c r="K472" s="31" t="s">
        <v>463</v>
      </c>
      <c r="L472" s="36" t="s">
        <v>1567</v>
      </c>
      <c r="M472" s="19">
        <v>75</v>
      </c>
      <c r="N472" s="31" t="s">
        <v>1568</v>
      </c>
      <c r="O472" s="34" t="str">
        <f t="shared" si="26"/>
        <v>OOS</v>
      </c>
      <c r="P472" s="31" t="s">
        <v>126</v>
      </c>
      <c r="Q472" s="34" t="str">
        <f t="shared" si="25"/>
        <v>OOSTEX</v>
      </c>
      <c r="R472" s="34" t="str">
        <f>VLOOKUP(Q472,'Coding Matrix'!$D$8:$G$70,4,FALSE)</f>
        <v>Plant</v>
      </c>
      <c r="S472" s="31"/>
      <c r="T472" s="36" t="s">
        <v>444</v>
      </c>
      <c r="U472" s="1">
        <v>43195</v>
      </c>
      <c r="V472">
        <v>3161795</v>
      </c>
      <c r="W472" s="1">
        <v>43195</v>
      </c>
      <c r="X472" s="70" t="str">
        <f>VLOOKUP(T472,'GL Types'!$A$2:$B$9,2,FALSE)</f>
        <v>Inventory - Sub Assembly</v>
      </c>
      <c r="Y472" s="70" t="str">
        <f>VLOOKUP(Q472,'Coding Matrix'!$D$8:$H$70,5,FALSE)</f>
        <v>0ut of Spec - Texture</v>
      </c>
    </row>
    <row r="473" spans="1:25" x14ac:dyDescent="0.25">
      <c r="A473" s="1">
        <v>43196</v>
      </c>
      <c r="B473">
        <v>-12</v>
      </c>
      <c r="C473" s="36" t="s">
        <v>438</v>
      </c>
      <c r="D473" s="31" t="s">
        <v>1536</v>
      </c>
      <c r="E473" s="31" t="s">
        <v>1537</v>
      </c>
      <c r="F473">
        <v>5500846</v>
      </c>
      <c r="G473" s="36" t="s">
        <v>612</v>
      </c>
      <c r="H473">
        <v>8.7021999999999995</v>
      </c>
      <c r="I473">
        <v>-104.43</v>
      </c>
      <c r="J473" s="36" t="s">
        <v>446</v>
      </c>
      <c r="K473" s="31" t="s">
        <v>463</v>
      </c>
      <c r="L473" s="36" t="s">
        <v>1538</v>
      </c>
      <c r="M473" s="19">
        <v>75</v>
      </c>
      <c r="N473" s="31" t="s">
        <v>1456</v>
      </c>
      <c r="O473" s="34" t="str">
        <f t="shared" si="26"/>
        <v>RES</v>
      </c>
      <c r="P473" s="31" t="s">
        <v>140</v>
      </c>
      <c r="Q473" s="34" t="str">
        <f t="shared" si="25"/>
        <v>RESSOR</v>
      </c>
      <c r="R473" s="34" t="str">
        <f>VLOOKUP(Q473,'Coding Matrix'!$D$8:$G$70,4,FALSE)</f>
        <v>Plant</v>
      </c>
      <c r="S473" s="31"/>
      <c r="T473" s="36" t="s">
        <v>439</v>
      </c>
      <c r="U473" s="1">
        <v>43196</v>
      </c>
      <c r="V473">
        <v>3159512</v>
      </c>
      <c r="W473" s="1">
        <v>43196</v>
      </c>
      <c r="X473" s="70" t="str">
        <f>VLOOKUP(T473,'GL Types'!$A$2:$B$9,2,FALSE)</f>
        <v>Finished Goods</v>
      </c>
      <c r="Y473" s="70" t="str">
        <f>VLOOKUP(Q473,'Coding Matrix'!$D$8:$H$70,5,FALSE)</f>
        <v>Prior Rear Reserves - Shipped out of rotation</v>
      </c>
    </row>
    <row r="474" spans="1:25" x14ac:dyDescent="0.25">
      <c r="A474" s="1">
        <v>43196</v>
      </c>
      <c r="B474">
        <v>-2</v>
      </c>
      <c r="C474" s="36" t="s">
        <v>438</v>
      </c>
      <c r="D474" s="31" t="s">
        <v>1536</v>
      </c>
      <c r="E474" s="31" t="s">
        <v>1539</v>
      </c>
      <c r="F474">
        <v>5500846</v>
      </c>
      <c r="G474" s="36" t="s">
        <v>612</v>
      </c>
      <c r="H474">
        <v>8.7021999999999995</v>
      </c>
      <c r="I474">
        <v>-17.399999999999999</v>
      </c>
      <c r="J474" s="36" t="s">
        <v>446</v>
      </c>
      <c r="K474" s="31" t="s">
        <v>463</v>
      </c>
      <c r="L474" s="36" t="s">
        <v>1538</v>
      </c>
      <c r="M474" s="19">
        <v>75</v>
      </c>
      <c r="N474" s="31" t="s">
        <v>1456</v>
      </c>
      <c r="O474" s="34" t="str">
        <f t="shared" si="26"/>
        <v>RES</v>
      </c>
      <c r="P474" s="31" t="s">
        <v>140</v>
      </c>
      <c r="Q474" s="34" t="str">
        <f t="shared" si="25"/>
        <v>RESSOR</v>
      </c>
      <c r="R474" s="34" t="str">
        <f>VLOOKUP(Q474,'Coding Matrix'!$D$8:$G$70,4,FALSE)</f>
        <v>Plant</v>
      </c>
      <c r="S474" s="31"/>
      <c r="T474" s="36" t="s">
        <v>439</v>
      </c>
      <c r="U474" s="1">
        <v>43196</v>
      </c>
      <c r="V474">
        <v>3159512</v>
      </c>
      <c r="W474" s="1">
        <v>43196</v>
      </c>
      <c r="X474" s="70" t="str">
        <f>VLOOKUP(T474,'GL Types'!$A$2:$B$9,2,FALSE)</f>
        <v>Finished Goods</v>
      </c>
      <c r="Y474" s="70" t="str">
        <f>VLOOKUP(Q474,'Coding Matrix'!$D$8:$H$70,5,FALSE)</f>
        <v>Prior Rear Reserves - Shipped out of rotation</v>
      </c>
    </row>
    <row r="475" spans="1:25" x14ac:dyDescent="0.25">
      <c r="A475" s="1">
        <v>43196</v>
      </c>
      <c r="B475">
        <v>-49</v>
      </c>
      <c r="C475" s="36" t="s">
        <v>438</v>
      </c>
      <c r="D475" s="31" t="s">
        <v>1536</v>
      </c>
      <c r="E475" s="31" t="s">
        <v>1537</v>
      </c>
      <c r="F475">
        <v>5500846</v>
      </c>
      <c r="G475" s="36" t="s">
        <v>612</v>
      </c>
      <c r="H475">
        <v>8.7021999999999995</v>
      </c>
      <c r="I475">
        <v>-426.41</v>
      </c>
      <c r="J475" s="36" t="s">
        <v>446</v>
      </c>
      <c r="K475" s="31" t="s">
        <v>463</v>
      </c>
      <c r="L475" s="36" t="s">
        <v>1540</v>
      </c>
      <c r="M475" s="19">
        <v>75</v>
      </c>
      <c r="N475" s="31" t="s">
        <v>1456</v>
      </c>
      <c r="O475" s="34" t="str">
        <f t="shared" si="26"/>
        <v>RES</v>
      </c>
      <c r="P475" s="31" t="s">
        <v>140</v>
      </c>
      <c r="Q475" s="34" t="str">
        <f t="shared" ref="Q475:Q538" si="27">CONCATENATE(O475,P475)</f>
        <v>RESSOR</v>
      </c>
      <c r="R475" s="34" t="str">
        <f>VLOOKUP(Q475,'Coding Matrix'!$D$8:$G$70,4,FALSE)</f>
        <v>Plant</v>
      </c>
      <c r="S475" s="31"/>
      <c r="T475" s="36" t="s">
        <v>439</v>
      </c>
      <c r="U475" s="1">
        <v>43196</v>
      </c>
      <c r="V475">
        <v>3159512</v>
      </c>
      <c r="W475" s="1">
        <v>43196</v>
      </c>
      <c r="X475" s="70" t="str">
        <f>VLOOKUP(T475,'GL Types'!$A$2:$B$9,2,FALSE)</f>
        <v>Finished Goods</v>
      </c>
      <c r="Y475" s="70" t="str">
        <f>VLOOKUP(Q475,'Coding Matrix'!$D$8:$H$70,5,FALSE)</f>
        <v>Prior Rear Reserves - Shipped out of rotation</v>
      </c>
    </row>
    <row r="476" spans="1:25" x14ac:dyDescent="0.25">
      <c r="A476" s="1">
        <v>43196</v>
      </c>
      <c r="B476">
        <v>-49</v>
      </c>
      <c r="C476" s="36" t="s">
        <v>438</v>
      </c>
      <c r="D476" s="31" t="s">
        <v>1536</v>
      </c>
      <c r="E476" s="31" t="s">
        <v>1537</v>
      </c>
      <c r="F476">
        <v>5500846</v>
      </c>
      <c r="G476" s="36" t="s">
        <v>612</v>
      </c>
      <c r="H476">
        <v>8.7021999999999995</v>
      </c>
      <c r="I476">
        <v>-426.41</v>
      </c>
      <c r="J476" s="36" t="s">
        <v>446</v>
      </c>
      <c r="K476" s="31" t="s">
        <v>463</v>
      </c>
      <c r="L476" s="36" t="s">
        <v>1540</v>
      </c>
      <c r="M476" s="19">
        <v>75</v>
      </c>
      <c r="N476" s="31" t="s">
        <v>1456</v>
      </c>
      <c r="O476" s="34" t="str">
        <f t="shared" si="26"/>
        <v>RES</v>
      </c>
      <c r="P476" s="31" t="s">
        <v>140</v>
      </c>
      <c r="Q476" s="34" t="str">
        <f t="shared" si="27"/>
        <v>RESSOR</v>
      </c>
      <c r="R476" s="34" t="str">
        <f>VLOOKUP(Q476,'Coding Matrix'!$D$8:$G$70,4,FALSE)</f>
        <v>Plant</v>
      </c>
      <c r="S476" s="31"/>
      <c r="T476" s="36" t="s">
        <v>439</v>
      </c>
      <c r="U476" s="1">
        <v>43196</v>
      </c>
      <c r="V476">
        <v>3159512</v>
      </c>
      <c r="W476" s="1">
        <v>43196</v>
      </c>
      <c r="X476" s="70" t="str">
        <f>VLOOKUP(T476,'GL Types'!$A$2:$B$9,2,FALSE)</f>
        <v>Finished Goods</v>
      </c>
      <c r="Y476" s="70" t="str">
        <f>VLOOKUP(Q476,'Coding Matrix'!$D$8:$H$70,5,FALSE)</f>
        <v>Prior Rear Reserves - Shipped out of rotation</v>
      </c>
    </row>
    <row r="477" spans="1:25" x14ac:dyDescent="0.25">
      <c r="A477" s="1">
        <v>43196</v>
      </c>
      <c r="B477">
        <v>-49</v>
      </c>
      <c r="C477" s="36" t="s">
        <v>438</v>
      </c>
      <c r="D477" s="31" t="s">
        <v>1536</v>
      </c>
      <c r="E477" s="31" t="s">
        <v>1537</v>
      </c>
      <c r="F477">
        <v>5500846</v>
      </c>
      <c r="G477" s="36" t="s">
        <v>612</v>
      </c>
      <c r="H477">
        <v>8.7021999999999995</v>
      </c>
      <c r="I477">
        <v>-426.41</v>
      </c>
      <c r="J477" s="36" t="s">
        <v>446</v>
      </c>
      <c r="K477" s="31" t="s">
        <v>463</v>
      </c>
      <c r="L477" s="36" t="s">
        <v>1540</v>
      </c>
      <c r="M477" s="19">
        <v>75</v>
      </c>
      <c r="N477" s="31" t="s">
        <v>1456</v>
      </c>
      <c r="O477" s="34" t="str">
        <f t="shared" si="26"/>
        <v>RES</v>
      </c>
      <c r="P477" s="31" t="s">
        <v>140</v>
      </c>
      <c r="Q477" s="34" t="str">
        <f t="shared" si="27"/>
        <v>RESSOR</v>
      </c>
      <c r="R477" s="34" t="str">
        <f>VLOOKUP(Q477,'Coding Matrix'!$D$8:$G$70,4,FALSE)</f>
        <v>Plant</v>
      </c>
      <c r="S477" s="31"/>
      <c r="T477" s="36" t="s">
        <v>439</v>
      </c>
      <c r="U477" s="1">
        <v>43196</v>
      </c>
      <c r="V477">
        <v>3159512</v>
      </c>
      <c r="W477" s="1">
        <v>43196</v>
      </c>
      <c r="X477" s="70" t="str">
        <f>VLOOKUP(T477,'GL Types'!$A$2:$B$9,2,FALSE)</f>
        <v>Finished Goods</v>
      </c>
      <c r="Y477" s="70" t="str">
        <f>VLOOKUP(Q477,'Coding Matrix'!$D$8:$H$70,5,FALSE)</f>
        <v>Prior Rear Reserves - Shipped out of rotation</v>
      </c>
    </row>
    <row r="478" spans="1:25" x14ac:dyDescent="0.25">
      <c r="A478" s="1">
        <v>43196</v>
      </c>
      <c r="B478">
        <v>-49</v>
      </c>
      <c r="C478" s="36" t="s">
        <v>438</v>
      </c>
      <c r="D478" s="31" t="s">
        <v>1536</v>
      </c>
      <c r="E478" s="31" t="s">
        <v>1537</v>
      </c>
      <c r="F478">
        <v>5500846</v>
      </c>
      <c r="G478" s="36" t="s">
        <v>612</v>
      </c>
      <c r="H478">
        <v>8.7021999999999995</v>
      </c>
      <c r="I478">
        <v>-426.41</v>
      </c>
      <c r="J478" s="36" t="s">
        <v>446</v>
      </c>
      <c r="K478" s="31" t="s">
        <v>463</v>
      </c>
      <c r="L478" s="36" t="s">
        <v>1540</v>
      </c>
      <c r="M478" s="19">
        <v>75</v>
      </c>
      <c r="N478" s="31" t="s">
        <v>1456</v>
      </c>
      <c r="O478" s="34" t="str">
        <f t="shared" si="26"/>
        <v>RES</v>
      </c>
      <c r="P478" s="31" t="s">
        <v>140</v>
      </c>
      <c r="Q478" s="34" t="str">
        <f t="shared" si="27"/>
        <v>RESSOR</v>
      </c>
      <c r="R478" s="34" t="str">
        <f>VLOOKUP(Q478,'Coding Matrix'!$D$8:$G$70,4,FALSE)</f>
        <v>Plant</v>
      </c>
      <c r="S478" s="31"/>
      <c r="T478" s="36" t="s">
        <v>439</v>
      </c>
      <c r="U478" s="1">
        <v>43196</v>
      </c>
      <c r="V478">
        <v>3159512</v>
      </c>
      <c r="W478" s="1">
        <v>43196</v>
      </c>
      <c r="X478" s="70" t="str">
        <f>VLOOKUP(T478,'GL Types'!$A$2:$B$9,2,FALSE)</f>
        <v>Finished Goods</v>
      </c>
      <c r="Y478" s="70" t="str">
        <f>VLOOKUP(Q478,'Coding Matrix'!$D$8:$H$70,5,FALSE)</f>
        <v>Prior Rear Reserves - Shipped out of rotation</v>
      </c>
    </row>
    <row r="479" spans="1:25" x14ac:dyDescent="0.25">
      <c r="A479" s="1">
        <v>43196</v>
      </c>
      <c r="B479">
        <v>-9</v>
      </c>
      <c r="C479" s="36" t="s">
        <v>438</v>
      </c>
      <c r="D479" s="31" t="s">
        <v>1541</v>
      </c>
      <c r="E479" s="31" t="s">
        <v>1542</v>
      </c>
      <c r="F479">
        <v>5500846</v>
      </c>
      <c r="G479" s="36" t="s">
        <v>612</v>
      </c>
      <c r="H479">
        <v>16.617000000000001</v>
      </c>
      <c r="I479">
        <v>-149.55000000000001</v>
      </c>
      <c r="J479" s="36" t="s">
        <v>446</v>
      </c>
      <c r="K479" s="31" t="s">
        <v>463</v>
      </c>
      <c r="L479" s="36" t="s">
        <v>1540</v>
      </c>
      <c r="M479" s="19">
        <v>75</v>
      </c>
      <c r="N479" s="31" t="s">
        <v>1456</v>
      </c>
      <c r="O479" s="34" t="str">
        <f t="shared" si="26"/>
        <v>RES</v>
      </c>
      <c r="P479" s="31" t="s">
        <v>140</v>
      </c>
      <c r="Q479" s="34" t="str">
        <f t="shared" si="27"/>
        <v>RESSOR</v>
      </c>
      <c r="R479" s="34" t="str">
        <f>VLOOKUP(Q479,'Coding Matrix'!$D$8:$G$70,4,FALSE)</f>
        <v>Plant</v>
      </c>
      <c r="S479" s="31"/>
      <c r="T479" s="36" t="s">
        <v>439</v>
      </c>
      <c r="U479" s="1">
        <v>43196</v>
      </c>
      <c r="V479">
        <v>3156809</v>
      </c>
      <c r="W479" s="1">
        <v>43196</v>
      </c>
      <c r="X479" s="70" t="str">
        <f>VLOOKUP(T479,'GL Types'!$A$2:$B$9,2,FALSE)</f>
        <v>Finished Goods</v>
      </c>
      <c r="Y479" s="70" t="str">
        <f>VLOOKUP(Q479,'Coding Matrix'!$D$8:$H$70,5,FALSE)</f>
        <v>Prior Rear Reserves - Shipped out of rotation</v>
      </c>
    </row>
    <row r="480" spans="1:25" x14ac:dyDescent="0.25">
      <c r="A480" s="1">
        <v>43196</v>
      </c>
      <c r="B480">
        <v>-20</v>
      </c>
      <c r="C480" s="36" t="s">
        <v>438</v>
      </c>
      <c r="D480" s="31" t="s">
        <v>1541</v>
      </c>
      <c r="E480" s="31" t="s">
        <v>1542</v>
      </c>
      <c r="F480">
        <v>5500846</v>
      </c>
      <c r="G480" s="36" t="s">
        <v>612</v>
      </c>
      <c r="H480">
        <v>16.617000000000001</v>
      </c>
      <c r="I480">
        <v>-332.34</v>
      </c>
      <c r="J480" s="36" t="s">
        <v>446</v>
      </c>
      <c r="K480" s="31" t="s">
        <v>463</v>
      </c>
      <c r="L480" s="36" t="s">
        <v>1540</v>
      </c>
      <c r="M480" s="19">
        <v>75</v>
      </c>
      <c r="N480" s="31" t="s">
        <v>1456</v>
      </c>
      <c r="O480" s="34" t="str">
        <f t="shared" si="26"/>
        <v>RES</v>
      </c>
      <c r="P480" s="31" t="s">
        <v>140</v>
      </c>
      <c r="Q480" s="34" t="str">
        <f t="shared" si="27"/>
        <v>RESSOR</v>
      </c>
      <c r="R480" s="34" t="str">
        <f>VLOOKUP(Q480,'Coding Matrix'!$D$8:$G$70,4,FALSE)</f>
        <v>Plant</v>
      </c>
      <c r="S480" s="31"/>
      <c r="T480" s="36" t="s">
        <v>439</v>
      </c>
      <c r="U480" s="1">
        <v>43196</v>
      </c>
      <c r="V480">
        <v>3156809</v>
      </c>
      <c r="W480" s="1">
        <v>43196</v>
      </c>
      <c r="X480" s="70" t="str">
        <f>VLOOKUP(T480,'GL Types'!$A$2:$B$9,2,FALSE)</f>
        <v>Finished Goods</v>
      </c>
      <c r="Y480" s="70" t="str">
        <f>VLOOKUP(Q480,'Coding Matrix'!$D$8:$H$70,5,FALSE)</f>
        <v>Prior Rear Reserves - Shipped out of rotation</v>
      </c>
    </row>
    <row r="481" spans="1:25" x14ac:dyDescent="0.25">
      <c r="A481" s="1">
        <v>43196</v>
      </c>
      <c r="B481">
        <v>-30</v>
      </c>
      <c r="C481" s="36" t="s">
        <v>438</v>
      </c>
      <c r="D481" s="31" t="s">
        <v>1541</v>
      </c>
      <c r="E481" s="31" t="s">
        <v>1542</v>
      </c>
      <c r="F481">
        <v>5500846</v>
      </c>
      <c r="G481" s="36" t="s">
        <v>612</v>
      </c>
      <c r="H481">
        <v>16.617000000000001</v>
      </c>
      <c r="I481">
        <v>-498.51</v>
      </c>
      <c r="J481" s="36" t="s">
        <v>446</v>
      </c>
      <c r="K481" s="31" t="s">
        <v>463</v>
      </c>
      <c r="L481" s="36" t="s">
        <v>1540</v>
      </c>
      <c r="M481" s="19">
        <v>75</v>
      </c>
      <c r="N481" s="31" t="s">
        <v>1456</v>
      </c>
      <c r="O481" s="34" t="str">
        <f t="shared" si="26"/>
        <v>RES</v>
      </c>
      <c r="P481" s="31" t="s">
        <v>140</v>
      </c>
      <c r="Q481" s="34" t="str">
        <f t="shared" si="27"/>
        <v>RESSOR</v>
      </c>
      <c r="R481" s="34" t="str">
        <f>VLOOKUP(Q481,'Coding Matrix'!$D$8:$G$70,4,FALSE)</f>
        <v>Plant</v>
      </c>
      <c r="S481" s="31"/>
      <c r="T481" s="36" t="s">
        <v>439</v>
      </c>
      <c r="U481" s="1">
        <v>43196</v>
      </c>
      <c r="V481">
        <v>3156809</v>
      </c>
      <c r="W481" s="1">
        <v>43196</v>
      </c>
      <c r="X481" s="70" t="str">
        <f>VLOOKUP(T481,'GL Types'!$A$2:$B$9,2,FALSE)</f>
        <v>Finished Goods</v>
      </c>
      <c r="Y481" s="70" t="str">
        <f>VLOOKUP(Q481,'Coding Matrix'!$D$8:$H$70,5,FALSE)</f>
        <v>Prior Rear Reserves - Shipped out of rotation</v>
      </c>
    </row>
    <row r="482" spans="1:25" x14ac:dyDescent="0.25">
      <c r="A482" s="1">
        <v>43196</v>
      </c>
      <c r="B482">
        <v>-4</v>
      </c>
      <c r="C482" s="36" t="s">
        <v>438</v>
      </c>
      <c r="D482" s="31" t="s">
        <v>1514</v>
      </c>
      <c r="E482" s="31" t="s">
        <v>1515</v>
      </c>
      <c r="F482">
        <v>5500846</v>
      </c>
      <c r="G482" s="36" t="s">
        <v>612</v>
      </c>
      <c r="H482">
        <v>23.548100000000002</v>
      </c>
      <c r="I482">
        <v>-94.19</v>
      </c>
      <c r="J482" s="36" t="s">
        <v>446</v>
      </c>
      <c r="K482" s="31" t="s">
        <v>463</v>
      </c>
      <c r="L482" s="36" t="s">
        <v>1543</v>
      </c>
      <c r="M482" s="19">
        <v>75</v>
      </c>
      <c r="N482" s="31" t="s">
        <v>1456</v>
      </c>
      <c r="O482" s="34" t="str">
        <f t="shared" si="26"/>
        <v>RES</v>
      </c>
      <c r="P482" s="31" t="s">
        <v>140</v>
      </c>
      <c r="Q482" s="34" t="str">
        <f t="shared" si="27"/>
        <v>RESSOR</v>
      </c>
      <c r="R482" s="34" t="str">
        <f>VLOOKUP(Q482,'Coding Matrix'!$D$8:$G$70,4,FALSE)</f>
        <v>Plant</v>
      </c>
      <c r="S482" s="31"/>
      <c r="T482" s="36" t="s">
        <v>439</v>
      </c>
      <c r="U482" s="1">
        <v>43196</v>
      </c>
      <c r="V482">
        <v>3155318</v>
      </c>
      <c r="W482" s="1">
        <v>43196</v>
      </c>
      <c r="X482" s="70" t="str">
        <f>VLOOKUP(T482,'GL Types'!$A$2:$B$9,2,FALSE)</f>
        <v>Finished Goods</v>
      </c>
      <c r="Y482" s="70" t="str">
        <f>VLOOKUP(Q482,'Coding Matrix'!$D$8:$H$70,5,FALSE)</f>
        <v>Prior Rear Reserves - Shipped out of rotation</v>
      </c>
    </row>
    <row r="483" spans="1:25" x14ac:dyDescent="0.25">
      <c r="A483" s="1">
        <v>43196</v>
      </c>
      <c r="B483">
        <v>-2</v>
      </c>
      <c r="C483" s="36" t="s">
        <v>438</v>
      </c>
      <c r="D483" s="31" t="s">
        <v>1514</v>
      </c>
      <c r="E483" s="31" t="s">
        <v>1515</v>
      </c>
      <c r="F483">
        <v>5500846</v>
      </c>
      <c r="G483" s="36" t="s">
        <v>612</v>
      </c>
      <c r="H483">
        <v>23.548100000000002</v>
      </c>
      <c r="I483">
        <v>-47.1</v>
      </c>
      <c r="J483" s="36" t="s">
        <v>446</v>
      </c>
      <c r="K483" s="31" t="s">
        <v>463</v>
      </c>
      <c r="L483" s="36" t="s">
        <v>1543</v>
      </c>
      <c r="M483" s="19">
        <v>75</v>
      </c>
      <c r="N483" s="31" t="s">
        <v>1456</v>
      </c>
      <c r="O483" s="34" t="str">
        <f t="shared" si="26"/>
        <v>RES</v>
      </c>
      <c r="P483" s="31" t="s">
        <v>140</v>
      </c>
      <c r="Q483" s="34" t="str">
        <f t="shared" si="27"/>
        <v>RESSOR</v>
      </c>
      <c r="R483" s="34" t="str">
        <f>VLOOKUP(Q483,'Coding Matrix'!$D$8:$G$70,4,FALSE)</f>
        <v>Plant</v>
      </c>
      <c r="S483" s="31"/>
      <c r="T483" s="36" t="s">
        <v>439</v>
      </c>
      <c r="U483" s="1">
        <v>43196</v>
      </c>
      <c r="V483">
        <v>3155318</v>
      </c>
      <c r="W483" s="1">
        <v>43196</v>
      </c>
      <c r="X483" s="70" t="str">
        <f>VLOOKUP(T483,'GL Types'!$A$2:$B$9,2,FALSE)</f>
        <v>Finished Goods</v>
      </c>
      <c r="Y483" s="70" t="str">
        <f>VLOOKUP(Q483,'Coding Matrix'!$D$8:$H$70,5,FALSE)</f>
        <v>Prior Rear Reserves - Shipped out of rotation</v>
      </c>
    </row>
    <row r="484" spans="1:25" x14ac:dyDescent="0.25">
      <c r="A484" s="1">
        <v>43196</v>
      </c>
      <c r="B484">
        <v>-126</v>
      </c>
      <c r="C484" s="36" t="s">
        <v>438</v>
      </c>
      <c r="D484" s="31" t="s">
        <v>1544</v>
      </c>
      <c r="E484" s="31" t="s">
        <v>1545</v>
      </c>
      <c r="F484">
        <v>5500846</v>
      </c>
      <c r="G484" s="36" t="s">
        <v>612</v>
      </c>
      <c r="H484">
        <v>11.076700000000001</v>
      </c>
      <c r="I484" s="32">
        <v>-1395.66</v>
      </c>
      <c r="J484" s="36" t="s">
        <v>446</v>
      </c>
      <c r="K484" s="31" t="s">
        <v>463</v>
      </c>
      <c r="L484" s="36" t="s">
        <v>1543</v>
      </c>
      <c r="M484" s="19">
        <v>75</v>
      </c>
      <c r="N484" s="31" t="s">
        <v>1456</v>
      </c>
      <c r="O484" s="34" t="str">
        <f t="shared" si="26"/>
        <v>RES</v>
      </c>
      <c r="P484" s="31" t="s">
        <v>140</v>
      </c>
      <c r="Q484" s="34" t="str">
        <f t="shared" si="27"/>
        <v>RESSOR</v>
      </c>
      <c r="R484" s="34" t="str">
        <f>VLOOKUP(Q484,'Coding Matrix'!$D$8:$G$70,4,FALSE)</f>
        <v>Plant</v>
      </c>
      <c r="S484" s="31"/>
      <c r="T484" s="36" t="s">
        <v>439</v>
      </c>
      <c r="U484" s="1">
        <v>43196</v>
      </c>
      <c r="V484">
        <v>3163576</v>
      </c>
      <c r="W484" s="1">
        <v>43196</v>
      </c>
      <c r="X484" s="70" t="str">
        <f>VLOOKUP(T484,'GL Types'!$A$2:$B$9,2,FALSE)</f>
        <v>Finished Goods</v>
      </c>
      <c r="Y484" s="70" t="str">
        <f>VLOOKUP(Q484,'Coding Matrix'!$D$8:$H$70,5,FALSE)</f>
        <v>Prior Rear Reserves - Shipped out of rotation</v>
      </c>
    </row>
    <row r="485" spans="1:25" x14ac:dyDescent="0.25">
      <c r="A485" s="1">
        <v>43196</v>
      </c>
      <c r="B485">
        <v>-4</v>
      </c>
      <c r="C485" s="36" t="s">
        <v>438</v>
      </c>
      <c r="D485" s="31" t="s">
        <v>1222</v>
      </c>
      <c r="E485" s="31" t="s">
        <v>1546</v>
      </c>
      <c r="F485">
        <v>5500846</v>
      </c>
      <c r="G485" s="36" t="s">
        <v>612</v>
      </c>
      <c r="H485">
        <v>14.7858</v>
      </c>
      <c r="I485">
        <v>-59.14</v>
      </c>
      <c r="J485" s="36" t="s">
        <v>446</v>
      </c>
      <c r="K485" s="31" t="s">
        <v>463</v>
      </c>
      <c r="L485" s="36" t="s">
        <v>1543</v>
      </c>
      <c r="M485" s="19">
        <v>75</v>
      </c>
      <c r="N485" s="31" t="s">
        <v>1456</v>
      </c>
      <c r="O485" s="34" t="str">
        <f t="shared" si="26"/>
        <v>RES</v>
      </c>
      <c r="P485" s="31" t="s">
        <v>140</v>
      </c>
      <c r="Q485" s="34" t="str">
        <f t="shared" si="27"/>
        <v>RESSOR</v>
      </c>
      <c r="R485" s="34" t="str">
        <f>VLOOKUP(Q485,'Coding Matrix'!$D$8:$G$70,4,FALSE)</f>
        <v>Plant</v>
      </c>
      <c r="S485" s="31"/>
      <c r="T485" s="36" t="s">
        <v>439</v>
      </c>
      <c r="U485" s="1">
        <v>43196</v>
      </c>
      <c r="V485">
        <v>2201004</v>
      </c>
      <c r="W485" s="1">
        <v>43196</v>
      </c>
      <c r="X485" s="70" t="str">
        <f>VLOOKUP(T485,'GL Types'!$A$2:$B$9,2,FALSE)</f>
        <v>Finished Goods</v>
      </c>
      <c r="Y485" s="70" t="str">
        <f>VLOOKUP(Q485,'Coding Matrix'!$D$8:$H$70,5,FALSE)</f>
        <v>Prior Rear Reserves - Shipped out of rotation</v>
      </c>
    </row>
    <row r="486" spans="1:25" x14ac:dyDescent="0.25">
      <c r="A486" s="1">
        <v>43196</v>
      </c>
      <c r="B486">
        <v>-48</v>
      </c>
      <c r="C486" s="36" t="s">
        <v>438</v>
      </c>
      <c r="D486" s="31" t="s">
        <v>1204</v>
      </c>
      <c r="E486" s="31" t="s">
        <v>1547</v>
      </c>
      <c r="F486">
        <v>5500846</v>
      </c>
      <c r="G486" s="36" t="s">
        <v>612</v>
      </c>
      <c r="H486">
        <v>19.253</v>
      </c>
      <c r="I486">
        <v>-924.14</v>
      </c>
      <c r="J486" s="36" t="s">
        <v>446</v>
      </c>
      <c r="K486" s="31" t="s">
        <v>463</v>
      </c>
      <c r="L486" s="36" t="s">
        <v>1548</v>
      </c>
      <c r="M486" s="19">
        <v>75</v>
      </c>
      <c r="N486" s="31" t="s">
        <v>1456</v>
      </c>
      <c r="O486" s="34" t="str">
        <f t="shared" si="26"/>
        <v>RES</v>
      </c>
      <c r="P486" s="31" t="s">
        <v>140</v>
      </c>
      <c r="Q486" s="34" t="str">
        <f t="shared" si="27"/>
        <v>RESSOR</v>
      </c>
      <c r="R486" s="34" t="str">
        <f>VLOOKUP(Q486,'Coding Matrix'!$D$8:$G$70,4,FALSE)</f>
        <v>Plant</v>
      </c>
      <c r="S486" s="31"/>
      <c r="T486" s="36" t="s">
        <v>439</v>
      </c>
      <c r="U486" s="1">
        <v>43196</v>
      </c>
      <c r="V486">
        <v>3160565</v>
      </c>
      <c r="W486" s="1">
        <v>43196</v>
      </c>
      <c r="X486" s="70" t="str">
        <f>VLOOKUP(T486,'GL Types'!$A$2:$B$9,2,FALSE)</f>
        <v>Finished Goods</v>
      </c>
      <c r="Y486" s="70" t="str">
        <f>VLOOKUP(Q486,'Coding Matrix'!$D$8:$H$70,5,FALSE)</f>
        <v>Prior Rear Reserves - Shipped out of rotation</v>
      </c>
    </row>
    <row r="487" spans="1:25" x14ac:dyDescent="0.25">
      <c r="A487" s="1">
        <v>43196</v>
      </c>
      <c r="B487">
        <v>-48</v>
      </c>
      <c r="C487" s="36" t="s">
        <v>438</v>
      </c>
      <c r="D487" s="31" t="s">
        <v>1204</v>
      </c>
      <c r="E487" s="31" t="s">
        <v>1547</v>
      </c>
      <c r="F487">
        <v>5500846</v>
      </c>
      <c r="G487" s="36" t="s">
        <v>612</v>
      </c>
      <c r="H487">
        <v>19.253</v>
      </c>
      <c r="I487">
        <v>-924.14</v>
      </c>
      <c r="J487" s="36" t="s">
        <v>446</v>
      </c>
      <c r="K487" s="31" t="s">
        <v>463</v>
      </c>
      <c r="L487" s="36" t="s">
        <v>1548</v>
      </c>
      <c r="M487" s="19">
        <v>75</v>
      </c>
      <c r="N487" s="31" t="s">
        <v>1456</v>
      </c>
      <c r="O487" s="34" t="str">
        <f t="shared" si="26"/>
        <v>RES</v>
      </c>
      <c r="P487" s="31" t="s">
        <v>140</v>
      </c>
      <c r="Q487" s="34" t="str">
        <f t="shared" si="27"/>
        <v>RESSOR</v>
      </c>
      <c r="R487" s="34" t="str">
        <f>VLOOKUP(Q487,'Coding Matrix'!$D$8:$G$70,4,FALSE)</f>
        <v>Plant</v>
      </c>
      <c r="S487" s="31"/>
      <c r="T487" s="36" t="s">
        <v>439</v>
      </c>
      <c r="U487" s="1">
        <v>43196</v>
      </c>
      <c r="V487">
        <v>3160565</v>
      </c>
      <c r="W487" s="1">
        <v>43196</v>
      </c>
      <c r="X487" s="70" t="str">
        <f>VLOOKUP(T487,'GL Types'!$A$2:$B$9,2,FALSE)</f>
        <v>Finished Goods</v>
      </c>
      <c r="Y487" s="70" t="str">
        <f>VLOOKUP(Q487,'Coding Matrix'!$D$8:$H$70,5,FALSE)</f>
        <v>Prior Rear Reserves - Shipped out of rotation</v>
      </c>
    </row>
    <row r="488" spans="1:25" x14ac:dyDescent="0.25">
      <c r="A488" s="1">
        <v>43196</v>
      </c>
      <c r="B488">
        <v>-49</v>
      </c>
      <c r="C488" s="36" t="s">
        <v>438</v>
      </c>
      <c r="D488" s="31" t="s">
        <v>1549</v>
      </c>
      <c r="E488" s="31" t="s">
        <v>1550</v>
      </c>
      <c r="F488">
        <v>5500846</v>
      </c>
      <c r="G488" s="36" t="s">
        <v>612</v>
      </c>
      <c r="H488">
        <v>21.406300000000002</v>
      </c>
      <c r="I488" s="32">
        <v>-1048.9100000000001</v>
      </c>
      <c r="J488" s="36" t="s">
        <v>446</v>
      </c>
      <c r="K488" s="31" t="s">
        <v>463</v>
      </c>
      <c r="L488" s="36" t="s">
        <v>1548</v>
      </c>
      <c r="M488" s="19">
        <v>75</v>
      </c>
      <c r="N488" s="31" t="s">
        <v>1456</v>
      </c>
      <c r="O488" s="34" t="str">
        <f t="shared" si="26"/>
        <v>RES</v>
      </c>
      <c r="P488" s="31" t="s">
        <v>140</v>
      </c>
      <c r="Q488" s="34" t="str">
        <f t="shared" si="27"/>
        <v>RESSOR</v>
      </c>
      <c r="R488" s="34" t="str">
        <f>VLOOKUP(Q488,'Coding Matrix'!$D$8:$G$70,4,FALSE)</f>
        <v>Plant</v>
      </c>
      <c r="S488" s="31"/>
      <c r="T488" s="36" t="s">
        <v>439</v>
      </c>
      <c r="U488" s="1">
        <v>43196</v>
      </c>
      <c r="V488">
        <v>2199996</v>
      </c>
      <c r="W488" s="1">
        <v>43196</v>
      </c>
      <c r="X488" s="70" t="str">
        <f>VLOOKUP(T488,'GL Types'!$A$2:$B$9,2,FALSE)</f>
        <v>Finished Goods</v>
      </c>
      <c r="Y488" s="70" t="str">
        <f>VLOOKUP(Q488,'Coding Matrix'!$D$8:$H$70,5,FALSE)</f>
        <v>Prior Rear Reserves - Shipped out of rotation</v>
      </c>
    </row>
    <row r="489" spans="1:25" x14ac:dyDescent="0.25">
      <c r="A489" s="1">
        <v>43196</v>
      </c>
      <c r="B489">
        <v>-72</v>
      </c>
      <c r="C489" s="36" t="s">
        <v>438</v>
      </c>
      <c r="D489" s="31" t="s">
        <v>1551</v>
      </c>
      <c r="E489" s="31" t="s">
        <v>1552</v>
      </c>
      <c r="F489">
        <v>5500846</v>
      </c>
      <c r="G489" s="36" t="s">
        <v>612</v>
      </c>
      <c r="H489">
        <v>7.2321</v>
      </c>
      <c r="I489">
        <v>-520.71</v>
      </c>
      <c r="J489" s="36" t="s">
        <v>446</v>
      </c>
      <c r="K489" s="31" t="s">
        <v>463</v>
      </c>
      <c r="L489" s="36" t="s">
        <v>1553</v>
      </c>
      <c r="M489" s="19">
        <v>75</v>
      </c>
      <c r="N489" s="31" t="s">
        <v>1456</v>
      </c>
      <c r="O489" s="34" t="str">
        <f t="shared" si="26"/>
        <v>RES</v>
      </c>
      <c r="P489" s="31" t="s">
        <v>140</v>
      </c>
      <c r="Q489" s="34" t="str">
        <f t="shared" si="27"/>
        <v>RESSOR</v>
      </c>
      <c r="R489" s="34" t="str">
        <f>VLOOKUP(Q489,'Coding Matrix'!$D$8:$G$70,4,FALSE)</f>
        <v>Plant</v>
      </c>
      <c r="S489" s="31"/>
      <c r="T489" s="36" t="s">
        <v>439</v>
      </c>
      <c r="U489" s="1">
        <v>43196</v>
      </c>
      <c r="V489">
        <v>2199998</v>
      </c>
      <c r="W489" s="1">
        <v>43196</v>
      </c>
      <c r="X489" s="70" t="str">
        <f>VLOOKUP(T489,'GL Types'!$A$2:$B$9,2,FALSE)</f>
        <v>Finished Goods</v>
      </c>
      <c r="Y489" s="70" t="str">
        <f>VLOOKUP(Q489,'Coding Matrix'!$D$8:$H$70,5,FALSE)</f>
        <v>Prior Rear Reserves - Shipped out of rotation</v>
      </c>
    </row>
    <row r="490" spans="1:25" x14ac:dyDescent="0.25">
      <c r="A490" s="1">
        <v>43196</v>
      </c>
      <c r="B490">
        <v>-23</v>
      </c>
      <c r="C490" s="36" t="s">
        <v>438</v>
      </c>
      <c r="D490" s="31" t="s">
        <v>1149</v>
      </c>
      <c r="E490" s="31" t="s">
        <v>1554</v>
      </c>
      <c r="F490">
        <v>5500846</v>
      </c>
      <c r="G490" s="36" t="s">
        <v>612</v>
      </c>
      <c r="H490">
        <v>6.4104000000000001</v>
      </c>
      <c r="I490">
        <v>-147.44</v>
      </c>
      <c r="J490" s="36" t="s">
        <v>446</v>
      </c>
      <c r="K490" s="31" t="s">
        <v>463</v>
      </c>
      <c r="L490" s="36" t="s">
        <v>1553</v>
      </c>
      <c r="M490" s="19">
        <v>75</v>
      </c>
      <c r="N490" s="31" t="s">
        <v>1456</v>
      </c>
      <c r="O490" s="34" t="str">
        <f t="shared" si="26"/>
        <v>RES</v>
      </c>
      <c r="P490" s="31" t="s">
        <v>140</v>
      </c>
      <c r="Q490" s="34" t="str">
        <f t="shared" si="27"/>
        <v>RESSOR</v>
      </c>
      <c r="R490" s="34" t="str">
        <f>VLOOKUP(Q490,'Coding Matrix'!$D$8:$G$70,4,FALSE)</f>
        <v>Plant</v>
      </c>
      <c r="S490" s="31"/>
      <c r="T490" s="36" t="s">
        <v>439</v>
      </c>
      <c r="U490" s="1">
        <v>43196</v>
      </c>
      <c r="V490">
        <v>2199368</v>
      </c>
      <c r="W490" s="1">
        <v>43196</v>
      </c>
      <c r="X490" s="70" t="str">
        <f>VLOOKUP(T490,'GL Types'!$A$2:$B$9,2,FALSE)</f>
        <v>Finished Goods</v>
      </c>
      <c r="Y490" s="70" t="str">
        <f>VLOOKUP(Q490,'Coding Matrix'!$D$8:$H$70,5,FALSE)</f>
        <v>Prior Rear Reserves - Shipped out of rotation</v>
      </c>
    </row>
    <row r="491" spans="1:25" x14ac:dyDescent="0.25">
      <c r="A491" s="1">
        <v>43196</v>
      </c>
      <c r="B491">
        <v>-102</v>
      </c>
      <c r="C491" s="36" t="s">
        <v>438</v>
      </c>
      <c r="D491" s="31" t="s">
        <v>1149</v>
      </c>
      <c r="E491" s="31" t="s">
        <v>1554</v>
      </c>
      <c r="F491">
        <v>5500846</v>
      </c>
      <c r="G491" s="36" t="s">
        <v>612</v>
      </c>
      <c r="H491">
        <v>6.4104000000000001</v>
      </c>
      <c r="I491">
        <v>-653.86</v>
      </c>
      <c r="J491" s="36" t="s">
        <v>446</v>
      </c>
      <c r="K491" s="31" t="s">
        <v>463</v>
      </c>
      <c r="L491" s="36" t="s">
        <v>1553</v>
      </c>
      <c r="M491" s="19">
        <v>75</v>
      </c>
      <c r="N491" s="31" t="s">
        <v>1456</v>
      </c>
      <c r="O491" s="34" t="str">
        <f t="shared" si="26"/>
        <v>RES</v>
      </c>
      <c r="P491" s="31" t="s">
        <v>140</v>
      </c>
      <c r="Q491" s="34" t="str">
        <f t="shared" si="27"/>
        <v>RESSOR</v>
      </c>
      <c r="R491" s="34" t="str">
        <f>VLOOKUP(Q491,'Coding Matrix'!$D$8:$G$70,4,FALSE)</f>
        <v>Plant</v>
      </c>
      <c r="S491" s="31"/>
      <c r="T491" s="36" t="s">
        <v>439</v>
      </c>
      <c r="U491" s="1">
        <v>43196</v>
      </c>
      <c r="V491">
        <v>2199368</v>
      </c>
      <c r="W491" s="1">
        <v>43196</v>
      </c>
      <c r="X491" s="70" t="str">
        <f>VLOOKUP(T491,'GL Types'!$A$2:$B$9,2,FALSE)</f>
        <v>Finished Goods</v>
      </c>
      <c r="Y491" s="70" t="str">
        <f>VLOOKUP(Q491,'Coding Matrix'!$D$8:$H$70,5,FALSE)</f>
        <v>Prior Rear Reserves - Shipped out of rotation</v>
      </c>
    </row>
    <row r="492" spans="1:25" x14ac:dyDescent="0.25">
      <c r="A492" s="1">
        <v>43196</v>
      </c>
      <c r="B492">
        <v>-47</v>
      </c>
      <c r="C492" s="36" t="s">
        <v>438</v>
      </c>
      <c r="D492" s="31" t="s">
        <v>1555</v>
      </c>
      <c r="E492" s="31" t="s">
        <v>1556</v>
      </c>
      <c r="F492">
        <v>5500846</v>
      </c>
      <c r="G492" s="36" t="s">
        <v>612</v>
      </c>
      <c r="H492">
        <v>21.129000000000001</v>
      </c>
      <c r="I492">
        <v>-993.06</v>
      </c>
      <c r="J492" s="36" t="s">
        <v>446</v>
      </c>
      <c r="K492" s="31" t="s">
        <v>463</v>
      </c>
      <c r="L492" s="36" t="s">
        <v>1553</v>
      </c>
      <c r="M492" s="19">
        <v>75</v>
      </c>
      <c r="N492" s="31" t="s">
        <v>1456</v>
      </c>
      <c r="O492" s="34" t="str">
        <f t="shared" si="26"/>
        <v>RES</v>
      </c>
      <c r="P492" s="31" t="s">
        <v>140</v>
      </c>
      <c r="Q492" s="34" t="str">
        <f t="shared" si="27"/>
        <v>RESSOR</v>
      </c>
      <c r="R492" s="34" t="str">
        <f>VLOOKUP(Q492,'Coding Matrix'!$D$8:$G$70,4,FALSE)</f>
        <v>Plant</v>
      </c>
      <c r="S492" s="31"/>
      <c r="T492" s="36" t="s">
        <v>439</v>
      </c>
      <c r="U492" s="1">
        <v>43196</v>
      </c>
      <c r="V492">
        <v>2201453</v>
      </c>
      <c r="W492" s="1">
        <v>43196</v>
      </c>
      <c r="X492" s="70" t="str">
        <f>VLOOKUP(T492,'GL Types'!$A$2:$B$9,2,FALSE)</f>
        <v>Finished Goods</v>
      </c>
      <c r="Y492" s="70" t="str">
        <f>VLOOKUP(Q492,'Coding Matrix'!$D$8:$H$70,5,FALSE)</f>
        <v>Prior Rear Reserves - Shipped out of rotation</v>
      </c>
    </row>
    <row r="493" spans="1:25" x14ac:dyDescent="0.25">
      <c r="A493" s="1">
        <v>43196</v>
      </c>
      <c r="B493">
        <v>-49</v>
      </c>
      <c r="C493" s="36" t="s">
        <v>438</v>
      </c>
      <c r="D493" s="31" t="s">
        <v>1557</v>
      </c>
      <c r="E493" s="31" t="s">
        <v>1558</v>
      </c>
      <c r="F493">
        <v>5500846</v>
      </c>
      <c r="G493" s="36" t="s">
        <v>612</v>
      </c>
      <c r="H493">
        <v>28.197099999999999</v>
      </c>
      <c r="I493" s="32">
        <v>-1381.66</v>
      </c>
      <c r="J493" s="36" t="s">
        <v>446</v>
      </c>
      <c r="K493" s="31" t="s">
        <v>463</v>
      </c>
      <c r="L493" s="36" t="s">
        <v>1553</v>
      </c>
      <c r="M493" s="19">
        <v>75</v>
      </c>
      <c r="N493" s="31" t="s">
        <v>1456</v>
      </c>
      <c r="O493" s="34" t="str">
        <f t="shared" si="26"/>
        <v>RES</v>
      </c>
      <c r="P493" s="31" t="s">
        <v>140</v>
      </c>
      <c r="Q493" s="34" t="str">
        <f t="shared" si="27"/>
        <v>RESSOR</v>
      </c>
      <c r="R493" s="34" t="str">
        <f>VLOOKUP(Q493,'Coding Matrix'!$D$8:$G$70,4,FALSE)</f>
        <v>Plant</v>
      </c>
      <c r="S493" s="31"/>
      <c r="T493" s="36" t="s">
        <v>439</v>
      </c>
      <c r="U493" s="1">
        <v>43196</v>
      </c>
      <c r="V493">
        <v>3159600</v>
      </c>
      <c r="W493" s="1">
        <v>43196</v>
      </c>
      <c r="X493" s="70" t="str">
        <f>VLOOKUP(T493,'GL Types'!$A$2:$B$9,2,FALSE)</f>
        <v>Finished Goods</v>
      </c>
      <c r="Y493" s="70" t="str">
        <f>VLOOKUP(Q493,'Coding Matrix'!$D$8:$H$70,5,FALSE)</f>
        <v>Prior Rear Reserves - Shipped out of rotation</v>
      </c>
    </row>
    <row r="494" spans="1:25" x14ac:dyDescent="0.25">
      <c r="A494" s="1">
        <v>43196</v>
      </c>
      <c r="B494">
        <v>-49</v>
      </c>
      <c r="C494" s="36" t="s">
        <v>438</v>
      </c>
      <c r="D494" s="31" t="s">
        <v>1549</v>
      </c>
      <c r="E494" s="31" t="s">
        <v>1559</v>
      </c>
      <c r="F494">
        <v>5500846</v>
      </c>
      <c r="G494" s="36" t="s">
        <v>612</v>
      </c>
      <c r="H494">
        <v>21.406300000000002</v>
      </c>
      <c r="I494" s="32">
        <v>-1048.9100000000001</v>
      </c>
      <c r="J494" s="36" t="s">
        <v>446</v>
      </c>
      <c r="K494" s="31" t="s">
        <v>463</v>
      </c>
      <c r="L494" s="36" t="s">
        <v>1560</v>
      </c>
      <c r="M494" s="19">
        <v>75</v>
      </c>
      <c r="N494" s="31" t="s">
        <v>1456</v>
      </c>
      <c r="O494" s="34" t="str">
        <f t="shared" si="26"/>
        <v>RES</v>
      </c>
      <c r="P494" s="31" t="s">
        <v>140</v>
      </c>
      <c r="Q494" s="34" t="str">
        <f t="shared" si="27"/>
        <v>RESSOR</v>
      </c>
      <c r="R494" s="34" t="str">
        <f>VLOOKUP(Q494,'Coding Matrix'!$D$8:$G$70,4,FALSE)</f>
        <v>Plant</v>
      </c>
      <c r="S494" s="31"/>
      <c r="T494" s="36" t="s">
        <v>439</v>
      </c>
      <c r="U494" s="1">
        <v>43196</v>
      </c>
      <c r="V494">
        <v>2199996</v>
      </c>
      <c r="W494" s="1">
        <v>43196</v>
      </c>
      <c r="X494" s="70" t="str">
        <f>VLOOKUP(T494,'GL Types'!$A$2:$B$9,2,FALSE)</f>
        <v>Finished Goods</v>
      </c>
      <c r="Y494" s="70" t="str">
        <f>VLOOKUP(Q494,'Coding Matrix'!$D$8:$H$70,5,FALSE)</f>
        <v>Prior Rear Reserves - Shipped out of rotation</v>
      </c>
    </row>
    <row r="495" spans="1:25" x14ac:dyDescent="0.25">
      <c r="A495" s="1">
        <v>43196</v>
      </c>
      <c r="B495">
        <v>-56</v>
      </c>
      <c r="C495" s="36" t="s">
        <v>438</v>
      </c>
      <c r="D495" s="31" t="s">
        <v>1561</v>
      </c>
      <c r="E495" s="31" t="s">
        <v>1562</v>
      </c>
      <c r="F495">
        <v>5500846</v>
      </c>
      <c r="G495" s="36" t="s">
        <v>612</v>
      </c>
      <c r="H495">
        <v>32.403199999999998</v>
      </c>
      <c r="I495" s="32">
        <v>-1814.58</v>
      </c>
      <c r="J495" s="36" t="s">
        <v>446</v>
      </c>
      <c r="K495" s="31" t="s">
        <v>463</v>
      </c>
      <c r="L495" s="36" t="s">
        <v>1560</v>
      </c>
      <c r="M495" s="19">
        <v>75</v>
      </c>
      <c r="N495" s="31" t="s">
        <v>1456</v>
      </c>
      <c r="O495" s="34" t="str">
        <f t="shared" si="26"/>
        <v>RES</v>
      </c>
      <c r="P495" s="31" t="s">
        <v>140</v>
      </c>
      <c r="Q495" s="34" t="str">
        <f t="shared" si="27"/>
        <v>RESSOR</v>
      </c>
      <c r="R495" s="34" t="str">
        <f>VLOOKUP(Q495,'Coding Matrix'!$D$8:$G$70,4,FALSE)</f>
        <v>Plant</v>
      </c>
      <c r="S495" s="31"/>
      <c r="T495" s="36" t="s">
        <v>439</v>
      </c>
      <c r="U495" s="1">
        <v>43196</v>
      </c>
      <c r="V495">
        <v>2199450</v>
      </c>
      <c r="W495" s="1">
        <v>43196</v>
      </c>
      <c r="X495" s="70" t="str">
        <f>VLOOKUP(T495,'GL Types'!$A$2:$B$9,2,FALSE)</f>
        <v>Finished Goods</v>
      </c>
      <c r="Y495" s="70" t="str">
        <f>VLOOKUP(Q495,'Coding Matrix'!$D$8:$H$70,5,FALSE)</f>
        <v>Prior Rear Reserves - Shipped out of rotation</v>
      </c>
    </row>
    <row r="496" spans="1:25" x14ac:dyDescent="0.25">
      <c r="A496" s="1">
        <v>43196</v>
      </c>
      <c r="B496">
        <v>-96</v>
      </c>
      <c r="C496" s="36" t="s">
        <v>438</v>
      </c>
      <c r="D496" s="31" t="s">
        <v>1563</v>
      </c>
      <c r="E496" s="31" t="s">
        <v>1564</v>
      </c>
      <c r="F496">
        <v>5500846</v>
      </c>
      <c r="G496" s="36" t="s">
        <v>612</v>
      </c>
      <c r="H496">
        <v>8.5124999999999993</v>
      </c>
      <c r="I496">
        <v>-817.2</v>
      </c>
      <c r="J496" s="36" t="s">
        <v>446</v>
      </c>
      <c r="K496" s="31" t="s">
        <v>463</v>
      </c>
      <c r="L496" s="36" t="s">
        <v>1560</v>
      </c>
      <c r="M496" s="19">
        <v>75</v>
      </c>
      <c r="N496" s="31" t="s">
        <v>1456</v>
      </c>
      <c r="O496" s="34" t="str">
        <f t="shared" si="26"/>
        <v>RES</v>
      </c>
      <c r="P496" s="31" t="s">
        <v>140</v>
      </c>
      <c r="Q496" s="34" t="str">
        <f t="shared" si="27"/>
        <v>RESSOR</v>
      </c>
      <c r="R496" s="34" t="str">
        <f>VLOOKUP(Q496,'Coding Matrix'!$D$8:$G$70,4,FALSE)</f>
        <v>Plant</v>
      </c>
      <c r="S496" s="31"/>
      <c r="T496" s="36" t="s">
        <v>439</v>
      </c>
      <c r="U496" s="1">
        <v>43196</v>
      </c>
      <c r="V496">
        <v>2199441</v>
      </c>
      <c r="W496" s="1">
        <v>43196</v>
      </c>
      <c r="X496" s="70" t="str">
        <f>VLOOKUP(T496,'GL Types'!$A$2:$B$9,2,FALSE)</f>
        <v>Finished Goods</v>
      </c>
      <c r="Y496" s="70" t="str">
        <f>VLOOKUP(Q496,'Coding Matrix'!$D$8:$H$70,5,FALSE)</f>
        <v>Prior Rear Reserves - Shipped out of rotation</v>
      </c>
    </row>
    <row r="497" spans="1:25" x14ac:dyDescent="0.25">
      <c r="A497" s="1">
        <v>43196</v>
      </c>
      <c r="B497">
        <v>-49</v>
      </c>
      <c r="C497" s="36" t="s">
        <v>438</v>
      </c>
      <c r="D497" s="31" t="s">
        <v>1536</v>
      </c>
      <c r="E497" s="31" t="s">
        <v>1539</v>
      </c>
      <c r="F497">
        <v>5500846</v>
      </c>
      <c r="G497" s="36" t="s">
        <v>612</v>
      </c>
      <c r="H497">
        <v>8.7021999999999995</v>
      </c>
      <c r="I497">
        <v>-426.41</v>
      </c>
      <c r="J497" s="36" t="s">
        <v>446</v>
      </c>
      <c r="K497" s="31" t="s">
        <v>463</v>
      </c>
      <c r="L497" s="36" t="s">
        <v>1565</v>
      </c>
      <c r="M497" s="19">
        <v>75</v>
      </c>
      <c r="N497" s="31" t="s">
        <v>1456</v>
      </c>
      <c r="O497" s="34" t="str">
        <f t="shared" si="26"/>
        <v>RES</v>
      </c>
      <c r="P497" s="31" t="s">
        <v>140</v>
      </c>
      <c r="Q497" s="34" t="str">
        <f t="shared" si="27"/>
        <v>RESSOR</v>
      </c>
      <c r="R497" s="34" t="str">
        <f>VLOOKUP(Q497,'Coding Matrix'!$D$8:$G$70,4,FALSE)</f>
        <v>Plant</v>
      </c>
      <c r="S497" s="31"/>
      <c r="T497" s="36" t="s">
        <v>439</v>
      </c>
      <c r="U497" s="1">
        <v>43196</v>
      </c>
      <c r="V497">
        <v>3159512</v>
      </c>
      <c r="W497" s="1">
        <v>43196</v>
      </c>
      <c r="X497" s="70" t="str">
        <f>VLOOKUP(T497,'GL Types'!$A$2:$B$9,2,FALSE)</f>
        <v>Finished Goods</v>
      </c>
      <c r="Y497" s="70" t="str">
        <f>VLOOKUP(Q497,'Coding Matrix'!$D$8:$H$70,5,FALSE)</f>
        <v>Prior Rear Reserves - Shipped out of rotation</v>
      </c>
    </row>
    <row r="498" spans="1:25" x14ac:dyDescent="0.25">
      <c r="A498" s="1">
        <v>43196</v>
      </c>
      <c r="B498">
        <v>-49</v>
      </c>
      <c r="C498" s="36" t="s">
        <v>438</v>
      </c>
      <c r="D498" s="31" t="s">
        <v>1536</v>
      </c>
      <c r="E498" s="31" t="s">
        <v>1539</v>
      </c>
      <c r="F498">
        <v>5500846</v>
      </c>
      <c r="G498" s="36" t="s">
        <v>612</v>
      </c>
      <c r="H498">
        <v>8.7021999999999995</v>
      </c>
      <c r="I498">
        <v>-426.41</v>
      </c>
      <c r="J498" s="36" t="s">
        <v>446</v>
      </c>
      <c r="K498" s="31" t="s">
        <v>463</v>
      </c>
      <c r="L498" s="36" t="s">
        <v>1565</v>
      </c>
      <c r="M498" s="19">
        <v>75</v>
      </c>
      <c r="N498" s="31" t="s">
        <v>1456</v>
      </c>
      <c r="O498" s="34" t="str">
        <f t="shared" si="26"/>
        <v>RES</v>
      </c>
      <c r="P498" s="31" t="s">
        <v>140</v>
      </c>
      <c r="Q498" s="34" t="str">
        <f t="shared" si="27"/>
        <v>RESSOR</v>
      </c>
      <c r="R498" s="34" t="str">
        <f>VLOOKUP(Q498,'Coding Matrix'!$D$8:$G$70,4,FALSE)</f>
        <v>Plant</v>
      </c>
      <c r="S498" s="31"/>
      <c r="T498" s="36" t="s">
        <v>439</v>
      </c>
      <c r="U498" s="1">
        <v>43196</v>
      </c>
      <c r="V498">
        <v>3159512</v>
      </c>
      <c r="W498" s="1">
        <v>43196</v>
      </c>
      <c r="X498" s="70" t="str">
        <f>VLOOKUP(T498,'GL Types'!$A$2:$B$9,2,FALSE)</f>
        <v>Finished Goods</v>
      </c>
      <c r="Y498" s="70" t="str">
        <f>VLOOKUP(Q498,'Coding Matrix'!$D$8:$H$70,5,FALSE)</f>
        <v>Prior Rear Reserves - Shipped out of rotation</v>
      </c>
    </row>
    <row r="499" spans="1:25" x14ac:dyDescent="0.25">
      <c r="A499" s="1">
        <v>43199</v>
      </c>
      <c r="B499">
        <v>-14</v>
      </c>
      <c r="C499" s="36" t="s">
        <v>438</v>
      </c>
      <c r="D499" s="31" t="s">
        <v>636</v>
      </c>
      <c r="E499" s="31" t="s">
        <v>637</v>
      </c>
      <c r="F499">
        <v>5508761</v>
      </c>
      <c r="G499" s="36" t="s">
        <v>612</v>
      </c>
      <c r="H499">
        <v>36.546900000000001</v>
      </c>
      <c r="I499">
        <v>-511.66</v>
      </c>
      <c r="J499" s="36" t="s">
        <v>446</v>
      </c>
      <c r="K499" s="31" t="s">
        <v>463</v>
      </c>
      <c r="L499" s="36" t="s">
        <v>638</v>
      </c>
      <c r="M499" s="19">
        <v>75</v>
      </c>
      <c r="N499" s="31" t="s">
        <v>639</v>
      </c>
      <c r="O499" s="34" t="str">
        <f t="shared" si="26"/>
        <v>RES</v>
      </c>
      <c r="P499" s="31" t="s">
        <v>139</v>
      </c>
      <c r="Q499" s="34" t="str">
        <f t="shared" si="27"/>
        <v>RESEXP</v>
      </c>
      <c r="R499" s="34" t="str">
        <f>VLOOKUP(Q499,'Coding Matrix'!$D$8:$G$70,4,FALSE)</f>
        <v>Plant</v>
      </c>
      <c r="S499" s="31"/>
      <c r="T499" s="36" t="s">
        <v>439</v>
      </c>
      <c r="U499" s="1">
        <v>43199</v>
      </c>
      <c r="V499">
        <v>3167831</v>
      </c>
      <c r="W499" s="1">
        <v>43199</v>
      </c>
      <c r="X499" s="70" t="str">
        <f>VLOOKUP(T499,'GL Types'!$A$2:$B$9,2,FALSE)</f>
        <v>Finished Goods</v>
      </c>
      <c r="Y499" s="70" t="str">
        <f>VLOOKUP(Q499,'Coding Matrix'!$D$8:$H$70,5,FALSE)</f>
        <v>Prior Rear Reserves - Expired</v>
      </c>
    </row>
    <row r="500" spans="1:25" x14ac:dyDescent="0.25">
      <c r="A500" s="1">
        <v>43199</v>
      </c>
      <c r="B500">
        <v>-7</v>
      </c>
      <c r="C500" s="36" t="s">
        <v>438</v>
      </c>
      <c r="D500" s="31" t="s">
        <v>640</v>
      </c>
      <c r="E500" s="31" t="s">
        <v>641</v>
      </c>
      <c r="F500">
        <v>5508761</v>
      </c>
      <c r="G500" s="36" t="s">
        <v>612</v>
      </c>
      <c r="H500">
        <v>35.660600000000002</v>
      </c>
      <c r="I500">
        <v>-249.62</v>
      </c>
      <c r="J500" s="36" t="s">
        <v>446</v>
      </c>
      <c r="K500" s="31" t="s">
        <v>463</v>
      </c>
      <c r="L500" s="36" t="s">
        <v>638</v>
      </c>
      <c r="M500" s="19">
        <v>75</v>
      </c>
      <c r="N500" s="31" t="s">
        <v>639</v>
      </c>
      <c r="O500" s="34" t="str">
        <f t="shared" si="26"/>
        <v>RES</v>
      </c>
      <c r="P500" s="31" t="s">
        <v>139</v>
      </c>
      <c r="Q500" s="34" t="str">
        <f t="shared" si="27"/>
        <v>RESEXP</v>
      </c>
      <c r="R500" s="34" t="str">
        <f>VLOOKUP(Q500,'Coding Matrix'!$D$8:$G$70,4,FALSE)</f>
        <v>Plant</v>
      </c>
      <c r="S500" s="31"/>
      <c r="T500" s="36" t="s">
        <v>439</v>
      </c>
      <c r="U500" s="1">
        <v>43199</v>
      </c>
      <c r="V500">
        <v>3166971</v>
      </c>
      <c r="W500" s="1">
        <v>43199</v>
      </c>
      <c r="X500" s="70" t="str">
        <f>VLOOKUP(T500,'GL Types'!$A$2:$B$9,2,FALSE)</f>
        <v>Finished Goods</v>
      </c>
      <c r="Y500" s="70" t="str">
        <f>VLOOKUP(Q500,'Coding Matrix'!$D$8:$H$70,5,FALSE)</f>
        <v>Prior Rear Reserves - Expired</v>
      </c>
    </row>
    <row r="501" spans="1:25" x14ac:dyDescent="0.25">
      <c r="A501" s="1">
        <v>43199</v>
      </c>
      <c r="B501">
        <v>-56</v>
      </c>
      <c r="C501" s="36" t="s">
        <v>438</v>
      </c>
      <c r="D501" s="31" t="s">
        <v>642</v>
      </c>
      <c r="E501" s="31" t="s">
        <v>643</v>
      </c>
      <c r="F501">
        <v>5508761</v>
      </c>
      <c r="G501" s="36" t="s">
        <v>612</v>
      </c>
      <c r="H501">
        <v>8.6776</v>
      </c>
      <c r="I501">
        <v>-485.95</v>
      </c>
      <c r="J501" s="36" t="s">
        <v>446</v>
      </c>
      <c r="K501" s="31" t="s">
        <v>463</v>
      </c>
      <c r="L501" s="36" t="s">
        <v>638</v>
      </c>
      <c r="M501" s="19">
        <v>75</v>
      </c>
      <c r="N501" s="31" t="s">
        <v>639</v>
      </c>
      <c r="O501" s="34" t="str">
        <f t="shared" si="26"/>
        <v>RES</v>
      </c>
      <c r="P501" s="31" t="s">
        <v>139</v>
      </c>
      <c r="Q501" s="34" t="str">
        <f t="shared" si="27"/>
        <v>RESEXP</v>
      </c>
      <c r="R501" s="34" t="str">
        <f>VLOOKUP(Q501,'Coding Matrix'!$D$8:$G$70,4,FALSE)</f>
        <v>Plant</v>
      </c>
      <c r="S501" s="31"/>
      <c r="T501" s="36" t="s">
        <v>439</v>
      </c>
      <c r="U501" s="1">
        <v>43199</v>
      </c>
      <c r="V501">
        <v>3162146</v>
      </c>
      <c r="W501" s="1">
        <v>43199</v>
      </c>
      <c r="X501" s="70" t="str">
        <f>VLOOKUP(T501,'GL Types'!$A$2:$B$9,2,FALSE)</f>
        <v>Finished Goods</v>
      </c>
      <c r="Y501" s="70" t="str">
        <f>VLOOKUP(Q501,'Coding Matrix'!$D$8:$H$70,5,FALSE)</f>
        <v>Prior Rear Reserves - Expired</v>
      </c>
    </row>
    <row r="502" spans="1:25" x14ac:dyDescent="0.25">
      <c r="A502" s="1">
        <v>43199</v>
      </c>
      <c r="B502">
        <v>-56</v>
      </c>
      <c r="C502" s="36" t="s">
        <v>438</v>
      </c>
      <c r="D502" s="31" t="s">
        <v>642</v>
      </c>
      <c r="E502" s="31" t="s">
        <v>643</v>
      </c>
      <c r="F502">
        <v>5508761</v>
      </c>
      <c r="G502" s="36" t="s">
        <v>612</v>
      </c>
      <c r="H502">
        <v>8.6776</v>
      </c>
      <c r="I502">
        <v>-485.95</v>
      </c>
      <c r="J502" s="36" t="s">
        <v>446</v>
      </c>
      <c r="K502" s="31" t="s">
        <v>463</v>
      </c>
      <c r="L502" s="36" t="s">
        <v>644</v>
      </c>
      <c r="M502" s="19">
        <v>75</v>
      </c>
      <c r="N502" s="31" t="s">
        <v>639</v>
      </c>
      <c r="O502" s="34" t="str">
        <f t="shared" si="26"/>
        <v>RES</v>
      </c>
      <c r="P502" s="31" t="s">
        <v>139</v>
      </c>
      <c r="Q502" s="34" t="str">
        <f t="shared" si="27"/>
        <v>RESEXP</v>
      </c>
      <c r="R502" s="34" t="str">
        <f>VLOOKUP(Q502,'Coding Matrix'!$D$8:$G$70,4,FALSE)</f>
        <v>Plant</v>
      </c>
      <c r="S502" s="31"/>
      <c r="T502" s="36" t="s">
        <v>439</v>
      </c>
      <c r="U502" s="1">
        <v>43199</v>
      </c>
      <c r="V502">
        <v>3162146</v>
      </c>
      <c r="W502" s="1">
        <v>43199</v>
      </c>
      <c r="X502" s="70" t="str">
        <f>VLOOKUP(T502,'GL Types'!$A$2:$B$9,2,FALSE)</f>
        <v>Finished Goods</v>
      </c>
      <c r="Y502" s="70" t="str">
        <f>VLOOKUP(Q502,'Coding Matrix'!$D$8:$H$70,5,FALSE)</f>
        <v>Prior Rear Reserves - Expired</v>
      </c>
    </row>
    <row r="503" spans="1:25" x14ac:dyDescent="0.25">
      <c r="A503" s="1">
        <v>43199</v>
      </c>
      <c r="B503">
        <v>-90</v>
      </c>
      <c r="C503" s="36" t="s">
        <v>438</v>
      </c>
      <c r="D503" s="31" t="s">
        <v>645</v>
      </c>
      <c r="E503" s="31" t="s">
        <v>646</v>
      </c>
      <c r="F503">
        <v>5508761</v>
      </c>
      <c r="G503" s="36" t="s">
        <v>612</v>
      </c>
      <c r="H503">
        <v>14.4651</v>
      </c>
      <c r="I503" s="32">
        <v>-1301.8599999999999</v>
      </c>
      <c r="J503" s="36" t="s">
        <v>446</v>
      </c>
      <c r="K503" s="31" t="s">
        <v>463</v>
      </c>
      <c r="L503" s="36" t="s">
        <v>644</v>
      </c>
      <c r="M503" s="19">
        <v>75</v>
      </c>
      <c r="N503" s="31" t="s">
        <v>639</v>
      </c>
      <c r="O503" s="34" t="str">
        <f t="shared" si="26"/>
        <v>RES</v>
      </c>
      <c r="P503" s="31" t="s">
        <v>139</v>
      </c>
      <c r="Q503" s="34" t="str">
        <f t="shared" si="27"/>
        <v>RESEXP</v>
      </c>
      <c r="R503" s="34" t="str">
        <f>VLOOKUP(Q503,'Coding Matrix'!$D$8:$G$70,4,FALSE)</f>
        <v>Plant</v>
      </c>
      <c r="S503" s="31"/>
      <c r="T503" s="36" t="s">
        <v>439</v>
      </c>
      <c r="U503" s="1">
        <v>43199</v>
      </c>
      <c r="V503">
        <v>3159710</v>
      </c>
      <c r="W503" s="1">
        <v>43199</v>
      </c>
      <c r="X503" s="70" t="str">
        <f>VLOOKUP(T503,'GL Types'!$A$2:$B$9,2,FALSE)</f>
        <v>Finished Goods</v>
      </c>
      <c r="Y503" s="70" t="str">
        <f>VLOOKUP(Q503,'Coding Matrix'!$D$8:$H$70,5,FALSE)</f>
        <v>Prior Rear Reserves - Expired</v>
      </c>
    </row>
    <row r="504" spans="1:25" x14ac:dyDescent="0.25">
      <c r="A504" s="1">
        <v>43199</v>
      </c>
      <c r="B504">
        <v>-118</v>
      </c>
      <c r="C504" s="36" t="s">
        <v>438</v>
      </c>
      <c r="D504" s="31" t="s">
        <v>647</v>
      </c>
      <c r="E504" s="31" t="s">
        <v>648</v>
      </c>
      <c r="F504">
        <v>5508761</v>
      </c>
      <c r="G504" s="36" t="s">
        <v>612</v>
      </c>
      <c r="H504">
        <v>26.966200000000001</v>
      </c>
      <c r="I504" s="32">
        <v>-3182.01</v>
      </c>
      <c r="J504" s="36" t="s">
        <v>446</v>
      </c>
      <c r="K504" s="31" t="s">
        <v>463</v>
      </c>
      <c r="L504" s="36" t="s">
        <v>644</v>
      </c>
      <c r="M504" s="19">
        <v>75</v>
      </c>
      <c r="N504" s="31" t="s">
        <v>639</v>
      </c>
      <c r="O504" s="34" t="str">
        <f t="shared" si="26"/>
        <v>RES</v>
      </c>
      <c r="P504" s="31" t="s">
        <v>139</v>
      </c>
      <c r="Q504" s="34" t="str">
        <f t="shared" si="27"/>
        <v>RESEXP</v>
      </c>
      <c r="R504" s="34" t="str">
        <f>VLOOKUP(Q504,'Coding Matrix'!$D$8:$G$70,4,FALSE)</f>
        <v>Plant</v>
      </c>
      <c r="S504" s="31"/>
      <c r="T504" s="36" t="s">
        <v>439</v>
      </c>
      <c r="U504" s="1">
        <v>43199</v>
      </c>
      <c r="V504">
        <v>3159116</v>
      </c>
      <c r="W504" s="1">
        <v>43199</v>
      </c>
      <c r="X504" s="70" t="str">
        <f>VLOOKUP(T504,'GL Types'!$A$2:$B$9,2,FALSE)</f>
        <v>Finished Goods</v>
      </c>
      <c r="Y504" s="70" t="str">
        <f>VLOOKUP(Q504,'Coding Matrix'!$D$8:$H$70,5,FALSE)</f>
        <v>Prior Rear Reserves - Expired</v>
      </c>
    </row>
    <row r="505" spans="1:25" x14ac:dyDescent="0.25">
      <c r="A505" s="1">
        <v>43199</v>
      </c>
      <c r="B505">
        <v>-48</v>
      </c>
      <c r="C505" s="36" t="s">
        <v>438</v>
      </c>
      <c r="D505" s="31" t="s">
        <v>649</v>
      </c>
      <c r="E505" s="31" t="s">
        <v>650</v>
      </c>
      <c r="F505">
        <v>5508761</v>
      </c>
      <c r="G505" s="36" t="s">
        <v>612</v>
      </c>
      <c r="H505">
        <v>26.694900000000001</v>
      </c>
      <c r="I505" s="32">
        <v>-1281.3599999999999</v>
      </c>
      <c r="J505" s="36" t="s">
        <v>446</v>
      </c>
      <c r="K505" s="31" t="s">
        <v>463</v>
      </c>
      <c r="L505" s="36" t="s">
        <v>651</v>
      </c>
      <c r="M505" s="19">
        <v>75</v>
      </c>
      <c r="N505" s="31" t="s">
        <v>639</v>
      </c>
      <c r="O505" s="34" t="str">
        <f t="shared" si="26"/>
        <v>RES</v>
      </c>
      <c r="P505" s="31" t="s">
        <v>139</v>
      </c>
      <c r="Q505" s="34" t="str">
        <f t="shared" si="27"/>
        <v>RESEXP</v>
      </c>
      <c r="R505" s="34" t="str">
        <f>VLOOKUP(Q505,'Coding Matrix'!$D$8:$G$70,4,FALSE)</f>
        <v>Plant</v>
      </c>
      <c r="S505" s="31"/>
      <c r="T505" s="36" t="s">
        <v>439</v>
      </c>
      <c r="U505" s="1">
        <v>43199</v>
      </c>
      <c r="V505">
        <v>3159037</v>
      </c>
      <c r="W505" s="1">
        <v>43199</v>
      </c>
      <c r="X505" s="70" t="str">
        <f>VLOOKUP(T505,'GL Types'!$A$2:$B$9,2,FALSE)</f>
        <v>Finished Goods</v>
      </c>
      <c r="Y505" s="70" t="str">
        <f>VLOOKUP(Q505,'Coding Matrix'!$D$8:$H$70,5,FALSE)</f>
        <v>Prior Rear Reserves - Expired</v>
      </c>
    </row>
    <row r="506" spans="1:25" x14ac:dyDescent="0.25">
      <c r="A506" s="1">
        <v>43199</v>
      </c>
      <c r="B506">
        <v>-12</v>
      </c>
      <c r="C506" s="36" t="s">
        <v>438</v>
      </c>
      <c r="D506" s="31" t="s">
        <v>652</v>
      </c>
      <c r="E506" s="31" t="s">
        <v>653</v>
      </c>
      <c r="F506">
        <v>5508761</v>
      </c>
      <c r="G506" s="36" t="s">
        <v>612</v>
      </c>
      <c r="H506">
        <v>26.892800000000001</v>
      </c>
      <c r="I506">
        <v>-322.70999999999998</v>
      </c>
      <c r="J506" s="36" t="s">
        <v>446</v>
      </c>
      <c r="K506" s="31" t="s">
        <v>463</v>
      </c>
      <c r="L506" s="36" t="s">
        <v>651</v>
      </c>
      <c r="M506" s="19">
        <v>75</v>
      </c>
      <c r="N506" s="31" t="s">
        <v>639</v>
      </c>
      <c r="O506" s="34" t="str">
        <f t="shared" si="26"/>
        <v>RES</v>
      </c>
      <c r="P506" s="31" t="s">
        <v>139</v>
      </c>
      <c r="Q506" s="34" t="str">
        <f t="shared" si="27"/>
        <v>RESEXP</v>
      </c>
      <c r="R506" s="34" t="str">
        <f>VLOOKUP(Q506,'Coding Matrix'!$D$8:$G$70,4,FALSE)</f>
        <v>Plant</v>
      </c>
      <c r="S506" s="31"/>
      <c r="T506" s="36" t="s">
        <v>439</v>
      </c>
      <c r="U506" s="1">
        <v>43199</v>
      </c>
      <c r="V506">
        <v>3155280</v>
      </c>
      <c r="W506" s="1">
        <v>43199</v>
      </c>
      <c r="X506" s="70" t="str">
        <f>VLOOKUP(T506,'GL Types'!$A$2:$B$9,2,FALSE)</f>
        <v>Finished Goods</v>
      </c>
      <c r="Y506" s="70" t="str">
        <f>VLOOKUP(Q506,'Coding Matrix'!$D$8:$H$70,5,FALSE)</f>
        <v>Prior Rear Reserves - Expired</v>
      </c>
    </row>
    <row r="507" spans="1:25" x14ac:dyDescent="0.25">
      <c r="A507" s="1">
        <v>43199</v>
      </c>
      <c r="B507">
        <v>-48</v>
      </c>
      <c r="C507" s="36" t="s">
        <v>438</v>
      </c>
      <c r="D507" s="31" t="s">
        <v>652</v>
      </c>
      <c r="E507" s="31" t="s">
        <v>653</v>
      </c>
      <c r="F507">
        <v>5508761</v>
      </c>
      <c r="G507" s="36" t="s">
        <v>612</v>
      </c>
      <c r="H507">
        <v>26.892800000000001</v>
      </c>
      <c r="I507" s="32">
        <v>-1290.8499999999999</v>
      </c>
      <c r="J507" s="36" t="s">
        <v>446</v>
      </c>
      <c r="K507" s="31" t="s">
        <v>463</v>
      </c>
      <c r="L507" s="36" t="s">
        <v>651</v>
      </c>
      <c r="M507" s="19">
        <v>75</v>
      </c>
      <c r="N507" s="31" t="s">
        <v>639</v>
      </c>
      <c r="O507" s="34" t="str">
        <f t="shared" si="26"/>
        <v>RES</v>
      </c>
      <c r="P507" s="31" t="s">
        <v>139</v>
      </c>
      <c r="Q507" s="34" t="str">
        <f t="shared" si="27"/>
        <v>RESEXP</v>
      </c>
      <c r="R507" s="34" t="str">
        <f>VLOOKUP(Q507,'Coding Matrix'!$D$8:$G$70,4,FALSE)</f>
        <v>Plant</v>
      </c>
      <c r="S507" s="31"/>
      <c r="T507" s="36" t="s">
        <v>439</v>
      </c>
      <c r="U507" s="1">
        <v>43199</v>
      </c>
      <c r="V507">
        <v>3155280</v>
      </c>
      <c r="W507" s="1">
        <v>43199</v>
      </c>
      <c r="X507" s="70" t="str">
        <f>VLOOKUP(T507,'GL Types'!$A$2:$B$9,2,FALSE)</f>
        <v>Finished Goods</v>
      </c>
      <c r="Y507" s="70" t="str">
        <f>VLOOKUP(Q507,'Coding Matrix'!$D$8:$H$70,5,FALSE)</f>
        <v>Prior Rear Reserves - Expired</v>
      </c>
    </row>
    <row r="508" spans="1:25" x14ac:dyDescent="0.25">
      <c r="A508" s="1">
        <v>43199</v>
      </c>
      <c r="B508">
        <v>-2</v>
      </c>
      <c r="C508" s="36" t="s">
        <v>438</v>
      </c>
      <c r="D508" s="31" t="s">
        <v>654</v>
      </c>
      <c r="E508" s="31" t="s">
        <v>655</v>
      </c>
      <c r="F508">
        <v>5508761</v>
      </c>
      <c r="G508" s="36" t="s">
        <v>612</v>
      </c>
      <c r="H508">
        <v>81.204400000000007</v>
      </c>
      <c r="I508">
        <v>-162.41</v>
      </c>
      <c r="J508" s="36" t="s">
        <v>446</v>
      </c>
      <c r="K508" s="31" t="s">
        <v>463</v>
      </c>
      <c r="L508" s="36" t="s">
        <v>651</v>
      </c>
      <c r="M508" s="19">
        <v>75</v>
      </c>
      <c r="N508" s="31" t="s">
        <v>639</v>
      </c>
      <c r="O508" s="34" t="str">
        <f t="shared" si="26"/>
        <v>RES</v>
      </c>
      <c r="P508" s="31" t="s">
        <v>139</v>
      </c>
      <c r="Q508" s="34" t="str">
        <f t="shared" si="27"/>
        <v>RESEXP</v>
      </c>
      <c r="R508" s="34" t="str">
        <f>VLOOKUP(Q508,'Coding Matrix'!$D$8:$G$70,4,FALSE)</f>
        <v>Plant</v>
      </c>
      <c r="S508" s="31"/>
      <c r="T508" s="36" t="s">
        <v>439</v>
      </c>
      <c r="U508" s="1">
        <v>43199</v>
      </c>
      <c r="V508">
        <v>3150153</v>
      </c>
      <c r="W508" s="1">
        <v>43199</v>
      </c>
      <c r="X508" s="70" t="str">
        <f>VLOOKUP(T508,'GL Types'!$A$2:$B$9,2,FALSE)</f>
        <v>Finished Goods</v>
      </c>
      <c r="Y508" s="70" t="str">
        <f>VLOOKUP(Q508,'Coding Matrix'!$D$8:$H$70,5,FALSE)</f>
        <v>Prior Rear Reserves - Expired</v>
      </c>
    </row>
    <row r="509" spans="1:25" x14ac:dyDescent="0.25">
      <c r="A509" s="1">
        <v>43199</v>
      </c>
      <c r="B509">
        <v>-36</v>
      </c>
      <c r="C509" s="36" t="s">
        <v>438</v>
      </c>
      <c r="D509" s="31" t="s">
        <v>654</v>
      </c>
      <c r="E509" s="31" t="s">
        <v>655</v>
      </c>
      <c r="F509">
        <v>5508761</v>
      </c>
      <c r="G509" s="36" t="s">
        <v>612</v>
      </c>
      <c r="H509">
        <v>81.204400000000007</v>
      </c>
      <c r="I509" s="32">
        <v>-2923.36</v>
      </c>
      <c r="J509" s="36" t="s">
        <v>446</v>
      </c>
      <c r="K509" s="31" t="s">
        <v>463</v>
      </c>
      <c r="L509" s="36" t="s">
        <v>656</v>
      </c>
      <c r="M509" s="19">
        <v>75</v>
      </c>
      <c r="N509" s="31" t="s">
        <v>639</v>
      </c>
      <c r="O509" s="34" t="str">
        <f t="shared" si="26"/>
        <v>RES</v>
      </c>
      <c r="P509" s="31" t="s">
        <v>139</v>
      </c>
      <c r="Q509" s="34" t="str">
        <f t="shared" si="27"/>
        <v>RESEXP</v>
      </c>
      <c r="R509" s="34" t="str">
        <f>VLOOKUP(Q509,'Coding Matrix'!$D$8:$G$70,4,FALSE)</f>
        <v>Plant</v>
      </c>
      <c r="S509" s="31"/>
      <c r="T509" s="36" t="s">
        <v>439</v>
      </c>
      <c r="U509" s="1">
        <v>43199</v>
      </c>
      <c r="V509">
        <v>3150153</v>
      </c>
      <c r="W509" s="1">
        <v>43199</v>
      </c>
      <c r="X509" s="70" t="str">
        <f>VLOOKUP(T509,'GL Types'!$A$2:$B$9,2,FALSE)</f>
        <v>Finished Goods</v>
      </c>
      <c r="Y509" s="70" t="str">
        <f>VLOOKUP(Q509,'Coding Matrix'!$D$8:$H$70,5,FALSE)</f>
        <v>Prior Rear Reserves - Expired</v>
      </c>
    </row>
    <row r="510" spans="1:25" x14ac:dyDescent="0.25">
      <c r="A510" s="1">
        <v>43199</v>
      </c>
      <c r="B510">
        <v>-2</v>
      </c>
      <c r="C510" s="36" t="s">
        <v>438</v>
      </c>
      <c r="D510" s="31" t="s">
        <v>447</v>
      </c>
      <c r="E510" s="31" t="s">
        <v>657</v>
      </c>
      <c r="F510">
        <v>5508761</v>
      </c>
      <c r="G510" s="36" t="s">
        <v>612</v>
      </c>
      <c r="H510">
        <v>11.900700000000001</v>
      </c>
      <c r="I510">
        <v>-23.8</v>
      </c>
      <c r="J510" s="36" t="s">
        <v>446</v>
      </c>
      <c r="K510" s="31" t="s">
        <v>463</v>
      </c>
      <c r="L510" s="36" t="s">
        <v>656</v>
      </c>
      <c r="M510" s="19">
        <v>75</v>
      </c>
      <c r="N510" s="31" t="s">
        <v>639</v>
      </c>
      <c r="O510" s="34" t="str">
        <f t="shared" si="26"/>
        <v>RES</v>
      </c>
      <c r="P510" s="31" t="s">
        <v>124</v>
      </c>
      <c r="Q510" s="34" t="str">
        <f t="shared" si="27"/>
        <v>RESSTN</v>
      </c>
      <c r="R510" s="34" t="str">
        <f>VLOOKUP(Q510,'Coding Matrix'!$D$8:$G$70,4,FALSE)</f>
        <v>Plant</v>
      </c>
      <c r="S510" s="31"/>
      <c r="T510" s="36" t="s">
        <v>439</v>
      </c>
      <c r="U510" s="1">
        <v>43199</v>
      </c>
      <c r="V510">
        <v>2201910</v>
      </c>
      <c r="W510" s="1">
        <v>43199</v>
      </c>
      <c r="X510" s="70" t="str">
        <f>VLOOKUP(T510,'GL Types'!$A$2:$B$9,2,FALSE)</f>
        <v>Finished Goods</v>
      </c>
      <c r="Y510" s="70" t="str">
        <f>VLOOKUP(Q510,'Coding Matrix'!$D$8:$H$70,5,FALSE)</f>
        <v>Prior Rear Reserves - Stained</v>
      </c>
    </row>
    <row r="511" spans="1:25" x14ac:dyDescent="0.25">
      <c r="A511" s="1">
        <v>43199</v>
      </c>
      <c r="B511">
        <v>-48</v>
      </c>
      <c r="C511" s="36" t="s">
        <v>438</v>
      </c>
      <c r="D511" s="31" t="s">
        <v>658</v>
      </c>
      <c r="E511" s="31" t="s">
        <v>659</v>
      </c>
      <c r="F511">
        <v>5508761</v>
      </c>
      <c r="G511" s="36" t="s">
        <v>612</v>
      </c>
      <c r="H511">
        <v>20.777799999999999</v>
      </c>
      <c r="I511">
        <v>-997.33</v>
      </c>
      <c r="J511" s="36" t="s">
        <v>446</v>
      </c>
      <c r="K511" s="31" t="s">
        <v>463</v>
      </c>
      <c r="L511" s="36" t="s">
        <v>660</v>
      </c>
      <c r="M511" s="19">
        <v>75</v>
      </c>
      <c r="N511" s="31" t="s">
        <v>639</v>
      </c>
      <c r="O511" s="34" t="str">
        <f t="shared" si="26"/>
        <v>RES</v>
      </c>
      <c r="P511" s="31" t="s">
        <v>139</v>
      </c>
      <c r="Q511" s="34" t="str">
        <f t="shared" si="27"/>
        <v>RESEXP</v>
      </c>
      <c r="R511" s="34" t="str">
        <f>VLOOKUP(Q511,'Coding Matrix'!$D$8:$G$70,4,FALSE)</f>
        <v>Plant</v>
      </c>
      <c r="S511" s="31"/>
      <c r="T511" s="36" t="s">
        <v>439</v>
      </c>
      <c r="U511" s="1">
        <v>43199</v>
      </c>
      <c r="V511">
        <v>2200232</v>
      </c>
      <c r="W511" s="1">
        <v>43199</v>
      </c>
      <c r="X511" s="70" t="str">
        <f>VLOOKUP(T511,'GL Types'!$A$2:$B$9,2,FALSE)</f>
        <v>Finished Goods</v>
      </c>
      <c r="Y511" s="70" t="str">
        <f>VLOOKUP(Q511,'Coding Matrix'!$D$8:$H$70,5,FALSE)</f>
        <v>Prior Rear Reserves - Expired</v>
      </c>
    </row>
    <row r="512" spans="1:25" x14ac:dyDescent="0.25">
      <c r="A512" s="1">
        <v>43199</v>
      </c>
      <c r="B512">
        <v>-48</v>
      </c>
      <c r="C512" s="36" t="s">
        <v>438</v>
      </c>
      <c r="D512" s="31" t="s">
        <v>658</v>
      </c>
      <c r="E512" s="31" t="s">
        <v>659</v>
      </c>
      <c r="F512">
        <v>5508761</v>
      </c>
      <c r="G512" s="36" t="s">
        <v>612</v>
      </c>
      <c r="H512">
        <v>20.777799999999999</v>
      </c>
      <c r="I512">
        <v>-997.33</v>
      </c>
      <c r="J512" s="36" t="s">
        <v>446</v>
      </c>
      <c r="K512" s="31" t="s">
        <v>463</v>
      </c>
      <c r="L512" s="36" t="s">
        <v>660</v>
      </c>
      <c r="M512" s="19">
        <v>75</v>
      </c>
      <c r="N512" s="31" t="s">
        <v>639</v>
      </c>
      <c r="O512" s="34" t="str">
        <f t="shared" si="26"/>
        <v>RES</v>
      </c>
      <c r="P512" s="31" t="s">
        <v>139</v>
      </c>
      <c r="Q512" s="34" t="str">
        <f t="shared" si="27"/>
        <v>RESEXP</v>
      </c>
      <c r="R512" s="34" t="str">
        <f>VLOOKUP(Q512,'Coding Matrix'!$D$8:$G$70,4,FALSE)</f>
        <v>Plant</v>
      </c>
      <c r="S512" s="31"/>
      <c r="T512" s="36" t="s">
        <v>439</v>
      </c>
      <c r="U512" s="1">
        <v>43199</v>
      </c>
      <c r="V512">
        <v>2200232</v>
      </c>
      <c r="W512" s="1">
        <v>43199</v>
      </c>
      <c r="X512" s="70" t="str">
        <f>VLOOKUP(T512,'GL Types'!$A$2:$B$9,2,FALSE)</f>
        <v>Finished Goods</v>
      </c>
      <c r="Y512" s="70" t="str">
        <f>VLOOKUP(Q512,'Coding Matrix'!$D$8:$H$70,5,FALSE)</f>
        <v>Prior Rear Reserves - Expired</v>
      </c>
    </row>
    <row r="513" spans="1:25" x14ac:dyDescent="0.25">
      <c r="A513" s="1">
        <v>43199</v>
      </c>
      <c r="B513">
        <v>-16</v>
      </c>
      <c r="C513" s="36" t="s">
        <v>438</v>
      </c>
      <c r="D513" s="31" t="s">
        <v>658</v>
      </c>
      <c r="E513" s="31" t="s">
        <v>659</v>
      </c>
      <c r="F513">
        <v>5508761</v>
      </c>
      <c r="G513" s="36" t="s">
        <v>612</v>
      </c>
      <c r="H513">
        <v>20.777799999999999</v>
      </c>
      <c r="I513">
        <v>-332.44</v>
      </c>
      <c r="J513" s="36" t="s">
        <v>446</v>
      </c>
      <c r="K513" s="31" t="s">
        <v>463</v>
      </c>
      <c r="L513" s="36" t="s">
        <v>660</v>
      </c>
      <c r="M513" s="19">
        <v>75</v>
      </c>
      <c r="N513" s="31" t="s">
        <v>639</v>
      </c>
      <c r="O513" s="34" t="str">
        <f t="shared" si="26"/>
        <v>RES</v>
      </c>
      <c r="P513" s="31" t="s">
        <v>139</v>
      </c>
      <c r="Q513" s="34" t="str">
        <f t="shared" si="27"/>
        <v>RESEXP</v>
      </c>
      <c r="R513" s="34" t="str">
        <f>VLOOKUP(Q513,'Coding Matrix'!$D$8:$G$70,4,FALSE)</f>
        <v>Plant</v>
      </c>
      <c r="S513" s="31"/>
      <c r="T513" s="36" t="s">
        <v>439</v>
      </c>
      <c r="U513" s="1">
        <v>43199</v>
      </c>
      <c r="V513">
        <v>2200232</v>
      </c>
      <c r="W513" s="1">
        <v>43199</v>
      </c>
      <c r="X513" s="70" t="str">
        <f>VLOOKUP(T513,'GL Types'!$A$2:$B$9,2,FALSE)</f>
        <v>Finished Goods</v>
      </c>
      <c r="Y513" s="70" t="str">
        <f>VLOOKUP(Q513,'Coding Matrix'!$D$8:$H$70,5,FALSE)</f>
        <v>Prior Rear Reserves - Expired</v>
      </c>
    </row>
    <row r="514" spans="1:25" x14ac:dyDescent="0.25">
      <c r="A514" s="1">
        <v>43199</v>
      </c>
      <c r="B514">
        <v>-84</v>
      </c>
      <c r="C514" s="36" t="s">
        <v>438</v>
      </c>
      <c r="D514" s="31" t="s">
        <v>661</v>
      </c>
      <c r="E514" s="31" t="s">
        <v>662</v>
      </c>
      <c r="F514">
        <v>5508761</v>
      </c>
      <c r="G514" s="36" t="s">
        <v>612</v>
      </c>
      <c r="H514">
        <v>13.8749</v>
      </c>
      <c r="I514" s="32">
        <v>-1165.49</v>
      </c>
      <c r="J514" s="36" t="s">
        <v>446</v>
      </c>
      <c r="K514" s="31" t="s">
        <v>463</v>
      </c>
      <c r="L514" s="36" t="s">
        <v>663</v>
      </c>
      <c r="M514" s="19">
        <v>75</v>
      </c>
      <c r="N514" s="31" t="s">
        <v>639</v>
      </c>
      <c r="O514" s="34" t="str">
        <f t="shared" si="26"/>
        <v>RES</v>
      </c>
      <c r="P514" s="31" t="s">
        <v>102</v>
      </c>
      <c r="Q514" s="34" t="str">
        <f t="shared" si="27"/>
        <v>RESALR</v>
      </c>
      <c r="R514" s="34" t="str">
        <f>VLOOKUP(Q514,'Coding Matrix'!$D$8:$G$70,4,FALSE)</f>
        <v>Plant</v>
      </c>
      <c r="S514" s="31"/>
      <c r="T514" s="36" t="s">
        <v>439</v>
      </c>
      <c r="U514" s="1">
        <v>43199</v>
      </c>
      <c r="V514">
        <v>2199862</v>
      </c>
      <c r="W514" s="1">
        <v>43199</v>
      </c>
      <c r="X514" s="70" t="str">
        <f>VLOOKUP(T514,'GL Types'!$A$2:$B$9,2,FALSE)</f>
        <v>Finished Goods</v>
      </c>
      <c r="Y514" s="70" t="str">
        <f>VLOOKUP(Q514,'Coding Matrix'!$D$8:$H$70,5,FALSE)</f>
        <v>Prior Rear Reserves - Allergen</v>
      </c>
    </row>
    <row r="515" spans="1:25" x14ac:dyDescent="0.25">
      <c r="A515" s="1">
        <v>43199</v>
      </c>
      <c r="B515">
        <v>-2</v>
      </c>
      <c r="C515" s="36" t="s">
        <v>438</v>
      </c>
      <c r="D515" s="31" t="s">
        <v>664</v>
      </c>
      <c r="E515" s="31" t="s">
        <v>665</v>
      </c>
      <c r="F515">
        <v>5508761</v>
      </c>
      <c r="G515" s="36" t="s">
        <v>612</v>
      </c>
      <c r="H515">
        <v>15.8089</v>
      </c>
      <c r="I515">
        <v>-31.62</v>
      </c>
      <c r="J515" s="36" t="s">
        <v>446</v>
      </c>
      <c r="K515" s="31" t="s">
        <v>463</v>
      </c>
      <c r="L515" s="36" t="s">
        <v>663</v>
      </c>
      <c r="M515" s="19">
        <v>75</v>
      </c>
      <c r="N515" s="31" t="s">
        <v>639</v>
      </c>
      <c r="O515" s="34" t="str">
        <f t="shared" ref="O515:O578" si="28">LEFT(N515,3)</f>
        <v>RES</v>
      </c>
      <c r="P515" s="31" t="s">
        <v>133</v>
      </c>
      <c r="Q515" s="34" t="str">
        <f t="shared" si="27"/>
        <v>RESDWH</v>
      </c>
      <c r="R515" s="34" t="str">
        <f>VLOOKUP(Q515,'Coding Matrix'!$D$8:$G$70,4,FALSE)</f>
        <v>Plant</v>
      </c>
      <c r="S515" s="31"/>
      <c r="T515" s="36" t="s">
        <v>439</v>
      </c>
      <c r="U515" s="1">
        <v>43199</v>
      </c>
      <c r="V515">
        <v>2199500</v>
      </c>
      <c r="W515" s="1">
        <v>43199</v>
      </c>
      <c r="X515" s="70" t="str">
        <f>VLOOKUP(T515,'GL Types'!$A$2:$B$9,2,FALSE)</f>
        <v>Finished Goods</v>
      </c>
      <c r="Y515" s="70" t="str">
        <f>VLOOKUP(Q515,'Coding Matrix'!$D$8:$H$70,5,FALSE)</f>
        <v>Prior Rear Reserves - Damage Warehouse - Material Handling Damage</v>
      </c>
    </row>
    <row r="516" spans="1:25" x14ac:dyDescent="0.25">
      <c r="A516" s="1">
        <v>43199</v>
      </c>
      <c r="B516">
        <v>-1</v>
      </c>
      <c r="C516" s="36" t="s">
        <v>438</v>
      </c>
      <c r="D516" s="31" t="s">
        <v>664</v>
      </c>
      <c r="E516" s="31" t="s">
        <v>665</v>
      </c>
      <c r="F516">
        <v>5508761</v>
      </c>
      <c r="G516" s="36" t="s">
        <v>612</v>
      </c>
      <c r="H516">
        <v>15.8089</v>
      </c>
      <c r="I516">
        <v>-15.81</v>
      </c>
      <c r="J516" s="36" t="s">
        <v>446</v>
      </c>
      <c r="K516" s="31" t="s">
        <v>463</v>
      </c>
      <c r="L516" s="36" t="s">
        <v>666</v>
      </c>
      <c r="M516" s="19">
        <v>75</v>
      </c>
      <c r="N516" s="31" t="s">
        <v>639</v>
      </c>
      <c r="O516" s="34" t="str">
        <f t="shared" si="28"/>
        <v>RES</v>
      </c>
      <c r="P516" s="31" t="s">
        <v>133</v>
      </c>
      <c r="Q516" s="34" t="str">
        <f t="shared" si="27"/>
        <v>RESDWH</v>
      </c>
      <c r="R516" s="34" t="str">
        <f>VLOOKUP(Q516,'Coding Matrix'!$D$8:$G$70,4,FALSE)</f>
        <v>Plant</v>
      </c>
      <c r="S516" s="31"/>
      <c r="T516" s="36" t="s">
        <v>439</v>
      </c>
      <c r="U516" s="1">
        <v>43199</v>
      </c>
      <c r="V516">
        <v>2199500</v>
      </c>
      <c r="W516" s="1">
        <v>43199</v>
      </c>
      <c r="X516" s="70" t="str">
        <f>VLOOKUP(T516,'GL Types'!$A$2:$B$9,2,FALSE)</f>
        <v>Finished Goods</v>
      </c>
      <c r="Y516" s="70" t="str">
        <f>VLOOKUP(Q516,'Coding Matrix'!$D$8:$H$70,5,FALSE)</f>
        <v>Prior Rear Reserves - Damage Warehouse - Material Handling Damage</v>
      </c>
    </row>
    <row r="517" spans="1:25" x14ac:dyDescent="0.25">
      <c r="A517" s="1">
        <v>43202</v>
      </c>
      <c r="B517">
        <v>-110</v>
      </c>
      <c r="C517" s="36" t="s">
        <v>438</v>
      </c>
      <c r="D517" s="31" t="s">
        <v>1130</v>
      </c>
      <c r="E517" s="31" t="s">
        <v>1494</v>
      </c>
      <c r="F517">
        <v>5528036</v>
      </c>
      <c r="G517" s="36" t="s">
        <v>612</v>
      </c>
      <c r="H517">
        <v>12.7395</v>
      </c>
      <c r="I517" s="32">
        <v>-1401.35</v>
      </c>
      <c r="J517" s="36" t="s">
        <v>446</v>
      </c>
      <c r="K517" s="31" t="s">
        <v>463</v>
      </c>
      <c r="L517" s="36" t="s">
        <v>1495</v>
      </c>
      <c r="M517" s="19">
        <v>75</v>
      </c>
      <c r="N517" s="31" t="s">
        <v>1496</v>
      </c>
      <c r="O517" s="34" t="str">
        <f t="shared" si="28"/>
        <v>RES</v>
      </c>
      <c r="P517" s="31" t="s">
        <v>120</v>
      </c>
      <c r="Q517" s="34" t="str">
        <f t="shared" si="27"/>
        <v>RESOFF</v>
      </c>
      <c r="R517" s="34" t="str">
        <f>VLOOKUP(Q517,'Coding Matrix'!$D$8:$G$70,4,FALSE)</f>
        <v>Plant</v>
      </c>
      <c r="S517" s="31"/>
      <c r="T517" s="36" t="s">
        <v>439</v>
      </c>
      <c r="U517" s="1">
        <v>43202</v>
      </c>
      <c r="V517">
        <v>3159218</v>
      </c>
      <c r="W517" s="1">
        <v>43202</v>
      </c>
      <c r="X517" s="70" t="str">
        <f>VLOOKUP(T517,'GL Types'!$A$2:$B$9,2,FALSE)</f>
        <v>Finished Goods</v>
      </c>
      <c r="Y517" s="70" t="str">
        <f>VLOOKUP(Q517,'Coding Matrix'!$D$8:$H$70,5,FALSE)</f>
        <v>Prior Rear Reserves - Off flavor - Odor</v>
      </c>
    </row>
    <row r="518" spans="1:25" x14ac:dyDescent="0.25">
      <c r="A518" s="1">
        <v>43202</v>
      </c>
      <c r="B518">
        <v>-110</v>
      </c>
      <c r="C518" s="36" t="s">
        <v>438</v>
      </c>
      <c r="D518" s="31" t="s">
        <v>1130</v>
      </c>
      <c r="E518" s="31" t="s">
        <v>1494</v>
      </c>
      <c r="F518">
        <v>5528036</v>
      </c>
      <c r="G518" s="36" t="s">
        <v>612</v>
      </c>
      <c r="H518">
        <v>12.7395</v>
      </c>
      <c r="I518" s="32">
        <v>-1401.35</v>
      </c>
      <c r="J518" s="36" t="s">
        <v>446</v>
      </c>
      <c r="K518" s="31" t="s">
        <v>463</v>
      </c>
      <c r="L518" s="36" t="s">
        <v>1495</v>
      </c>
      <c r="M518" s="19">
        <v>75</v>
      </c>
      <c r="N518" s="31" t="s">
        <v>1496</v>
      </c>
      <c r="O518" s="34" t="str">
        <f t="shared" si="28"/>
        <v>RES</v>
      </c>
      <c r="P518" s="31" t="s">
        <v>120</v>
      </c>
      <c r="Q518" s="34" t="str">
        <f t="shared" si="27"/>
        <v>RESOFF</v>
      </c>
      <c r="R518" s="34" t="str">
        <f>VLOOKUP(Q518,'Coding Matrix'!$D$8:$G$70,4,FALSE)</f>
        <v>Plant</v>
      </c>
      <c r="S518" s="31"/>
      <c r="T518" s="36" t="s">
        <v>439</v>
      </c>
      <c r="U518" s="1">
        <v>43202</v>
      </c>
      <c r="V518">
        <v>3159218</v>
      </c>
      <c r="W518" s="1">
        <v>43202</v>
      </c>
      <c r="X518" s="70" t="str">
        <f>VLOOKUP(T518,'GL Types'!$A$2:$B$9,2,FALSE)</f>
        <v>Finished Goods</v>
      </c>
      <c r="Y518" s="70" t="str">
        <f>VLOOKUP(Q518,'Coding Matrix'!$D$8:$H$70,5,FALSE)</f>
        <v>Prior Rear Reserves - Off flavor - Odor</v>
      </c>
    </row>
    <row r="519" spans="1:25" x14ac:dyDescent="0.25">
      <c r="A519" s="1">
        <v>43202</v>
      </c>
      <c r="B519">
        <v>-110</v>
      </c>
      <c r="C519" s="36" t="s">
        <v>438</v>
      </c>
      <c r="D519" s="31" t="s">
        <v>1130</v>
      </c>
      <c r="E519" s="31" t="s">
        <v>1494</v>
      </c>
      <c r="F519">
        <v>5528036</v>
      </c>
      <c r="G519" s="36" t="s">
        <v>612</v>
      </c>
      <c r="H519">
        <v>12.7395</v>
      </c>
      <c r="I519" s="32">
        <v>-1401.35</v>
      </c>
      <c r="J519" s="36" t="s">
        <v>446</v>
      </c>
      <c r="K519" s="31" t="s">
        <v>463</v>
      </c>
      <c r="L519" s="36" t="s">
        <v>1497</v>
      </c>
      <c r="M519" s="19">
        <v>75</v>
      </c>
      <c r="N519" s="31" t="s">
        <v>1496</v>
      </c>
      <c r="O519" s="34" t="str">
        <f t="shared" si="28"/>
        <v>RES</v>
      </c>
      <c r="P519" s="31" t="s">
        <v>120</v>
      </c>
      <c r="Q519" s="34" t="str">
        <f t="shared" si="27"/>
        <v>RESOFF</v>
      </c>
      <c r="R519" s="34" t="str">
        <f>VLOOKUP(Q519,'Coding Matrix'!$D$8:$G$70,4,FALSE)</f>
        <v>Plant</v>
      </c>
      <c r="S519" s="31"/>
      <c r="T519" s="36" t="s">
        <v>439</v>
      </c>
      <c r="U519" s="1">
        <v>43202</v>
      </c>
      <c r="V519">
        <v>3159218</v>
      </c>
      <c r="W519" s="1">
        <v>43202</v>
      </c>
      <c r="X519" s="70" t="str">
        <f>VLOOKUP(T519,'GL Types'!$A$2:$B$9,2,FALSE)</f>
        <v>Finished Goods</v>
      </c>
      <c r="Y519" s="70" t="str">
        <f>VLOOKUP(Q519,'Coding Matrix'!$D$8:$H$70,5,FALSE)</f>
        <v>Prior Rear Reserves - Off flavor - Odor</v>
      </c>
    </row>
    <row r="520" spans="1:25" x14ac:dyDescent="0.25">
      <c r="A520" s="1">
        <v>43202</v>
      </c>
      <c r="B520">
        <v>-110</v>
      </c>
      <c r="C520" s="36" t="s">
        <v>438</v>
      </c>
      <c r="D520" s="31" t="s">
        <v>1130</v>
      </c>
      <c r="E520" s="31" t="s">
        <v>1494</v>
      </c>
      <c r="F520">
        <v>5528036</v>
      </c>
      <c r="G520" s="36" t="s">
        <v>612</v>
      </c>
      <c r="H520">
        <v>12.7395</v>
      </c>
      <c r="I520" s="32">
        <v>-1401.35</v>
      </c>
      <c r="J520" s="36" t="s">
        <v>446</v>
      </c>
      <c r="K520" s="31" t="s">
        <v>463</v>
      </c>
      <c r="L520" s="36" t="s">
        <v>1497</v>
      </c>
      <c r="M520" s="19">
        <v>75</v>
      </c>
      <c r="N520" s="31" t="s">
        <v>1496</v>
      </c>
      <c r="O520" s="34" t="str">
        <f t="shared" si="28"/>
        <v>RES</v>
      </c>
      <c r="P520" s="31" t="s">
        <v>120</v>
      </c>
      <c r="Q520" s="34" t="str">
        <f t="shared" si="27"/>
        <v>RESOFF</v>
      </c>
      <c r="R520" s="34" t="str">
        <f>VLOOKUP(Q520,'Coding Matrix'!$D$8:$G$70,4,FALSE)</f>
        <v>Plant</v>
      </c>
      <c r="S520" s="31"/>
      <c r="T520" s="36" t="s">
        <v>439</v>
      </c>
      <c r="U520" s="1">
        <v>43202</v>
      </c>
      <c r="V520">
        <v>3159218</v>
      </c>
      <c r="W520" s="1">
        <v>43202</v>
      </c>
      <c r="X520" s="70" t="str">
        <f>VLOOKUP(T520,'GL Types'!$A$2:$B$9,2,FALSE)</f>
        <v>Finished Goods</v>
      </c>
      <c r="Y520" s="70" t="str">
        <f>VLOOKUP(Q520,'Coding Matrix'!$D$8:$H$70,5,FALSE)</f>
        <v>Prior Rear Reserves - Off flavor - Odor</v>
      </c>
    </row>
    <row r="521" spans="1:25" x14ac:dyDescent="0.25">
      <c r="A521" s="1">
        <v>43202</v>
      </c>
      <c r="B521">
        <v>-110</v>
      </c>
      <c r="C521" s="36" t="s">
        <v>438</v>
      </c>
      <c r="D521" s="31" t="s">
        <v>1130</v>
      </c>
      <c r="E521" s="31" t="s">
        <v>1494</v>
      </c>
      <c r="F521">
        <v>5528036</v>
      </c>
      <c r="G521" s="36" t="s">
        <v>612</v>
      </c>
      <c r="H521">
        <v>12.7395</v>
      </c>
      <c r="I521" s="32">
        <v>-1401.35</v>
      </c>
      <c r="J521" s="36" t="s">
        <v>446</v>
      </c>
      <c r="K521" s="31" t="s">
        <v>463</v>
      </c>
      <c r="L521" s="36" t="s">
        <v>1497</v>
      </c>
      <c r="M521" s="19">
        <v>75</v>
      </c>
      <c r="N521" s="31" t="s">
        <v>1496</v>
      </c>
      <c r="O521" s="34" t="str">
        <f t="shared" si="28"/>
        <v>RES</v>
      </c>
      <c r="P521" s="31" t="s">
        <v>120</v>
      </c>
      <c r="Q521" s="34" t="str">
        <f t="shared" si="27"/>
        <v>RESOFF</v>
      </c>
      <c r="R521" s="34" t="str">
        <f>VLOOKUP(Q521,'Coding Matrix'!$D$8:$G$70,4,FALSE)</f>
        <v>Plant</v>
      </c>
      <c r="S521" s="31"/>
      <c r="T521" s="36" t="s">
        <v>439</v>
      </c>
      <c r="U521" s="1">
        <v>43202</v>
      </c>
      <c r="V521">
        <v>3159218</v>
      </c>
      <c r="W521" s="1">
        <v>43202</v>
      </c>
      <c r="X521" s="70" t="str">
        <f>VLOOKUP(T521,'GL Types'!$A$2:$B$9,2,FALSE)</f>
        <v>Finished Goods</v>
      </c>
      <c r="Y521" s="70" t="str">
        <f>VLOOKUP(Q521,'Coding Matrix'!$D$8:$H$70,5,FALSE)</f>
        <v>Prior Rear Reserves - Off flavor - Odor</v>
      </c>
    </row>
    <row r="522" spans="1:25" x14ac:dyDescent="0.25">
      <c r="A522" s="1">
        <v>43202</v>
      </c>
      <c r="B522">
        <v>-110</v>
      </c>
      <c r="C522" s="36" t="s">
        <v>438</v>
      </c>
      <c r="D522" s="31" t="s">
        <v>1130</v>
      </c>
      <c r="E522" s="31" t="s">
        <v>1494</v>
      </c>
      <c r="F522">
        <v>5528036</v>
      </c>
      <c r="G522" s="36" t="s">
        <v>612</v>
      </c>
      <c r="H522">
        <v>12.7395</v>
      </c>
      <c r="I522" s="32">
        <v>-1401.35</v>
      </c>
      <c r="J522" s="36" t="s">
        <v>446</v>
      </c>
      <c r="K522" s="31" t="s">
        <v>463</v>
      </c>
      <c r="L522" s="36" t="s">
        <v>1498</v>
      </c>
      <c r="M522" s="19">
        <v>75</v>
      </c>
      <c r="N522" s="31" t="s">
        <v>1496</v>
      </c>
      <c r="O522" s="34" t="str">
        <f t="shared" si="28"/>
        <v>RES</v>
      </c>
      <c r="P522" s="31" t="s">
        <v>120</v>
      </c>
      <c r="Q522" s="34" t="str">
        <f t="shared" si="27"/>
        <v>RESOFF</v>
      </c>
      <c r="R522" s="34" t="str">
        <f>VLOOKUP(Q522,'Coding Matrix'!$D$8:$G$70,4,FALSE)</f>
        <v>Plant</v>
      </c>
      <c r="S522" s="31"/>
      <c r="T522" s="36" t="s">
        <v>439</v>
      </c>
      <c r="U522" s="1">
        <v>43202</v>
      </c>
      <c r="V522">
        <v>3159218</v>
      </c>
      <c r="W522" s="1">
        <v>43202</v>
      </c>
      <c r="X522" s="70" t="str">
        <f>VLOOKUP(T522,'GL Types'!$A$2:$B$9,2,FALSE)</f>
        <v>Finished Goods</v>
      </c>
      <c r="Y522" s="70" t="str">
        <f>VLOOKUP(Q522,'Coding Matrix'!$D$8:$H$70,5,FALSE)</f>
        <v>Prior Rear Reserves - Off flavor - Odor</v>
      </c>
    </row>
    <row r="523" spans="1:25" x14ac:dyDescent="0.25">
      <c r="A523" s="1">
        <v>43202</v>
      </c>
      <c r="B523">
        <v>-110</v>
      </c>
      <c r="C523" s="36" t="s">
        <v>438</v>
      </c>
      <c r="D523" s="31" t="s">
        <v>1130</v>
      </c>
      <c r="E523" s="31" t="s">
        <v>1494</v>
      </c>
      <c r="F523">
        <v>5528036</v>
      </c>
      <c r="G523" s="36" t="s">
        <v>612</v>
      </c>
      <c r="H523">
        <v>12.7395</v>
      </c>
      <c r="I523" s="32">
        <v>-1401.35</v>
      </c>
      <c r="J523" s="36" t="s">
        <v>446</v>
      </c>
      <c r="K523" s="31" t="s">
        <v>463</v>
      </c>
      <c r="L523" s="36" t="s">
        <v>1498</v>
      </c>
      <c r="M523" s="19">
        <v>75</v>
      </c>
      <c r="N523" s="31" t="s">
        <v>1496</v>
      </c>
      <c r="O523" s="34" t="str">
        <f t="shared" si="28"/>
        <v>RES</v>
      </c>
      <c r="P523" s="31" t="s">
        <v>120</v>
      </c>
      <c r="Q523" s="34" t="str">
        <f t="shared" si="27"/>
        <v>RESOFF</v>
      </c>
      <c r="R523" s="34" t="str">
        <f>VLOOKUP(Q523,'Coding Matrix'!$D$8:$G$70,4,FALSE)</f>
        <v>Plant</v>
      </c>
      <c r="S523" s="31"/>
      <c r="T523" s="36" t="s">
        <v>439</v>
      </c>
      <c r="U523" s="1">
        <v>43202</v>
      </c>
      <c r="V523">
        <v>3159218</v>
      </c>
      <c r="W523" s="1">
        <v>43202</v>
      </c>
      <c r="X523" s="70" t="str">
        <f>VLOOKUP(T523,'GL Types'!$A$2:$B$9,2,FALSE)</f>
        <v>Finished Goods</v>
      </c>
      <c r="Y523" s="70" t="str">
        <f>VLOOKUP(Q523,'Coding Matrix'!$D$8:$H$70,5,FALSE)</f>
        <v>Prior Rear Reserves - Off flavor - Odor</v>
      </c>
    </row>
    <row r="524" spans="1:25" x14ac:dyDescent="0.25">
      <c r="A524" s="1">
        <v>43202</v>
      </c>
      <c r="B524">
        <v>-110</v>
      </c>
      <c r="C524" s="36" t="s">
        <v>438</v>
      </c>
      <c r="D524" s="31" t="s">
        <v>1130</v>
      </c>
      <c r="E524" s="31" t="s">
        <v>1494</v>
      </c>
      <c r="F524">
        <v>5528036</v>
      </c>
      <c r="G524" s="36" t="s">
        <v>612</v>
      </c>
      <c r="H524">
        <v>12.7395</v>
      </c>
      <c r="I524" s="32">
        <v>-1401.35</v>
      </c>
      <c r="J524" s="36" t="s">
        <v>446</v>
      </c>
      <c r="K524" s="31" t="s">
        <v>463</v>
      </c>
      <c r="L524" s="36" t="s">
        <v>1499</v>
      </c>
      <c r="M524" s="19">
        <v>75</v>
      </c>
      <c r="N524" s="31" t="s">
        <v>1496</v>
      </c>
      <c r="O524" s="34" t="str">
        <f t="shared" si="28"/>
        <v>RES</v>
      </c>
      <c r="P524" s="31" t="s">
        <v>120</v>
      </c>
      <c r="Q524" s="34" t="str">
        <f t="shared" si="27"/>
        <v>RESOFF</v>
      </c>
      <c r="R524" s="34" t="str">
        <f>VLOOKUP(Q524,'Coding Matrix'!$D$8:$G$70,4,FALSE)</f>
        <v>Plant</v>
      </c>
      <c r="S524" s="31"/>
      <c r="T524" s="36" t="s">
        <v>439</v>
      </c>
      <c r="U524" s="1">
        <v>43202</v>
      </c>
      <c r="V524">
        <v>3159218</v>
      </c>
      <c r="W524" s="1">
        <v>43202</v>
      </c>
      <c r="X524" s="70" t="str">
        <f>VLOOKUP(T524,'GL Types'!$A$2:$B$9,2,FALSE)</f>
        <v>Finished Goods</v>
      </c>
      <c r="Y524" s="70" t="str">
        <f>VLOOKUP(Q524,'Coding Matrix'!$D$8:$H$70,5,FALSE)</f>
        <v>Prior Rear Reserves - Off flavor - Odor</v>
      </c>
    </row>
    <row r="525" spans="1:25" x14ac:dyDescent="0.25">
      <c r="A525" s="1">
        <v>43202</v>
      </c>
      <c r="B525">
        <v>-110</v>
      </c>
      <c r="C525" s="36" t="s">
        <v>438</v>
      </c>
      <c r="D525" s="31" t="s">
        <v>1130</v>
      </c>
      <c r="E525" s="31" t="s">
        <v>1494</v>
      </c>
      <c r="F525">
        <v>5528036</v>
      </c>
      <c r="G525" s="36" t="s">
        <v>612</v>
      </c>
      <c r="H525">
        <v>12.7395</v>
      </c>
      <c r="I525" s="32">
        <v>-1401.35</v>
      </c>
      <c r="J525" s="36" t="s">
        <v>446</v>
      </c>
      <c r="K525" s="31" t="s">
        <v>463</v>
      </c>
      <c r="L525" s="36" t="s">
        <v>1499</v>
      </c>
      <c r="M525" s="19">
        <v>75</v>
      </c>
      <c r="N525" s="31" t="s">
        <v>1496</v>
      </c>
      <c r="O525" s="34" t="str">
        <f t="shared" si="28"/>
        <v>RES</v>
      </c>
      <c r="P525" s="31" t="s">
        <v>120</v>
      </c>
      <c r="Q525" s="34" t="str">
        <f t="shared" si="27"/>
        <v>RESOFF</v>
      </c>
      <c r="R525" s="34" t="str">
        <f>VLOOKUP(Q525,'Coding Matrix'!$D$8:$G$70,4,FALSE)</f>
        <v>Plant</v>
      </c>
      <c r="S525" s="31"/>
      <c r="T525" s="36" t="s">
        <v>439</v>
      </c>
      <c r="U525" s="1">
        <v>43202</v>
      </c>
      <c r="V525">
        <v>3159218</v>
      </c>
      <c r="W525" s="1">
        <v>43202</v>
      </c>
      <c r="X525" s="70" t="str">
        <f>VLOOKUP(T525,'GL Types'!$A$2:$B$9,2,FALSE)</f>
        <v>Finished Goods</v>
      </c>
      <c r="Y525" s="70" t="str">
        <f>VLOOKUP(Q525,'Coding Matrix'!$D$8:$H$70,5,FALSE)</f>
        <v>Prior Rear Reserves - Off flavor - Odor</v>
      </c>
    </row>
    <row r="526" spans="1:25" x14ac:dyDescent="0.25">
      <c r="A526" s="1">
        <v>43202</v>
      </c>
      <c r="B526">
        <v>-110</v>
      </c>
      <c r="C526" s="36" t="s">
        <v>438</v>
      </c>
      <c r="D526" s="31" t="s">
        <v>1130</v>
      </c>
      <c r="E526" s="31" t="s">
        <v>1494</v>
      </c>
      <c r="F526">
        <v>5528036</v>
      </c>
      <c r="G526" s="36" t="s">
        <v>612</v>
      </c>
      <c r="H526">
        <v>12.7395</v>
      </c>
      <c r="I526" s="32">
        <v>-1401.35</v>
      </c>
      <c r="J526" s="36" t="s">
        <v>446</v>
      </c>
      <c r="K526" s="31" t="s">
        <v>463</v>
      </c>
      <c r="L526" s="36" t="s">
        <v>1500</v>
      </c>
      <c r="M526" s="19">
        <v>75</v>
      </c>
      <c r="N526" s="31" t="s">
        <v>1496</v>
      </c>
      <c r="O526" s="34" t="str">
        <f t="shared" si="28"/>
        <v>RES</v>
      </c>
      <c r="P526" s="31" t="s">
        <v>120</v>
      </c>
      <c r="Q526" s="34" t="str">
        <f t="shared" si="27"/>
        <v>RESOFF</v>
      </c>
      <c r="R526" s="34" t="str">
        <f>VLOOKUP(Q526,'Coding Matrix'!$D$8:$G$70,4,FALSE)</f>
        <v>Plant</v>
      </c>
      <c r="S526" s="31"/>
      <c r="T526" s="36" t="s">
        <v>439</v>
      </c>
      <c r="U526" s="1">
        <v>43202</v>
      </c>
      <c r="V526">
        <v>3159218</v>
      </c>
      <c r="W526" s="1">
        <v>43202</v>
      </c>
      <c r="X526" s="70" t="str">
        <f>VLOOKUP(T526,'GL Types'!$A$2:$B$9,2,FALSE)</f>
        <v>Finished Goods</v>
      </c>
      <c r="Y526" s="70" t="str">
        <f>VLOOKUP(Q526,'Coding Matrix'!$D$8:$H$70,5,FALSE)</f>
        <v>Prior Rear Reserves - Off flavor - Odor</v>
      </c>
    </row>
    <row r="527" spans="1:25" x14ac:dyDescent="0.25">
      <c r="A527" s="1">
        <v>43202</v>
      </c>
      <c r="B527">
        <v>-110</v>
      </c>
      <c r="C527" s="36" t="s">
        <v>438</v>
      </c>
      <c r="D527" s="31" t="s">
        <v>1130</v>
      </c>
      <c r="E527" s="31" t="s">
        <v>1494</v>
      </c>
      <c r="F527">
        <v>5528036</v>
      </c>
      <c r="G527" s="36" t="s">
        <v>612</v>
      </c>
      <c r="H527">
        <v>12.7395</v>
      </c>
      <c r="I527" s="32">
        <v>-1401.35</v>
      </c>
      <c r="J527" s="36" t="s">
        <v>446</v>
      </c>
      <c r="K527" s="31" t="s">
        <v>463</v>
      </c>
      <c r="L527" s="36" t="s">
        <v>1500</v>
      </c>
      <c r="M527" s="19">
        <v>75</v>
      </c>
      <c r="N527" s="31" t="s">
        <v>1496</v>
      </c>
      <c r="O527" s="34" t="str">
        <f t="shared" si="28"/>
        <v>RES</v>
      </c>
      <c r="P527" s="31" t="s">
        <v>120</v>
      </c>
      <c r="Q527" s="34" t="str">
        <f t="shared" si="27"/>
        <v>RESOFF</v>
      </c>
      <c r="R527" s="34" t="str">
        <f>VLOOKUP(Q527,'Coding Matrix'!$D$8:$G$70,4,FALSE)</f>
        <v>Plant</v>
      </c>
      <c r="S527" s="31"/>
      <c r="T527" s="36" t="s">
        <v>439</v>
      </c>
      <c r="U527" s="1">
        <v>43202</v>
      </c>
      <c r="V527">
        <v>3159218</v>
      </c>
      <c r="W527" s="1">
        <v>43202</v>
      </c>
      <c r="X527" s="70" t="str">
        <f>VLOOKUP(T527,'GL Types'!$A$2:$B$9,2,FALSE)</f>
        <v>Finished Goods</v>
      </c>
      <c r="Y527" s="70" t="str">
        <f>VLOOKUP(Q527,'Coding Matrix'!$D$8:$H$70,5,FALSE)</f>
        <v>Prior Rear Reserves - Off flavor - Odor</v>
      </c>
    </row>
    <row r="528" spans="1:25" x14ac:dyDescent="0.25">
      <c r="A528" s="1">
        <v>43202</v>
      </c>
      <c r="B528">
        <v>-110</v>
      </c>
      <c r="C528" s="36" t="s">
        <v>438</v>
      </c>
      <c r="D528" s="31" t="s">
        <v>1130</v>
      </c>
      <c r="E528" s="31" t="s">
        <v>1494</v>
      </c>
      <c r="F528">
        <v>5528036</v>
      </c>
      <c r="G528" s="36" t="s">
        <v>612</v>
      </c>
      <c r="H528">
        <v>12.7395</v>
      </c>
      <c r="I528" s="32">
        <v>-1401.35</v>
      </c>
      <c r="J528" s="36" t="s">
        <v>446</v>
      </c>
      <c r="K528" s="31" t="s">
        <v>463</v>
      </c>
      <c r="L528" s="36" t="s">
        <v>1500</v>
      </c>
      <c r="M528" s="19">
        <v>75</v>
      </c>
      <c r="N528" s="31" t="s">
        <v>1496</v>
      </c>
      <c r="O528" s="34" t="str">
        <f t="shared" si="28"/>
        <v>RES</v>
      </c>
      <c r="P528" s="31" t="s">
        <v>120</v>
      </c>
      <c r="Q528" s="34" t="str">
        <f t="shared" si="27"/>
        <v>RESOFF</v>
      </c>
      <c r="R528" s="34" t="str">
        <f>VLOOKUP(Q528,'Coding Matrix'!$D$8:$G$70,4,FALSE)</f>
        <v>Plant</v>
      </c>
      <c r="S528" s="31"/>
      <c r="T528" s="36" t="s">
        <v>439</v>
      </c>
      <c r="U528" s="1">
        <v>43202</v>
      </c>
      <c r="V528">
        <v>3159218</v>
      </c>
      <c r="W528" s="1">
        <v>43202</v>
      </c>
      <c r="X528" s="70" t="str">
        <f>VLOOKUP(T528,'GL Types'!$A$2:$B$9,2,FALSE)</f>
        <v>Finished Goods</v>
      </c>
      <c r="Y528" s="70" t="str">
        <f>VLOOKUP(Q528,'Coding Matrix'!$D$8:$H$70,5,FALSE)</f>
        <v>Prior Rear Reserves - Off flavor - Odor</v>
      </c>
    </row>
    <row r="529" spans="1:25" x14ac:dyDescent="0.25">
      <c r="A529" s="1">
        <v>43202</v>
      </c>
      <c r="B529">
        <v>-110</v>
      </c>
      <c r="C529" s="36" t="s">
        <v>438</v>
      </c>
      <c r="D529" s="31" t="s">
        <v>1130</v>
      </c>
      <c r="E529" s="31" t="s">
        <v>1494</v>
      </c>
      <c r="F529">
        <v>5528036</v>
      </c>
      <c r="G529" s="36" t="s">
        <v>612</v>
      </c>
      <c r="H529">
        <v>12.7395</v>
      </c>
      <c r="I529" s="32">
        <v>-1401.35</v>
      </c>
      <c r="J529" s="36" t="s">
        <v>446</v>
      </c>
      <c r="K529" s="31" t="s">
        <v>463</v>
      </c>
      <c r="L529" s="36" t="s">
        <v>1501</v>
      </c>
      <c r="M529" s="19">
        <v>75</v>
      </c>
      <c r="N529" s="31" t="s">
        <v>1496</v>
      </c>
      <c r="O529" s="34" t="str">
        <f t="shared" si="28"/>
        <v>RES</v>
      </c>
      <c r="P529" s="31" t="s">
        <v>120</v>
      </c>
      <c r="Q529" s="34" t="str">
        <f t="shared" si="27"/>
        <v>RESOFF</v>
      </c>
      <c r="R529" s="34" t="str">
        <f>VLOOKUP(Q529,'Coding Matrix'!$D$8:$G$70,4,FALSE)</f>
        <v>Plant</v>
      </c>
      <c r="S529" s="31"/>
      <c r="T529" s="36" t="s">
        <v>439</v>
      </c>
      <c r="U529" s="1">
        <v>43202</v>
      </c>
      <c r="V529">
        <v>3159218</v>
      </c>
      <c r="W529" s="1">
        <v>43202</v>
      </c>
      <c r="X529" s="70" t="str">
        <f>VLOOKUP(T529,'GL Types'!$A$2:$B$9,2,FALSE)</f>
        <v>Finished Goods</v>
      </c>
      <c r="Y529" s="70" t="str">
        <f>VLOOKUP(Q529,'Coding Matrix'!$D$8:$H$70,5,FALSE)</f>
        <v>Prior Rear Reserves - Off flavor - Odor</v>
      </c>
    </row>
    <row r="530" spans="1:25" x14ac:dyDescent="0.25">
      <c r="A530" s="1">
        <v>43202</v>
      </c>
      <c r="B530">
        <v>-110</v>
      </c>
      <c r="C530" s="36" t="s">
        <v>438</v>
      </c>
      <c r="D530" s="31" t="s">
        <v>1130</v>
      </c>
      <c r="E530" s="31" t="s">
        <v>1494</v>
      </c>
      <c r="F530">
        <v>5528036</v>
      </c>
      <c r="G530" s="36" t="s">
        <v>612</v>
      </c>
      <c r="H530">
        <v>12.7395</v>
      </c>
      <c r="I530" s="32">
        <v>-1401.35</v>
      </c>
      <c r="J530" s="36" t="s">
        <v>446</v>
      </c>
      <c r="K530" s="31" t="s">
        <v>463</v>
      </c>
      <c r="L530" s="36" t="s">
        <v>1501</v>
      </c>
      <c r="M530" s="19">
        <v>75</v>
      </c>
      <c r="N530" s="31" t="s">
        <v>1496</v>
      </c>
      <c r="O530" s="34" t="str">
        <f t="shared" si="28"/>
        <v>RES</v>
      </c>
      <c r="P530" s="31" t="s">
        <v>120</v>
      </c>
      <c r="Q530" s="34" t="str">
        <f t="shared" si="27"/>
        <v>RESOFF</v>
      </c>
      <c r="R530" s="34" t="str">
        <f>VLOOKUP(Q530,'Coding Matrix'!$D$8:$G$70,4,FALSE)</f>
        <v>Plant</v>
      </c>
      <c r="S530" s="31"/>
      <c r="T530" s="36" t="s">
        <v>439</v>
      </c>
      <c r="U530" s="1">
        <v>43202</v>
      </c>
      <c r="V530">
        <v>3159218</v>
      </c>
      <c r="W530" s="1">
        <v>43202</v>
      </c>
      <c r="X530" s="70" t="str">
        <f>VLOOKUP(T530,'GL Types'!$A$2:$B$9,2,FALSE)</f>
        <v>Finished Goods</v>
      </c>
      <c r="Y530" s="70" t="str">
        <f>VLOOKUP(Q530,'Coding Matrix'!$D$8:$H$70,5,FALSE)</f>
        <v>Prior Rear Reserves - Off flavor - Odor</v>
      </c>
    </row>
    <row r="531" spans="1:25" x14ac:dyDescent="0.25">
      <c r="A531" s="1">
        <v>43202</v>
      </c>
      <c r="B531">
        <v>-110</v>
      </c>
      <c r="C531" s="36" t="s">
        <v>438</v>
      </c>
      <c r="D531" s="31" t="s">
        <v>1130</v>
      </c>
      <c r="E531" s="31" t="s">
        <v>1494</v>
      </c>
      <c r="F531">
        <v>5528036</v>
      </c>
      <c r="G531" s="36" t="s">
        <v>612</v>
      </c>
      <c r="H531">
        <v>12.7395</v>
      </c>
      <c r="I531" s="32">
        <v>-1401.35</v>
      </c>
      <c r="J531" s="36" t="s">
        <v>446</v>
      </c>
      <c r="K531" s="31" t="s">
        <v>463</v>
      </c>
      <c r="L531" s="36" t="s">
        <v>1502</v>
      </c>
      <c r="M531" s="19">
        <v>75</v>
      </c>
      <c r="N531" s="31" t="s">
        <v>1496</v>
      </c>
      <c r="O531" s="34" t="str">
        <f t="shared" si="28"/>
        <v>RES</v>
      </c>
      <c r="P531" s="31" t="s">
        <v>120</v>
      </c>
      <c r="Q531" s="34" t="str">
        <f t="shared" si="27"/>
        <v>RESOFF</v>
      </c>
      <c r="R531" s="34" t="str">
        <f>VLOOKUP(Q531,'Coding Matrix'!$D$8:$G$70,4,FALSE)</f>
        <v>Plant</v>
      </c>
      <c r="S531" s="31"/>
      <c r="T531" s="36" t="s">
        <v>439</v>
      </c>
      <c r="U531" s="1">
        <v>43202</v>
      </c>
      <c r="V531">
        <v>3159218</v>
      </c>
      <c r="W531" s="1">
        <v>43202</v>
      </c>
      <c r="X531" s="70" t="str">
        <f>VLOOKUP(T531,'GL Types'!$A$2:$B$9,2,FALSE)</f>
        <v>Finished Goods</v>
      </c>
      <c r="Y531" s="70" t="str">
        <f>VLOOKUP(Q531,'Coding Matrix'!$D$8:$H$70,5,FALSE)</f>
        <v>Prior Rear Reserves - Off flavor - Odor</v>
      </c>
    </row>
    <row r="532" spans="1:25" x14ac:dyDescent="0.25">
      <c r="A532" s="1">
        <v>43202</v>
      </c>
      <c r="B532">
        <v>-110</v>
      </c>
      <c r="C532" s="36" t="s">
        <v>438</v>
      </c>
      <c r="D532" s="31" t="s">
        <v>1130</v>
      </c>
      <c r="E532" s="31" t="s">
        <v>1494</v>
      </c>
      <c r="F532">
        <v>5528036</v>
      </c>
      <c r="G532" s="36" t="s">
        <v>612</v>
      </c>
      <c r="H532">
        <v>12.7395</v>
      </c>
      <c r="I532" s="32">
        <v>-1401.35</v>
      </c>
      <c r="J532" s="36" t="s">
        <v>446</v>
      </c>
      <c r="K532" s="31" t="s">
        <v>463</v>
      </c>
      <c r="L532" s="36" t="s">
        <v>1502</v>
      </c>
      <c r="M532" s="19">
        <v>75</v>
      </c>
      <c r="N532" s="31" t="s">
        <v>1496</v>
      </c>
      <c r="O532" s="34" t="str">
        <f t="shared" si="28"/>
        <v>RES</v>
      </c>
      <c r="P532" s="31" t="s">
        <v>120</v>
      </c>
      <c r="Q532" s="34" t="str">
        <f t="shared" si="27"/>
        <v>RESOFF</v>
      </c>
      <c r="R532" s="34" t="str">
        <f>VLOOKUP(Q532,'Coding Matrix'!$D$8:$G$70,4,FALSE)</f>
        <v>Plant</v>
      </c>
      <c r="S532" s="31"/>
      <c r="T532" s="36" t="s">
        <v>439</v>
      </c>
      <c r="U532" s="1">
        <v>43202</v>
      </c>
      <c r="V532">
        <v>3159218</v>
      </c>
      <c r="W532" s="1">
        <v>43202</v>
      </c>
      <c r="X532" s="70" t="str">
        <f>VLOOKUP(T532,'GL Types'!$A$2:$B$9,2,FALSE)</f>
        <v>Finished Goods</v>
      </c>
      <c r="Y532" s="70" t="str">
        <f>VLOOKUP(Q532,'Coding Matrix'!$D$8:$H$70,5,FALSE)</f>
        <v>Prior Rear Reserves - Off flavor - Odor</v>
      </c>
    </row>
    <row r="533" spans="1:25" x14ac:dyDescent="0.25">
      <c r="A533" s="1">
        <v>43202</v>
      </c>
      <c r="B533">
        <v>-110</v>
      </c>
      <c r="C533" s="36" t="s">
        <v>438</v>
      </c>
      <c r="D533" s="31" t="s">
        <v>1130</v>
      </c>
      <c r="E533" s="31" t="s">
        <v>1494</v>
      </c>
      <c r="F533">
        <v>5528036</v>
      </c>
      <c r="G533" s="36" t="s">
        <v>612</v>
      </c>
      <c r="H533">
        <v>12.7395</v>
      </c>
      <c r="I533" s="32">
        <v>-1401.35</v>
      </c>
      <c r="J533" s="36" t="s">
        <v>446</v>
      </c>
      <c r="K533" s="31" t="s">
        <v>463</v>
      </c>
      <c r="L533" s="36" t="s">
        <v>1502</v>
      </c>
      <c r="M533" s="19">
        <v>75</v>
      </c>
      <c r="N533" s="31" t="s">
        <v>1496</v>
      </c>
      <c r="O533" s="34" t="str">
        <f t="shared" si="28"/>
        <v>RES</v>
      </c>
      <c r="P533" s="31" t="s">
        <v>120</v>
      </c>
      <c r="Q533" s="34" t="str">
        <f t="shared" si="27"/>
        <v>RESOFF</v>
      </c>
      <c r="R533" s="34" t="str">
        <f>VLOOKUP(Q533,'Coding Matrix'!$D$8:$G$70,4,FALSE)</f>
        <v>Plant</v>
      </c>
      <c r="S533" s="31"/>
      <c r="T533" s="36" t="s">
        <v>439</v>
      </c>
      <c r="U533" s="1">
        <v>43202</v>
      </c>
      <c r="V533">
        <v>3159218</v>
      </c>
      <c r="W533" s="1">
        <v>43202</v>
      </c>
      <c r="X533" s="70" t="str">
        <f>VLOOKUP(T533,'GL Types'!$A$2:$B$9,2,FALSE)</f>
        <v>Finished Goods</v>
      </c>
      <c r="Y533" s="70" t="str">
        <f>VLOOKUP(Q533,'Coding Matrix'!$D$8:$H$70,5,FALSE)</f>
        <v>Prior Rear Reserves - Off flavor - Odor</v>
      </c>
    </row>
    <row r="534" spans="1:25" x14ac:dyDescent="0.25">
      <c r="A534" s="1">
        <v>43202</v>
      </c>
      <c r="B534">
        <v>-110</v>
      </c>
      <c r="C534" s="36" t="s">
        <v>438</v>
      </c>
      <c r="D534" s="31" t="s">
        <v>1130</v>
      </c>
      <c r="E534" s="31" t="s">
        <v>1494</v>
      </c>
      <c r="F534">
        <v>5528036</v>
      </c>
      <c r="G534" s="36" t="s">
        <v>612</v>
      </c>
      <c r="H534">
        <v>12.7395</v>
      </c>
      <c r="I534" s="32">
        <v>-1401.35</v>
      </c>
      <c r="J534" s="36" t="s">
        <v>446</v>
      </c>
      <c r="K534" s="31" t="s">
        <v>463</v>
      </c>
      <c r="L534" s="36" t="s">
        <v>1503</v>
      </c>
      <c r="M534" s="19">
        <v>75</v>
      </c>
      <c r="N534" s="31" t="s">
        <v>1496</v>
      </c>
      <c r="O534" s="34" t="str">
        <f t="shared" si="28"/>
        <v>RES</v>
      </c>
      <c r="P534" s="31" t="s">
        <v>120</v>
      </c>
      <c r="Q534" s="34" t="str">
        <f t="shared" si="27"/>
        <v>RESOFF</v>
      </c>
      <c r="R534" s="34" t="str">
        <f>VLOOKUP(Q534,'Coding Matrix'!$D$8:$G$70,4,FALSE)</f>
        <v>Plant</v>
      </c>
      <c r="S534" s="31"/>
      <c r="T534" s="36" t="s">
        <v>439</v>
      </c>
      <c r="U534" s="1">
        <v>43202</v>
      </c>
      <c r="V534">
        <v>3159218</v>
      </c>
      <c r="W534" s="1">
        <v>43202</v>
      </c>
      <c r="X534" s="70" t="str">
        <f>VLOOKUP(T534,'GL Types'!$A$2:$B$9,2,FALSE)</f>
        <v>Finished Goods</v>
      </c>
      <c r="Y534" s="70" t="str">
        <f>VLOOKUP(Q534,'Coding Matrix'!$D$8:$H$70,5,FALSE)</f>
        <v>Prior Rear Reserves - Off flavor - Odor</v>
      </c>
    </row>
    <row r="535" spans="1:25" x14ac:dyDescent="0.25">
      <c r="A535" s="1">
        <v>43202</v>
      </c>
      <c r="B535">
        <v>-110</v>
      </c>
      <c r="C535" s="36" t="s">
        <v>438</v>
      </c>
      <c r="D535" s="31" t="s">
        <v>1130</v>
      </c>
      <c r="E535" s="31" t="s">
        <v>1494</v>
      </c>
      <c r="F535">
        <v>5528036</v>
      </c>
      <c r="G535" s="36" t="s">
        <v>612</v>
      </c>
      <c r="H535">
        <v>12.7395</v>
      </c>
      <c r="I535" s="32">
        <v>-1401.35</v>
      </c>
      <c r="J535" s="36" t="s">
        <v>446</v>
      </c>
      <c r="K535" s="31" t="s">
        <v>463</v>
      </c>
      <c r="L535" s="36" t="s">
        <v>1504</v>
      </c>
      <c r="M535" s="19">
        <v>75</v>
      </c>
      <c r="N535" s="31" t="s">
        <v>1496</v>
      </c>
      <c r="O535" s="34" t="str">
        <f t="shared" si="28"/>
        <v>RES</v>
      </c>
      <c r="P535" s="31" t="s">
        <v>120</v>
      </c>
      <c r="Q535" s="34" t="str">
        <f t="shared" si="27"/>
        <v>RESOFF</v>
      </c>
      <c r="R535" s="34" t="str">
        <f>VLOOKUP(Q535,'Coding Matrix'!$D$8:$G$70,4,FALSE)</f>
        <v>Plant</v>
      </c>
      <c r="S535" s="31"/>
      <c r="T535" s="36" t="s">
        <v>439</v>
      </c>
      <c r="U535" s="1">
        <v>43202</v>
      </c>
      <c r="V535">
        <v>3159218</v>
      </c>
      <c r="W535" s="1">
        <v>43202</v>
      </c>
      <c r="X535" s="70" t="str">
        <f>VLOOKUP(T535,'GL Types'!$A$2:$B$9,2,FALSE)</f>
        <v>Finished Goods</v>
      </c>
      <c r="Y535" s="70" t="str">
        <f>VLOOKUP(Q535,'Coding Matrix'!$D$8:$H$70,5,FALSE)</f>
        <v>Prior Rear Reserves - Off flavor - Odor</v>
      </c>
    </row>
    <row r="536" spans="1:25" x14ac:dyDescent="0.25">
      <c r="A536" s="1">
        <v>43202</v>
      </c>
      <c r="B536">
        <v>-80</v>
      </c>
      <c r="C536" s="36" t="s">
        <v>438</v>
      </c>
      <c r="D536" s="31" t="s">
        <v>1505</v>
      </c>
      <c r="E536" s="31" t="s">
        <v>1506</v>
      </c>
      <c r="F536">
        <v>5527984</v>
      </c>
      <c r="G536" s="36" t="s">
        <v>612</v>
      </c>
      <c r="H536">
        <v>13.6044</v>
      </c>
      <c r="I536" s="32">
        <v>-1088.3499999999999</v>
      </c>
      <c r="J536" s="36" t="s">
        <v>446</v>
      </c>
      <c r="K536" s="31" t="s">
        <v>463</v>
      </c>
      <c r="L536" s="36" t="s">
        <v>1507</v>
      </c>
      <c r="M536" s="19">
        <v>75</v>
      </c>
      <c r="N536" s="31" t="s">
        <v>1456</v>
      </c>
      <c r="O536" s="34" t="str">
        <f t="shared" si="28"/>
        <v>RES</v>
      </c>
      <c r="P536" s="31" t="s">
        <v>140</v>
      </c>
      <c r="Q536" s="34" t="str">
        <f t="shared" si="27"/>
        <v>RESSOR</v>
      </c>
      <c r="R536" s="34" t="str">
        <f>VLOOKUP(Q536,'Coding Matrix'!$D$8:$G$70,4,FALSE)</f>
        <v>Plant</v>
      </c>
      <c r="S536" s="31"/>
      <c r="T536" s="36" t="s">
        <v>439</v>
      </c>
      <c r="U536" s="1">
        <v>43202</v>
      </c>
      <c r="V536">
        <v>3152785</v>
      </c>
      <c r="W536" s="1">
        <v>43202</v>
      </c>
      <c r="X536" s="70" t="str">
        <f>VLOOKUP(T536,'GL Types'!$A$2:$B$9,2,FALSE)</f>
        <v>Finished Goods</v>
      </c>
      <c r="Y536" s="70" t="str">
        <f>VLOOKUP(Q536,'Coding Matrix'!$D$8:$H$70,5,FALSE)</f>
        <v>Prior Rear Reserves - Shipped out of rotation</v>
      </c>
    </row>
    <row r="537" spans="1:25" x14ac:dyDescent="0.25">
      <c r="A537" s="1">
        <v>43202</v>
      </c>
      <c r="B537">
        <v>-36</v>
      </c>
      <c r="C537" s="36" t="s">
        <v>438</v>
      </c>
      <c r="D537" s="31" t="s">
        <v>1508</v>
      </c>
      <c r="E537" s="31" t="s">
        <v>1509</v>
      </c>
      <c r="F537">
        <v>5527984</v>
      </c>
      <c r="G537" s="36" t="s">
        <v>612</v>
      </c>
      <c r="H537">
        <v>25.763200000000001</v>
      </c>
      <c r="I537">
        <v>-927.48</v>
      </c>
      <c r="J537" s="36" t="s">
        <v>446</v>
      </c>
      <c r="K537" s="31" t="s">
        <v>463</v>
      </c>
      <c r="L537" s="36" t="s">
        <v>1510</v>
      </c>
      <c r="M537" s="19">
        <v>75</v>
      </c>
      <c r="N537" s="31" t="s">
        <v>1456</v>
      </c>
      <c r="O537" s="34" t="str">
        <f t="shared" si="28"/>
        <v>RES</v>
      </c>
      <c r="P537" s="31" t="s">
        <v>140</v>
      </c>
      <c r="Q537" s="34" t="str">
        <f t="shared" si="27"/>
        <v>RESSOR</v>
      </c>
      <c r="R537" s="34" t="str">
        <f>VLOOKUP(Q537,'Coding Matrix'!$D$8:$G$70,4,FALSE)</f>
        <v>Plant</v>
      </c>
      <c r="S537" s="31"/>
      <c r="T537" s="36" t="s">
        <v>439</v>
      </c>
      <c r="U537" s="1">
        <v>43202</v>
      </c>
      <c r="V537">
        <v>3166074</v>
      </c>
      <c r="W537" s="1">
        <v>43202</v>
      </c>
      <c r="X537" s="70" t="str">
        <f>VLOOKUP(T537,'GL Types'!$A$2:$B$9,2,FALSE)</f>
        <v>Finished Goods</v>
      </c>
      <c r="Y537" s="70" t="str">
        <f>VLOOKUP(Q537,'Coding Matrix'!$D$8:$H$70,5,FALSE)</f>
        <v>Prior Rear Reserves - Shipped out of rotation</v>
      </c>
    </row>
    <row r="538" spans="1:25" x14ac:dyDescent="0.25">
      <c r="A538" s="1">
        <v>43202</v>
      </c>
      <c r="B538">
        <v>-32</v>
      </c>
      <c r="C538" s="36" t="s">
        <v>438</v>
      </c>
      <c r="D538" s="31" t="s">
        <v>1211</v>
      </c>
      <c r="E538" s="31" t="s">
        <v>1511</v>
      </c>
      <c r="F538">
        <v>5527984</v>
      </c>
      <c r="G538" s="36" t="s">
        <v>612</v>
      </c>
      <c r="H538">
        <v>24.819500000000001</v>
      </c>
      <c r="I538">
        <v>-794.22</v>
      </c>
      <c r="J538" s="36" t="s">
        <v>446</v>
      </c>
      <c r="K538" s="31" t="s">
        <v>463</v>
      </c>
      <c r="L538" s="36" t="s">
        <v>1510</v>
      </c>
      <c r="M538" s="19">
        <v>75</v>
      </c>
      <c r="N538" s="31" t="s">
        <v>1456</v>
      </c>
      <c r="O538" s="34" t="str">
        <f t="shared" si="28"/>
        <v>RES</v>
      </c>
      <c r="P538" s="31" t="s">
        <v>140</v>
      </c>
      <c r="Q538" s="34" t="str">
        <f t="shared" si="27"/>
        <v>RESSOR</v>
      </c>
      <c r="R538" s="34" t="str">
        <f>VLOOKUP(Q538,'Coding Matrix'!$D$8:$G$70,4,FALSE)</f>
        <v>Plant</v>
      </c>
      <c r="S538" s="31"/>
      <c r="T538" s="36" t="s">
        <v>439</v>
      </c>
      <c r="U538" s="1">
        <v>43202</v>
      </c>
      <c r="V538">
        <v>2202812</v>
      </c>
      <c r="W538" s="1">
        <v>43202</v>
      </c>
      <c r="X538" s="70" t="str">
        <f>VLOOKUP(T538,'GL Types'!$A$2:$B$9,2,FALSE)</f>
        <v>Finished Goods</v>
      </c>
      <c r="Y538" s="70" t="str">
        <f>VLOOKUP(Q538,'Coding Matrix'!$D$8:$H$70,5,FALSE)</f>
        <v>Prior Rear Reserves - Shipped out of rotation</v>
      </c>
    </row>
    <row r="539" spans="1:25" x14ac:dyDescent="0.25">
      <c r="A539" s="1">
        <v>43202</v>
      </c>
      <c r="B539">
        <v>-28</v>
      </c>
      <c r="C539" s="36" t="s">
        <v>438</v>
      </c>
      <c r="D539" s="31" t="s">
        <v>1412</v>
      </c>
      <c r="E539" s="31" t="s">
        <v>1512</v>
      </c>
      <c r="F539">
        <v>5527984</v>
      </c>
      <c r="G539" s="36" t="s">
        <v>612</v>
      </c>
      <c r="H539">
        <v>20.7075</v>
      </c>
      <c r="I539">
        <v>-579.80999999999995</v>
      </c>
      <c r="J539" s="36" t="s">
        <v>446</v>
      </c>
      <c r="K539" s="31" t="s">
        <v>463</v>
      </c>
      <c r="L539" s="36" t="s">
        <v>1513</v>
      </c>
      <c r="M539" s="19">
        <v>75</v>
      </c>
      <c r="N539" s="31" t="s">
        <v>1456</v>
      </c>
      <c r="O539" s="34" t="str">
        <f t="shared" si="28"/>
        <v>RES</v>
      </c>
      <c r="P539" s="31" t="s">
        <v>140</v>
      </c>
      <c r="Q539" s="34" t="str">
        <f t="shared" ref="Q539:Q602" si="29">CONCATENATE(O539,P539)</f>
        <v>RESSOR</v>
      </c>
      <c r="R539" s="34" t="str">
        <f>VLOOKUP(Q539,'Coding Matrix'!$D$8:$G$70,4,FALSE)</f>
        <v>Plant</v>
      </c>
      <c r="S539" s="31"/>
      <c r="T539" s="36" t="s">
        <v>439</v>
      </c>
      <c r="U539" s="1">
        <v>43202</v>
      </c>
      <c r="V539">
        <v>2202727</v>
      </c>
      <c r="W539" s="1">
        <v>43202</v>
      </c>
      <c r="X539" s="70" t="str">
        <f>VLOOKUP(T539,'GL Types'!$A$2:$B$9,2,FALSE)</f>
        <v>Finished Goods</v>
      </c>
      <c r="Y539" s="70" t="str">
        <f>VLOOKUP(Q539,'Coding Matrix'!$D$8:$H$70,5,FALSE)</f>
        <v>Prior Rear Reserves - Shipped out of rotation</v>
      </c>
    </row>
    <row r="540" spans="1:25" x14ac:dyDescent="0.25">
      <c r="A540" s="1">
        <v>43202</v>
      </c>
      <c r="B540">
        <v>-36</v>
      </c>
      <c r="C540" s="36" t="s">
        <v>438</v>
      </c>
      <c r="D540" s="31" t="s">
        <v>1514</v>
      </c>
      <c r="E540" s="31" t="s">
        <v>1515</v>
      </c>
      <c r="F540">
        <v>5527984</v>
      </c>
      <c r="G540" s="36" t="s">
        <v>612</v>
      </c>
      <c r="H540">
        <v>23.548100000000002</v>
      </c>
      <c r="I540">
        <v>-847.73</v>
      </c>
      <c r="J540" s="36" t="s">
        <v>446</v>
      </c>
      <c r="K540" s="31" t="s">
        <v>463</v>
      </c>
      <c r="L540" s="36" t="s">
        <v>1513</v>
      </c>
      <c r="M540" s="19">
        <v>75</v>
      </c>
      <c r="N540" s="31" t="s">
        <v>1456</v>
      </c>
      <c r="O540" s="34" t="str">
        <f t="shared" si="28"/>
        <v>RES</v>
      </c>
      <c r="P540" s="31" t="s">
        <v>140</v>
      </c>
      <c r="Q540" s="34" t="str">
        <f t="shared" si="29"/>
        <v>RESSOR</v>
      </c>
      <c r="R540" s="34" t="str">
        <f>VLOOKUP(Q540,'Coding Matrix'!$D$8:$G$70,4,FALSE)</f>
        <v>Plant</v>
      </c>
      <c r="S540" s="31"/>
      <c r="T540" s="36" t="s">
        <v>439</v>
      </c>
      <c r="U540" s="1">
        <v>43202</v>
      </c>
      <c r="V540">
        <v>3155318</v>
      </c>
      <c r="W540" s="1">
        <v>43202</v>
      </c>
      <c r="X540" s="70" t="str">
        <f>VLOOKUP(T540,'GL Types'!$A$2:$B$9,2,FALSE)</f>
        <v>Finished Goods</v>
      </c>
      <c r="Y540" s="70" t="str">
        <f>VLOOKUP(Q540,'Coding Matrix'!$D$8:$H$70,5,FALSE)</f>
        <v>Prior Rear Reserves - Shipped out of rotation</v>
      </c>
    </row>
    <row r="541" spans="1:25" x14ac:dyDescent="0.25">
      <c r="A541" s="1">
        <v>43202</v>
      </c>
      <c r="B541">
        <v>-24</v>
      </c>
      <c r="C541" s="36" t="s">
        <v>438</v>
      </c>
      <c r="D541" s="31" t="s">
        <v>1516</v>
      </c>
      <c r="E541" s="31" t="s">
        <v>1517</v>
      </c>
      <c r="F541">
        <v>5527984</v>
      </c>
      <c r="G541" s="36" t="s">
        <v>612</v>
      </c>
      <c r="H541">
        <v>37.212200000000003</v>
      </c>
      <c r="I541">
        <v>-893.09</v>
      </c>
      <c r="J541" s="36" t="s">
        <v>446</v>
      </c>
      <c r="K541" s="31" t="s">
        <v>463</v>
      </c>
      <c r="L541" s="36" t="s">
        <v>1513</v>
      </c>
      <c r="M541" s="19">
        <v>75</v>
      </c>
      <c r="N541" s="31" t="s">
        <v>1456</v>
      </c>
      <c r="O541" s="34" t="str">
        <f t="shared" si="28"/>
        <v>RES</v>
      </c>
      <c r="P541" s="31" t="s">
        <v>140</v>
      </c>
      <c r="Q541" s="34" t="str">
        <f t="shared" si="29"/>
        <v>RESSOR</v>
      </c>
      <c r="R541" s="34" t="str">
        <f>VLOOKUP(Q541,'Coding Matrix'!$D$8:$G$70,4,FALSE)</f>
        <v>Plant</v>
      </c>
      <c r="S541" s="31"/>
      <c r="T541" s="36" t="s">
        <v>439</v>
      </c>
      <c r="U541" s="1">
        <v>43202</v>
      </c>
      <c r="V541">
        <v>3151003</v>
      </c>
      <c r="W541" s="1">
        <v>43202</v>
      </c>
      <c r="X541" s="70" t="str">
        <f>VLOOKUP(T541,'GL Types'!$A$2:$B$9,2,FALSE)</f>
        <v>Finished Goods</v>
      </c>
      <c r="Y541" s="70" t="str">
        <f>VLOOKUP(Q541,'Coding Matrix'!$D$8:$H$70,5,FALSE)</f>
        <v>Prior Rear Reserves - Shipped out of rotation</v>
      </c>
    </row>
    <row r="542" spans="1:25" x14ac:dyDescent="0.25">
      <c r="A542" s="1">
        <v>43202</v>
      </c>
      <c r="B542">
        <v>-63</v>
      </c>
      <c r="C542" s="36" t="s">
        <v>438</v>
      </c>
      <c r="D542" s="31" t="s">
        <v>1518</v>
      </c>
      <c r="E542" s="31" t="s">
        <v>1519</v>
      </c>
      <c r="F542">
        <v>5527984</v>
      </c>
      <c r="G542" s="36" t="s">
        <v>612</v>
      </c>
      <c r="H542">
        <v>14.6264</v>
      </c>
      <c r="I542">
        <v>-921.46</v>
      </c>
      <c r="J542" s="36" t="s">
        <v>446</v>
      </c>
      <c r="K542" s="31" t="s">
        <v>463</v>
      </c>
      <c r="L542" s="36" t="s">
        <v>1520</v>
      </c>
      <c r="M542" s="19">
        <v>75</v>
      </c>
      <c r="N542" s="31" t="s">
        <v>1456</v>
      </c>
      <c r="O542" s="34" t="str">
        <f t="shared" si="28"/>
        <v>RES</v>
      </c>
      <c r="P542" s="31" t="s">
        <v>140</v>
      </c>
      <c r="Q542" s="34" t="str">
        <f t="shared" si="29"/>
        <v>RESSOR</v>
      </c>
      <c r="R542" s="34" t="str">
        <f>VLOOKUP(Q542,'Coding Matrix'!$D$8:$G$70,4,FALSE)</f>
        <v>Plant</v>
      </c>
      <c r="S542" s="31"/>
      <c r="T542" s="36" t="s">
        <v>439</v>
      </c>
      <c r="U542" s="1">
        <v>43202</v>
      </c>
      <c r="V542">
        <v>2200913</v>
      </c>
      <c r="W542" s="1">
        <v>43202</v>
      </c>
      <c r="X542" s="70" t="str">
        <f>VLOOKUP(T542,'GL Types'!$A$2:$B$9,2,FALSE)</f>
        <v>Finished Goods</v>
      </c>
      <c r="Y542" s="70" t="str">
        <f>VLOOKUP(Q542,'Coding Matrix'!$D$8:$H$70,5,FALSE)</f>
        <v>Prior Rear Reserves - Shipped out of rotation</v>
      </c>
    </row>
    <row r="543" spans="1:25" x14ac:dyDescent="0.25">
      <c r="A543" s="1">
        <v>43202</v>
      </c>
      <c r="B543">
        <v>-1</v>
      </c>
      <c r="C543" s="36" t="s">
        <v>435</v>
      </c>
      <c r="D543" s="31" t="s">
        <v>1521</v>
      </c>
      <c r="E543" s="31" t="s">
        <v>1522</v>
      </c>
      <c r="F543">
        <v>5527984</v>
      </c>
      <c r="G543" s="36" t="s">
        <v>612</v>
      </c>
      <c r="H543" s="32">
        <v>1237.8707999999999</v>
      </c>
      <c r="I543" s="32">
        <v>-1237.8699999999999</v>
      </c>
      <c r="J543" s="36" t="s">
        <v>446</v>
      </c>
      <c r="K543" s="31" t="s">
        <v>463</v>
      </c>
      <c r="L543" s="36" t="s">
        <v>1520</v>
      </c>
      <c r="M543" s="19">
        <v>75</v>
      </c>
      <c r="N543" s="31" t="s">
        <v>1456</v>
      </c>
      <c r="O543" s="34" t="str">
        <f t="shared" si="28"/>
        <v>RES</v>
      </c>
      <c r="P543" s="31" t="s">
        <v>140</v>
      </c>
      <c r="Q543" s="34" t="str">
        <f t="shared" si="29"/>
        <v>RESSOR</v>
      </c>
      <c r="R543" s="34" t="str">
        <f>VLOOKUP(Q543,'Coding Matrix'!$D$8:$G$70,4,FALSE)</f>
        <v>Plant</v>
      </c>
      <c r="S543" s="31"/>
      <c r="T543" s="36" t="s">
        <v>439</v>
      </c>
      <c r="U543" s="1">
        <v>43202</v>
      </c>
      <c r="V543">
        <v>3166689</v>
      </c>
      <c r="W543" s="1">
        <v>43202</v>
      </c>
      <c r="X543" s="70" t="str">
        <f>VLOOKUP(T543,'GL Types'!$A$2:$B$9,2,FALSE)</f>
        <v>Finished Goods</v>
      </c>
      <c r="Y543" s="70" t="str">
        <f>VLOOKUP(Q543,'Coding Matrix'!$D$8:$H$70,5,FALSE)</f>
        <v>Prior Rear Reserves - Shipped out of rotation</v>
      </c>
    </row>
    <row r="544" spans="1:25" x14ac:dyDescent="0.25">
      <c r="A544" s="1">
        <v>43202</v>
      </c>
      <c r="B544">
        <v>-4</v>
      </c>
      <c r="C544" s="36" t="s">
        <v>438</v>
      </c>
      <c r="D544" s="31" t="s">
        <v>1514</v>
      </c>
      <c r="E544" s="31" t="s">
        <v>1515</v>
      </c>
      <c r="F544">
        <v>5527984</v>
      </c>
      <c r="G544" s="36" t="s">
        <v>612</v>
      </c>
      <c r="H544">
        <v>23.548100000000002</v>
      </c>
      <c r="I544">
        <v>-94.19</v>
      </c>
      <c r="J544" s="36" t="s">
        <v>446</v>
      </c>
      <c r="K544" s="31" t="s">
        <v>463</v>
      </c>
      <c r="L544" s="36" t="s">
        <v>1523</v>
      </c>
      <c r="M544" s="19">
        <v>75</v>
      </c>
      <c r="N544" s="31" t="s">
        <v>1456</v>
      </c>
      <c r="O544" s="34" t="str">
        <f t="shared" si="28"/>
        <v>RES</v>
      </c>
      <c r="P544" s="31" t="s">
        <v>140</v>
      </c>
      <c r="Q544" s="34" t="str">
        <f t="shared" si="29"/>
        <v>RESSOR</v>
      </c>
      <c r="R544" s="34" t="str">
        <f>VLOOKUP(Q544,'Coding Matrix'!$D$8:$G$70,4,FALSE)</f>
        <v>Plant</v>
      </c>
      <c r="S544" s="31"/>
      <c r="T544" s="36" t="s">
        <v>439</v>
      </c>
      <c r="U544" s="1">
        <v>43202</v>
      </c>
      <c r="V544">
        <v>3155318</v>
      </c>
      <c r="W544" s="1">
        <v>43202</v>
      </c>
      <c r="X544" s="70" t="str">
        <f>VLOOKUP(T544,'GL Types'!$A$2:$B$9,2,FALSE)</f>
        <v>Finished Goods</v>
      </c>
      <c r="Y544" s="70" t="str">
        <f>VLOOKUP(Q544,'Coding Matrix'!$D$8:$H$70,5,FALSE)</f>
        <v>Prior Rear Reserves - Shipped out of rotation</v>
      </c>
    </row>
    <row r="545" spans="1:25" x14ac:dyDescent="0.25">
      <c r="A545" s="1">
        <v>43202</v>
      </c>
      <c r="B545">
        <v>-80464</v>
      </c>
      <c r="C545" s="36" t="s">
        <v>435</v>
      </c>
      <c r="D545" s="33">
        <v>16824</v>
      </c>
      <c r="E545" s="31" t="s">
        <v>1524</v>
      </c>
      <c r="F545">
        <v>5527694</v>
      </c>
      <c r="G545" s="36" t="s">
        <v>612</v>
      </c>
      <c r="H545">
        <v>8.9999999999999993E-3</v>
      </c>
      <c r="I545">
        <v>-724.18</v>
      </c>
      <c r="J545" s="36" t="s">
        <v>446</v>
      </c>
      <c r="K545" s="31" t="s">
        <v>463</v>
      </c>
      <c r="L545" s="36" t="s">
        <v>1525</v>
      </c>
      <c r="M545" s="19">
        <v>75</v>
      </c>
      <c r="N545" s="31" t="s">
        <v>1526</v>
      </c>
      <c r="O545" s="34" t="str">
        <f t="shared" si="28"/>
        <v>RES</v>
      </c>
      <c r="P545" s="31" t="s">
        <v>142</v>
      </c>
      <c r="Q545" s="34" t="str">
        <f t="shared" si="29"/>
        <v>RESOBS</v>
      </c>
      <c r="R545" s="34" t="str">
        <f>VLOOKUP(Q545,'Coding Matrix'!$D$8:$G$70,4,FALSE)</f>
        <v>Plant</v>
      </c>
      <c r="S545" s="31"/>
      <c r="T545" s="36" t="s">
        <v>437</v>
      </c>
      <c r="U545" s="1">
        <v>43202</v>
      </c>
      <c r="V545">
        <v>2205796</v>
      </c>
      <c r="W545" s="1">
        <v>43202</v>
      </c>
      <c r="X545" s="70" t="str">
        <f>VLOOKUP(T545,'GL Types'!$A$2:$B$9,2,FALSE)</f>
        <v>Inventory-Packaging</v>
      </c>
      <c r="Y545" s="70" t="str">
        <f>VLOOKUP(Q545,'Coding Matrix'!$D$8:$H$70,5,FALSE)</f>
        <v>Prior Rear Reserves - Obsolete</v>
      </c>
    </row>
    <row r="546" spans="1:25" x14ac:dyDescent="0.25">
      <c r="A546" s="1">
        <v>43202</v>
      </c>
      <c r="B546">
        <v>-165</v>
      </c>
      <c r="C546" s="36" t="s">
        <v>440</v>
      </c>
      <c r="D546" s="33">
        <v>24464</v>
      </c>
      <c r="E546" s="31" t="s">
        <v>1527</v>
      </c>
      <c r="F546">
        <v>5527679</v>
      </c>
      <c r="G546" s="36" t="s">
        <v>612</v>
      </c>
      <c r="H546">
        <v>14.0068</v>
      </c>
      <c r="I546" s="32">
        <v>-2311.12</v>
      </c>
      <c r="J546" s="36" t="s">
        <v>446</v>
      </c>
      <c r="K546" s="31" t="s">
        <v>463</v>
      </c>
      <c r="L546" s="36" t="s">
        <v>1528</v>
      </c>
      <c r="M546" s="19">
        <v>75</v>
      </c>
      <c r="N546" s="31" t="s">
        <v>1529</v>
      </c>
      <c r="O546" s="34" t="str">
        <f t="shared" si="28"/>
        <v>RES</v>
      </c>
      <c r="P546" s="31" t="s">
        <v>139</v>
      </c>
      <c r="Q546" s="34" t="str">
        <f t="shared" si="29"/>
        <v>RESEXP</v>
      </c>
      <c r="R546" s="34" t="str">
        <f>VLOOKUP(Q546,'Coding Matrix'!$D$8:$G$70,4,FALSE)</f>
        <v>Plant</v>
      </c>
      <c r="S546" s="31"/>
      <c r="T546" s="36" t="s">
        <v>441</v>
      </c>
      <c r="U546" s="1">
        <v>43202</v>
      </c>
      <c r="V546">
        <v>2208526</v>
      </c>
      <c r="W546" s="1">
        <v>43202</v>
      </c>
      <c r="X546" s="70" t="str">
        <f>VLOOKUP(T546,'GL Types'!$A$2:$B$9,2,FALSE)</f>
        <v>Inventory-Dry / Non-commodity</v>
      </c>
      <c r="Y546" s="70" t="str">
        <f>VLOOKUP(Q546,'Coding Matrix'!$D$8:$H$70,5,FALSE)</f>
        <v>Prior Rear Reserves - Expired</v>
      </c>
    </row>
    <row r="547" spans="1:25" x14ac:dyDescent="0.25">
      <c r="A547" s="1">
        <v>43202</v>
      </c>
      <c r="B547">
        <v>-110</v>
      </c>
      <c r="C547" s="36" t="s">
        <v>438</v>
      </c>
      <c r="D547" s="31" t="s">
        <v>1130</v>
      </c>
      <c r="E547" s="31" t="s">
        <v>1530</v>
      </c>
      <c r="F547">
        <v>5526915</v>
      </c>
      <c r="G547" s="36" t="s">
        <v>612</v>
      </c>
      <c r="H547">
        <v>12.7395</v>
      </c>
      <c r="I547" s="32">
        <v>-1401.35</v>
      </c>
      <c r="J547" s="36" t="s">
        <v>446</v>
      </c>
      <c r="K547" s="31" t="s">
        <v>463</v>
      </c>
      <c r="L547" s="36" t="s">
        <v>1531</v>
      </c>
      <c r="M547" s="19">
        <v>75</v>
      </c>
      <c r="N547" s="31" t="s">
        <v>1532</v>
      </c>
      <c r="O547" s="34" t="str">
        <f t="shared" si="28"/>
        <v>RES</v>
      </c>
      <c r="P547" s="31" t="s">
        <v>120</v>
      </c>
      <c r="Q547" s="34" t="str">
        <f t="shared" si="29"/>
        <v>RESOFF</v>
      </c>
      <c r="R547" s="34" t="str">
        <f>VLOOKUP(Q547,'Coding Matrix'!$D$8:$G$70,4,FALSE)</f>
        <v>Plant</v>
      </c>
      <c r="S547" s="31"/>
      <c r="T547" s="36" t="s">
        <v>439</v>
      </c>
      <c r="U547" s="1">
        <v>43202</v>
      </c>
      <c r="V547">
        <v>3159218</v>
      </c>
      <c r="W547" s="1">
        <v>43202</v>
      </c>
      <c r="X547" s="70" t="str">
        <f>VLOOKUP(T547,'GL Types'!$A$2:$B$9,2,FALSE)</f>
        <v>Finished Goods</v>
      </c>
      <c r="Y547" s="70" t="str">
        <f>VLOOKUP(Q547,'Coding Matrix'!$D$8:$H$70,5,FALSE)</f>
        <v>Prior Rear Reserves - Off flavor - Odor</v>
      </c>
    </row>
    <row r="548" spans="1:25" x14ac:dyDescent="0.25">
      <c r="A548" s="1">
        <v>43202</v>
      </c>
      <c r="B548">
        <v>-110</v>
      </c>
      <c r="C548" s="36" t="s">
        <v>438</v>
      </c>
      <c r="D548" s="31" t="s">
        <v>1130</v>
      </c>
      <c r="E548" s="31" t="s">
        <v>1530</v>
      </c>
      <c r="F548">
        <v>5526915</v>
      </c>
      <c r="G548" s="36" t="s">
        <v>612</v>
      </c>
      <c r="H548">
        <v>12.7395</v>
      </c>
      <c r="I548" s="32">
        <v>-1401.35</v>
      </c>
      <c r="J548" s="36" t="s">
        <v>446</v>
      </c>
      <c r="K548" s="31" t="s">
        <v>463</v>
      </c>
      <c r="L548" s="36" t="s">
        <v>1531</v>
      </c>
      <c r="M548" s="19">
        <v>75</v>
      </c>
      <c r="N548" s="31" t="s">
        <v>1532</v>
      </c>
      <c r="O548" s="34" t="str">
        <f t="shared" si="28"/>
        <v>RES</v>
      </c>
      <c r="P548" s="31" t="s">
        <v>120</v>
      </c>
      <c r="Q548" s="34" t="str">
        <f t="shared" si="29"/>
        <v>RESOFF</v>
      </c>
      <c r="R548" s="34" t="str">
        <f>VLOOKUP(Q548,'Coding Matrix'!$D$8:$G$70,4,FALSE)</f>
        <v>Plant</v>
      </c>
      <c r="S548" s="31"/>
      <c r="T548" s="36" t="s">
        <v>439</v>
      </c>
      <c r="U548" s="1">
        <v>43202</v>
      </c>
      <c r="V548">
        <v>3159218</v>
      </c>
      <c r="W548" s="1">
        <v>43202</v>
      </c>
      <c r="X548" s="70" t="str">
        <f>VLOOKUP(T548,'GL Types'!$A$2:$B$9,2,FALSE)</f>
        <v>Finished Goods</v>
      </c>
      <c r="Y548" s="70" t="str">
        <f>VLOOKUP(Q548,'Coding Matrix'!$D$8:$H$70,5,FALSE)</f>
        <v>Prior Rear Reserves - Off flavor - Odor</v>
      </c>
    </row>
    <row r="549" spans="1:25" x14ac:dyDescent="0.25">
      <c r="A549" s="1">
        <v>43202</v>
      </c>
      <c r="B549">
        <v>-110</v>
      </c>
      <c r="C549" s="36" t="s">
        <v>438</v>
      </c>
      <c r="D549" s="31" t="s">
        <v>1130</v>
      </c>
      <c r="E549" s="31" t="s">
        <v>1530</v>
      </c>
      <c r="F549">
        <v>5526915</v>
      </c>
      <c r="G549" s="36" t="s">
        <v>612</v>
      </c>
      <c r="H549">
        <v>12.7395</v>
      </c>
      <c r="I549" s="32">
        <v>-1401.35</v>
      </c>
      <c r="J549" s="36" t="s">
        <v>446</v>
      </c>
      <c r="K549" s="31" t="s">
        <v>463</v>
      </c>
      <c r="L549" s="36" t="s">
        <v>1531</v>
      </c>
      <c r="M549" s="19">
        <v>75</v>
      </c>
      <c r="N549" s="31" t="s">
        <v>1532</v>
      </c>
      <c r="O549" s="34" t="str">
        <f t="shared" si="28"/>
        <v>RES</v>
      </c>
      <c r="P549" s="31" t="s">
        <v>120</v>
      </c>
      <c r="Q549" s="34" t="str">
        <f t="shared" si="29"/>
        <v>RESOFF</v>
      </c>
      <c r="R549" s="34" t="str">
        <f>VLOOKUP(Q549,'Coding Matrix'!$D$8:$G$70,4,FALSE)</f>
        <v>Plant</v>
      </c>
      <c r="S549" s="31"/>
      <c r="T549" s="36" t="s">
        <v>439</v>
      </c>
      <c r="U549" s="1">
        <v>43202</v>
      </c>
      <c r="V549">
        <v>3159218</v>
      </c>
      <c r="W549" s="1">
        <v>43202</v>
      </c>
      <c r="X549" s="70" t="str">
        <f>VLOOKUP(T549,'GL Types'!$A$2:$B$9,2,FALSE)</f>
        <v>Finished Goods</v>
      </c>
      <c r="Y549" s="70" t="str">
        <f>VLOOKUP(Q549,'Coding Matrix'!$D$8:$H$70,5,FALSE)</f>
        <v>Prior Rear Reserves - Off flavor - Odor</v>
      </c>
    </row>
    <row r="550" spans="1:25" x14ac:dyDescent="0.25">
      <c r="A550" s="1">
        <v>43202</v>
      </c>
      <c r="B550">
        <v>-110</v>
      </c>
      <c r="C550" s="36" t="s">
        <v>438</v>
      </c>
      <c r="D550" s="31" t="s">
        <v>1130</v>
      </c>
      <c r="E550" s="31" t="s">
        <v>1530</v>
      </c>
      <c r="F550">
        <v>5526915</v>
      </c>
      <c r="G550" s="36" t="s">
        <v>612</v>
      </c>
      <c r="H550">
        <v>12.7395</v>
      </c>
      <c r="I550" s="32">
        <v>-1401.35</v>
      </c>
      <c r="J550" s="36" t="s">
        <v>446</v>
      </c>
      <c r="K550" s="31" t="s">
        <v>463</v>
      </c>
      <c r="L550" s="36" t="s">
        <v>1533</v>
      </c>
      <c r="M550" s="19">
        <v>75</v>
      </c>
      <c r="N550" s="31" t="s">
        <v>1532</v>
      </c>
      <c r="O550" s="34" t="str">
        <f t="shared" si="28"/>
        <v>RES</v>
      </c>
      <c r="P550" s="31" t="s">
        <v>120</v>
      </c>
      <c r="Q550" s="34" t="str">
        <f t="shared" si="29"/>
        <v>RESOFF</v>
      </c>
      <c r="R550" s="34" t="str">
        <f>VLOOKUP(Q550,'Coding Matrix'!$D$8:$G$70,4,FALSE)</f>
        <v>Plant</v>
      </c>
      <c r="S550" s="31"/>
      <c r="T550" s="36" t="s">
        <v>439</v>
      </c>
      <c r="U550" s="1">
        <v>43202</v>
      </c>
      <c r="V550">
        <v>3159218</v>
      </c>
      <c r="W550" s="1">
        <v>43202</v>
      </c>
      <c r="X550" s="70" t="str">
        <f>VLOOKUP(T550,'GL Types'!$A$2:$B$9,2,FALSE)</f>
        <v>Finished Goods</v>
      </c>
      <c r="Y550" s="70" t="str">
        <f>VLOOKUP(Q550,'Coding Matrix'!$D$8:$H$70,5,FALSE)</f>
        <v>Prior Rear Reserves - Off flavor - Odor</v>
      </c>
    </row>
    <row r="551" spans="1:25" x14ac:dyDescent="0.25">
      <c r="A551" s="1">
        <v>43202</v>
      </c>
      <c r="B551">
        <v>-108</v>
      </c>
      <c r="C551" s="36" t="s">
        <v>438</v>
      </c>
      <c r="D551" s="31" t="s">
        <v>1130</v>
      </c>
      <c r="E551" s="31" t="s">
        <v>1530</v>
      </c>
      <c r="F551">
        <v>5526915</v>
      </c>
      <c r="G551" s="36" t="s">
        <v>612</v>
      </c>
      <c r="H551">
        <v>12.7395</v>
      </c>
      <c r="I551" s="32">
        <v>-1375.87</v>
      </c>
      <c r="J551" s="36" t="s">
        <v>446</v>
      </c>
      <c r="K551" s="31" t="s">
        <v>463</v>
      </c>
      <c r="L551" s="36" t="s">
        <v>1533</v>
      </c>
      <c r="M551" s="19">
        <v>75</v>
      </c>
      <c r="N551" s="31" t="s">
        <v>1532</v>
      </c>
      <c r="O551" s="34" t="str">
        <f t="shared" si="28"/>
        <v>RES</v>
      </c>
      <c r="P551" s="31" t="s">
        <v>120</v>
      </c>
      <c r="Q551" s="34" t="str">
        <f t="shared" si="29"/>
        <v>RESOFF</v>
      </c>
      <c r="R551" s="34" t="str">
        <f>VLOOKUP(Q551,'Coding Matrix'!$D$8:$G$70,4,FALSE)</f>
        <v>Plant</v>
      </c>
      <c r="S551" s="31"/>
      <c r="T551" s="36" t="s">
        <v>439</v>
      </c>
      <c r="U551" s="1">
        <v>43202</v>
      </c>
      <c r="V551">
        <v>3159218</v>
      </c>
      <c r="W551" s="1">
        <v>43202</v>
      </c>
      <c r="X551" s="70" t="str">
        <f>VLOOKUP(T551,'GL Types'!$A$2:$B$9,2,FALSE)</f>
        <v>Finished Goods</v>
      </c>
      <c r="Y551" s="70" t="str">
        <f>VLOOKUP(Q551,'Coding Matrix'!$D$8:$H$70,5,FALSE)</f>
        <v>Prior Rear Reserves - Off flavor - Odor</v>
      </c>
    </row>
    <row r="552" spans="1:25" x14ac:dyDescent="0.25">
      <c r="A552" s="1">
        <v>43202</v>
      </c>
      <c r="B552">
        <v>-110</v>
      </c>
      <c r="C552" s="36" t="s">
        <v>438</v>
      </c>
      <c r="D552" s="31" t="s">
        <v>1130</v>
      </c>
      <c r="E552" s="31" t="s">
        <v>1530</v>
      </c>
      <c r="F552">
        <v>5526915</v>
      </c>
      <c r="G552" s="36" t="s">
        <v>612</v>
      </c>
      <c r="H552">
        <v>12.7395</v>
      </c>
      <c r="I552" s="32">
        <v>-1401.35</v>
      </c>
      <c r="J552" s="36" t="s">
        <v>446</v>
      </c>
      <c r="K552" s="31" t="s">
        <v>463</v>
      </c>
      <c r="L552" s="36" t="s">
        <v>1533</v>
      </c>
      <c r="M552" s="19">
        <v>75</v>
      </c>
      <c r="N552" s="31" t="s">
        <v>1532</v>
      </c>
      <c r="O552" s="34" t="str">
        <f t="shared" si="28"/>
        <v>RES</v>
      </c>
      <c r="P552" s="31" t="s">
        <v>120</v>
      </c>
      <c r="Q552" s="34" t="str">
        <f t="shared" si="29"/>
        <v>RESOFF</v>
      </c>
      <c r="R552" s="34" t="str">
        <f>VLOOKUP(Q552,'Coding Matrix'!$D$8:$G$70,4,FALSE)</f>
        <v>Plant</v>
      </c>
      <c r="S552" s="31"/>
      <c r="T552" s="36" t="s">
        <v>439</v>
      </c>
      <c r="U552" s="1">
        <v>43202</v>
      </c>
      <c r="V552">
        <v>3159218</v>
      </c>
      <c r="W552" s="1">
        <v>43202</v>
      </c>
      <c r="X552" s="70" t="str">
        <f>VLOOKUP(T552,'GL Types'!$A$2:$B$9,2,FALSE)</f>
        <v>Finished Goods</v>
      </c>
      <c r="Y552" s="70" t="str">
        <f>VLOOKUP(Q552,'Coding Matrix'!$D$8:$H$70,5,FALSE)</f>
        <v>Prior Rear Reserves - Off flavor - Odor</v>
      </c>
    </row>
    <row r="553" spans="1:25" x14ac:dyDescent="0.25">
      <c r="A553" s="1">
        <v>43202</v>
      </c>
      <c r="B553">
        <v>-110</v>
      </c>
      <c r="C553" s="36" t="s">
        <v>438</v>
      </c>
      <c r="D553" s="31" t="s">
        <v>1130</v>
      </c>
      <c r="E553" s="31" t="s">
        <v>1530</v>
      </c>
      <c r="F553">
        <v>5526915</v>
      </c>
      <c r="G553" s="36" t="s">
        <v>612</v>
      </c>
      <c r="H553">
        <v>12.7395</v>
      </c>
      <c r="I553" s="32">
        <v>-1401.35</v>
      </c>
      <c r="J553" s="36" t="s">
        <v>446</v>
      </c>
      <c r="K553" s="31" t="s">
        <v>463</v>
      </c>
      <c r="L553" s="36" t="s">
        <v>1533</v>
      </c>
      <c r="M553" s="19">
        <v>75</v>
      </c>
      <c r="N553" s="31" t="s">
        <v>1532</v>
      </c>
      <c r="O553" s="34" t="str">
        <f t="shared" si="28"/>
        <v>RES</v>
      </c>
      <c r="P553" s="31" t="s">
        <v>120</v>
      </c>
      <c r="Q553" s="34" t="str">
        <f t="shared" si="29"/>
        <v>RESOFF</v>
      </c>
      <c r="R553" s="34" t="str">
        <f>VLOOKUP(Q553,'Coding Matrix'!$D$8:$G$70,4,FALSE)</f>
        <v>Plant</v>
      </c>
      <c r="S553" s="31"/>
      <c r="T553" s="36" t="s">
        <v>439</v>
      </c>
      <c r="U553" s="1">
        <v>43202</v>
      </c>
      <c r="V553">
        <v>3159218</v>
      </c>
      <c r="W553" s="1">
        <v>43202</v>
      </c>
      <c r="X553" s="70" t="str">
        <f>VLOOKUP(T553,'GL Types'!$A$2:$B$9,2,FALSE)</f>
        <v>Finished Goods</v>
      </c>
      <c r="Y553" s="70" t="str">
        <f>VLOOKUP(Q553,'Coding Matrix'!$D$8:$H$70,5,FALSE)</f>
        <v>Prior Rear Reserves - Off flavor - Odor</v>
      </c>
    </row>
    <row r="554" spans="1:25" x14ac:dyDescent="0.25">
      <c r="A554" s="1">
        <v>43202</v>
      </c>
      <c r="B554">
        <v>-110</v>
      </c>
      <c r="C554" s="36" t="s">
        <v>438</v>
      </c>
      <c r="D554" s="31" t="s">
        <v>1130</v>
      </c>
      <c r="E554" s="31" t="s">
        <v>1530</v>
      </c>
      <c r="F554">
        <v>5526915</v>
      </c>
      <c r="G554" s="36" t="s">
        <v>612</v>
      </c>
      <c r="H554">
        <v>12.7395</v>
      </c>
      <c r="I554" s="32">
        <v>-1401.35</v>
      </c>
      <c r="J554" s="36" t="s">
        <v>446</v>
      </c>
      <c r="K554" s="31" t="s">
        <v>463</v>
      </c>
      <c r="L554" s="36" t="s">
        <v>1534</v>
      </c>
      <c r="M554" s="19">
        <v>75</v>
      </c>
      <c r="N554" s="31" t="s">
        <v>1532</v>
      </c>
      <c r="O554" s="34" t="str">
        <f t="shared" si="28"/>
        <v>RES</v>
      </c>
      <c r="P554" s="31" t="s">
        <v>120</v>
      </c>
      <c r="Q554" s="34" t="str">
        <f t="shared" si="29"/>
        <v>RESOFF</v>
      </c>
      <c r="R554" s="34" t="str">
        <f>VLOOKUP(Q554,'Coding Matrix'!$D$8:$G$70,4,FALSE)</f>
        <v>Plant</v>
      </c>
      <c r="S554" s="31"/>
      <c r="T554" s="36" t="s">
        <v>439</v>
      </c>
      <c r="U554" s="1">
        <v>43202</v>
      </c>
      <c r="V554">
        <v>3159218</v>
      </c>
      <c r="W554" s="1">
        <v>43202</v>
      </c>
      <c r="X554" s="70" t="str">
        <f>VLOOKUP(T554,'GL Types'!$A$2:$B$9,2,FALSE)</f>
        <v>Finished Goods</v>
      </c>
      <c r="Y554" s="70" t="str">
        <f>VLOOKUP(Q554,'Coding Matrix'!$D$8:$H$70,5,FALSE)</f>
        <v>Prior Rear Reserves - Off flavor - Odor</v>
      </c>
    </row>
    <row r="555" spans="1:25" x14ac:dyDescent="0.25">
      <c r="A555" s="1">
        <v>43202</v>
      </c>
      <c r="B555">
        <v>-110</v>
      </c>
      <c r="C555" s="36" t="s">
        <v>438</v>
      </c>
      <c r="D555" s="31" t="s">
        <v>1130</v>
      </c>
      <c r="E555" s="31" t="s">
        <v>1530</v>
      </c>
      <c r="F555">
        <v>5526915</v>
      </c>
      <c r="G555" s="36" t="s">
        <v>612</v>
      </c>
      <c r="H555">
        <v>12.7395</v>
      </c>
      <c r="I555" s="32">
        <v>-1401.35</v>
      </c>
      <c r="J555" s="36" t="s">
        <v>446</v>
      </c>
      <c r="K555" s="31" t="s">
        <v>463</v>
      </c>
      <c r="L555" s="36" t="s">
        <v>1534</v>
      </c>
      <c r="M555" s="19">
        <v>75</v>
      </c>
      <c r="N555" s="31" t="s">
        <v>1532</v>
      </c>
      <c r="O555" s="34" t="str">
        <f t="shared" si="28"/>
        <v>RES</v>
      </c>
      <c r="P555" s="31" t="s">
        <v>120</v>
      </c>
      <c r="Q555" s="34" t="str">
        <f t="shared" si="29"/>
        <v>RESOFF</v>
      </c>
      <c r="R555" s="34" t="str">
        <f>VLOOKUP(Q555,'Coding Matrix'!$D$8:$G$70,4,FALSE)</f>
        <v>Plant</v>
      </c>
      <c r="S555" s="31"/>
      <c r="T555" s="36" t="s">
        <v>439</v>
      </c>
      <c r="U555" s="1">
        <v>43202</v>
      </c>
      <c r="V555">
        <v>3159218</v>
      </c>
      <c r="W555" s="1">
        <v>43202</v>
      </c>
      <c r="X555" s="70" t="str">
        <f>VLOOKUP(T555,'GL Types'!$A$2:$B$9,2,FALSE)</f>
        <v>Finished Goods</v>
      </c>
      <c r="Y555" s="70" t="str">
        <f>VLOOKUP(Q555,'Coding Matrix'!$D$8:$H$70,5,FALSE)</f>
        <v>Prior Rear Reserves - Off flavor - Odor</v>
      </c>
    </row>
    <row r="556" spans="1:25" x14ac:dyDescent="0.25">
      <c r="A556" s="1">
        <v>43202</v>
      </c>
      <c r="B556">
        <v>-92</v>
      </c>
      <c r="C556" s="36" t="s">
        <v>438</v>
      </c>
      <c r="D556" s="31" t="s">
        <v>1130</v>
      </c>
      <c r="E556" s="31" t="s">
        <v>1530</v>
      </c>
      <c r="F556">
        <v>5526915</v>
      </c>
      <c r="G556" s="36" t="s">
        <v>612</v>
      </c>
      <c r="H556">
        <v>12.7395</v>
      </c>
      <c r="I556" s="32">
        <v>-1172.03</v>
      </c>
      <c r="J556" s="36" t="s">
        <v>446</v>
      </c>
      <c r="K556" s="31" t="s">
        <v>463</v>
      </c>
      <c r="L556" s="36" t="s">
        <v>1534</v>
      </c>
      <c r="M556" s="19">
        <v>75</v>
      </c>
      <c r="N556" s="31" t="s">
        <v>1532</v>
      </c>
      <c r="O556" s="34" t="str">
        <f t="shared" si="28"/>
        <v>RES</v>
      </c>
      <c r="P556" s="31" t="s">
        <v>120</v>
      </c>
      <c r="Q556" s="34" t="str">
        <f t="shared" si="29"/>
        <v>RESOFF</v>
      </c>
      <c r="R556" s="34" t="str">
        <f>VLOOKUP(Q556,'Coding Matrix'!$D$8:$G$70,4,FALSE)</f>
        <v>Plant</v>
      </c>
      <c r="S556" s="31"/>
      <c r="T556" s="36" t="s">
        <v>439</v>
      </c>
      <c r="U556" s="1">
        <v>43202</v>
      </c>
      <c r="V556">
        <v>3159218</v>
      </c>
      <c r="W556" s="1">
        <v>43202</v>
      </c>
      <c r="X556" s="70" t="str">
        <f>VLOOKUP(T556,'GL Types'!$A$2:$B$9,2,FALSE)</f>
        <v>Finished Goods</v>
      </c>
      <c r="Y556" s="70" t="str">
        <f>VLOOKUP(Q556,'Coding Matrix'!$D$8:$H$70,5,FALSE)</f>
        <v>Prior Rear Reserves - Off flavor - Odor</v>
      </c>
    </row>
    <row r="557" spans="1:25" x14ac:dyDescent="0.25">
      <c r="A557" s="1">
        <v>43202</v>
      </c>
      <c r="B557">
        <v>-110</v>
      </c>
      <c r="C557" s="36" t="s">
        <v>438</v>
      </c>
      <c r="D557" s="31" t="s">
        <v>1130</v>
      </c>
      <c r="E557" s="31" t="s">
        <v>1530</v>
      </c>
      <c r="F557">
        <v>5526915</v>
      </c>
      <c r="G557" s="36" t="s">
        <v>612</v>
      </c>
      <c r="H557">
        <v>12.7395</v>
      </c>
      <c r="I557" s="32">
        <v>-1401.35</v>
      </c>
      <c r="J557" s="36" t="s">
        <v>446</v>
      </c>
      <c r="K557" s="31" t="s">
        <v>463</v>
      </c>
      <c r="L557" s="36" t="s">
        <v>1535</v>
      </c>
      <c r="M557" s="19">
        <v>75</v>
      </c>
      <c r="N557" s="31" t="s">
        <v>1532</v>
      </c>
      <c r="O557" s="34" t="str">
        <f t="shared" si="28"/>
        <v>RES</v>
      </c>
      <c r="P557" s="31" t="s">
        <v>120</v>
      </c>
      <c r="Q557" s="34" t="str">
        <f t="shared" si="29"/>
        <v>RESOFF</v>
      </c>
      <c r="R557" s="34" t="str">
        <f>VLOOKUP(Q557,'Coding Matrix'!$D$8:$G$70,4,FALSE)</f>
        <v>Plant</v>
      </c>
      <c r="S557" s="31"/>
      <c r="T557" s="36" t="s">
        <v>439</v>
      </c>
      <c r="U557" s="1">
        <v>43202</v>
      </c>
      <c r="V557">
        <v>3159218</v>
      </c>
      <c r="W557" s="1">
        <v>43202</v>
      </c>
      <c r="X557" s="70" t="str">
        <f>VLOOKUP(T557,'GL Types'!$A$2:$B$9,2,FALSE)</f>
        <v>Finished Goods</v>
      </c>
      <c r="Y557" s="70" t="str">
        <f>VLOOKUP(Q557,'Coding Matrix'!$D$8:$H$70,5,FALSE)</f>
        <v>Prior Rear Reserves - Off flavor - Odor</v>
      </c>
    </row>
    <row r="558" spans="1:25" x14ac:dyDescent="0.25">
      <c r="A558" s="1">
        <v>43203</v>
      </c>
      <c r="B558">
        <v>-1</v>
      </c>
      <c r="C558" s="36" t="s">
        <v>435</v>
      </c>
      <c r="D558" s="31" t="s">
        <v>1449</v>
      </c>
      <c r="E558" s="31" t="s">
        <v>1450</v>
      </c>
      <c r="F558">
        <v>5533469</v>
      </c>
      <c r="G558" s="36" t="s">
        <v>612</v>
      </c>
      <c r="H558" s="32">
        <v>1162.9996000000001</v>
      </c>
      <c r="I558" s="32">
        <v>-1163</v>
      </c>
      <c r="J558" s="36" t="s">
        <v>446</v>
      </c>
      <c r="K558" s="31" t="s">
        <v>463</v>
      </c>
      <c r="L558" s="36" t="s">
        <v>1451</v>
      </c>
      <c r="M558" s="19">
        <v>75</v>
      </c>
      <c r="N558" s="31" t="s">
        <v>1452</v>
      </c>
      <c r="O558" s="34" t="str">
        <f t="shared" si="28"/>
        <v>RES</v>
      </c>
      <c r="P558" s="31" t="s">
        <v>108</v>
      </c>
      <c r="Q558" s="34" t="str">
        <f t="shared" si="29"/>
        <v>RESEXT</v>
      </c>
      <c r="R558" s="34" t="str">
        <f>VLOOKUP(Q558,'Coding Matrix'!$D$8:$G$70,4,FALSE)</f>
        <v>Plant</v>
      </c>
      <c r="S558" s="31"/>
      <c r="T558" s="36" t="s">
        <v>439</v>
      </c>
      <c r="U558" s="1">
        <v>43203</v>
      </c>
      <c r="V558">
        <v>3168720</v>
      </c>
      <c r="W558" s="1">
        <v>43203</v>
      </c>
      <c r="X558" s="70" t="str">
        <f>VLOOKUP(T558,'GL Types'!$A$2:$B$9,2,FALSE)</f>
        <v>Finished Goods</v>
      </c>
      <c r="Y558" s="70" t="str">
        <f>VLOOKUP(Q558,'Coding Matrix'!$D$8:$H$70,5,FALSE)</f>
        <v>Prior Rear Reserves - Extraneous - Foreign Material</v>
      </c>
    </row>
    <row r="559" spans="1:25" x14ac:dyDescent="0.25">
      <c r="A559" s="1">
        <v>43203</v>
      </c>
      <c r="B559">
        <v>-78</v>
      </c>
      <c r="C559" s="36" t="s">
        <v>438</v>
      </c>
      <c r="D559" s="31" t="s">
        <v>1453</v>
      </c>
      <c r="E559" s="31" t="s">
        <v>1454</v>
      </c>
      <c r="F559">
        <v>5533442</v>
      </c>
      <c r="G559" s="36" t="s">
        <v>612</v>
      </c>
      <c r="H559">
        <v>15.4459</v>
      </c>
      <c r="I559" s="32">
        <v>-1204.78</v>
      </c>
      <c r="J559" s="36" t="s">
        <v>446</v>
      </c>
      <c r="K559" s="31" t="s">
        <v>463</v>
      </c>
      <c r="L559" s="36" t="s">
        <v>1455</v>
      </c>
      <c r="M559" s="19">
        <v>75</v>
      </c>
      <c r="N559" s="31" t="s">
        <v>1456</v>
      </c>
      <c r="O559" s="34" t="str">
        <f t="shared" si="28"/>
        <v>RES</v>
      </c>
      <c r="P559" s="31" t="s">
        <v>140</v>
      </c>
      <c r="Q559" s="34" t="str">
        <f t="shared" si="29"/>
        <v>RESSOR</v>
      </c>
      <c r="R559" s="34" t="str">
        <f>VLOOKUP(Q559,'Coding Matrix'!$D$8:$G$70,4,FALSE)</f>
        <v>Plant</v>
      </c>
      <c r="S559" s="31"/>
      <c r="T559" s="36" t="s">
        <v>439</v>
      </c>
      <c r="U559" s="1">
        <v>43203</v>
      </c>
      <c r="V559">
        <v>2201333</v>
      </c>
      <c r="W559" s="1">
        <v>43203</v>
      </c>
      <c r="X559" s="70" t="str">
        <f>VLOOKUP(T559,'GL Types'!$A$2:$B$9,2,FALSE)</f>
        <v>Finished Goods</v>
      </c>
      <c r="Y559" s="70" t="str">
        <f>VLOOKUP(Q559,'Coding Matrix'!$D$8:$H$70,5,FALSE)</f>
        <v>Prior Rear Reserves - Shipped out of rotation</v>
      </c>
    </row>
    <row r="560" spans="1:25" x14ac:dyDescent="0.25">
      <c r="A560" s="1">
        <v>43203</v>
      </c>
      <c r="B560">
        <v>-120</v>
      </c>
      <c r="C560" s="36" t="s">
        <v>438</v>
      </c>
      <c r="D560" s="31" t="s">
        <v>1169</v>
      </c>
      <c r="E560" s="31" t="s">
        <v>1457</v>
      </c>
      <c r="F560">
        <v>5533367</v>
      </c>
      <c r="G560" s="36" t="s">
        <v>612</v>
      </c>
      <c r="H560">
        <v>9.4733000000000001</v>
      </c>
      <c r="I560" s="32">
        <v>-1136.8</v>
      </c>
      <c r="J560" s="36" t="s">
        <v>446</v>
      </c>
      <c r="K560" s="31" t="s">
        <v>463</v>
      </c>
      <c r="L560" s="36" t="s">
        <v>1458</v>
      </c>
      <c r="M560" s="19">
        <v>75</v>
      </c>
      <c r="N560" s="31" t="s">
        <v>1456</v>
      </c>
      <c r="O560" s="34" t="str">
        <f t="shared" si="28"/>
        <v>RES</v>
      </c>
      <c r="P560" s="31" t="s">
        <v>140</v>
      </c>
      <c r="Q560" s="34" t="str">
        <f t="shared" si="29"/>
        <v>RESSOR</v>
      </c>
      <c r="R560" s="34" t="str">
        <f>VLOOKUP(Q560,'Coding Matrix'!$D$8:$G$70,4,FALSE)</f>
        <v>Plant</v>
      </c>
      <c r="S560" s="31"/>
      <c r="T560" s="36" t="s">
        <v>439</v>
      </c>
      <c r="U560" s="1">
        <v>43203</v>
      </c>
      <c r="V560">
        <v>2200689</v>
      </c>
      <c r="W560" s="1">
        <v>43203</v>
      </c>
      <c r="X560" s="70" t="str">
        <f>VLOOKUP(T560,'GL Types'!$A$2:$B$9,2,FALSE)</f>
        <v>Finished Goods</v>
      </c>
      <c r="Y560" s="70" t="str">
        <f>VLOOKUP(Q560,'Coding Matrix'!$D$8:$H$70,5,FALSE)</f>
        <v>Prior Rear Reserves - Shipped out of rotation</v>
      </c>
    </row>
    <row r="561" spans="1:25" x14ac:dyDescent="0.25">
      <c r="A561" s="1">
        <v>43203</v>
      </c>
      <c r="B561">
        <v>-52</v>
      </c>
      <c r="C561" s="36" t="s">
        <v>438</v>
      </c>
      <c r="D561" s="31" t="s">
        <v>1459</v>
      </c>
      <c r="E561" s="31" t="s">
        <v>1460</v>
      </c>
      <c r="F561">
        <v>5533367</v>
      </c>
      <c r="G561" s="36" t="s">
        <v>612</v>
      </c>
      <c r="H561">
        <v>19.376799999999999</v>
      </c>
      <c r="I561" s="32">
        <v>-1007.59</v>
      </c>
      <c r="J561" s="36" t="s">
        <v>446</v>
      </c>
      <c r="K561" s="31" t="s">
        <v>463</v>
      </c>
      <c r="L561" s="36" t="s">
        <v>1458</v>
      </c>
      <c r="M561" s="19">
        <v>75</v>
      </c>
      <c r="N561" s="31" t="s">
        <v>1456</v>
      </c>
      <c r="O561" s="34" t="str">
        <f t="shared" si="28"/>
        <v>RES</v>
      </c>
      <c r="P561" s="31" t="s">
        <v>140</v>
      </c>
      <c r="Q561" s="34" t="str">
        <f t="shared" si="29"/>
        <v>RESSOR</v>
      </c>
      <c r="R561" s="34" t="str">
        <f>VLOOKUP(Q561,'Coding Matrix'!$D$8:$G$70,4,FALSE)</f>
        <v>Plant</v>
      </c>
      <c r="S561" s="31"/>
      <c r="T561" s="36" t="s">
        <v>439</v>
      </c>
      <c r="U561" s="1">
        <v>43203</v>
      </c>
      <c r="V561">
        <v>3160500</v>
      </c>
      <c r="W561" s="1">
        <v>43203</v>
      </c>
      <c r="X561" s="70" t="str">
        <f>VLOOKUP(T561,'GL Types'!$A$2:$B$9,2,FALSE)</f>
        <v>Finished Goods</v>
      </c>
      <c r="Y561" s="70" t="str">
        <f>VLOOKUP(Q561,'Coding Matrix'!$D$8:$H$70,5,FALSE)</f>
        <v>Prior Rear Reserves - Shipped out of rotation</v>
      </c>
    </row>
    <row r="562" spans="1:25" x14ac:dyDescent="0.25">
      <c r="A562" s="1">
        <v>43203</v>
      </c>
      <c r="B562">
        <v>-55</v>
      </c>
      <c r="C562" s="36" t="s">
        <v>438</v>
      </c>
      <c r="D562" s="31" t="s">
        <v>1461</v>
      </c>
      <c r="E562" s="31" t="s">
        <v>1462</v>
      </c>
      <c r="F562">
        <v>5533367</v>
      </c>
      <c r="G562" s="36" t="s">
        <v>612</v>
      </c>
      <c r="H562">
        <v>20.052</v>
      </c>
      <c r="I562" s="32">
        <v>-1102.8599999999999</v>
      </c>
      <c r="J562" s="36" t="s">
        <v>446</v>
      </c>
      <c r="K562" s="31" t="s">
        <v>463</v>
      </c>
      <c r="L562" s="36" t="s">
        <v>1463</v>
      </c>
      <c r="M562" s="19">
        <v>75</v>
      </c>
      <c r="N562" s="31" t="s">
        <v>1456</v>
      </c>
      <c r="O562" s="34" t="str">
        <f t="shared" si="28"/>
        <v>RES</v>
      </c>
      <c r="P562" s="31" t="s">
        <v>140</v>
      </c>
      <c r="Q562" s="34" t="str">
        <f t="shared" si="29"/>
        <v>RESSOR</v>
      </c>
      <c r="R562" s="34" t="str">
        <f>VLOOKUP(Q562,'Coding Matrix'!$D$8:$G$70,4,FALSE)</f>
        <v>Plant</v>
      </c>
      <c r="S562" s="31"/>
      <c r="T562" s="36" t="s">
        <v>439</v>
      </c>
      <c r="U562" s="1">
        <v>43203</v>
      </c>
      <c r="V562">
        <v>3151661</v>
      </c>
      <c r="W562" s="1">
        <v>43203</v>
      </c>
      <c r="X562" s="70" t="str">
        <f>VLOOKUP(T562,'GL Types'!$A$2:$B$9,2,FALSE)</f>
        <v>Finished Goods</v>
      </c>
      <c r="Y562" s="70" t="str">
        <f>VLOOKUP(Q562,'Coding Matrix'!$D$8:$H$70,5,FALSE)</f>
        <v>Prior Rear Reserves - Shipped out of rotation</v>
      </c>
    </row>
    <row r="563" spans="1:25" x14ac:dyDescent="0.25">
      <c r="A563" s="1">
        <v>43203</v>
      </c>
      <c r="B563">
        <v>-2</v>
      </c>
      <c r="C563" s="36" t="s">
        <v>438</v>
      </c>
      <c r="D563" s="31" t="s">
        <v>1464</v>
      </c>
      <c r="E563" s="31" t="s">
        <v>1465</v>
      </c>
      <c r="F563">
        <v>5533367</v>
      </c>
      <c r="G563" s="36" t="s">
        <v>612</v>
      </c>
      <c r="H563">
        <v>19.584199999999999</v>
      </c>
      <c r="I563">
        <v>-39.17</v>
      </c>
      <c r="J563" s="36" t="s">
        <v>446</v>
      </c>
      <c r="K563" s="31" t="s">
        <v>463</v>
      </c>
      <c r="L563" s="36" t="s">
        <v>1463</v>
      </c>
      <c r="M563" s="19">
        <v>75</v>
      </c>
      <c r="N563" s="31" t="s">
        <v>1456</v>
      </c>
      <c r="O563" s="34" t="str">
        <f t="shared" si="28"/>
        <v>RES</v>
      </c>
      <c r="P563" s="31" t="s">
        <v>140</v>
      </c>
      <c r="Q563" s="34" t="str">
        <f t="shared" si="29"/>
        <v>RESSOR</v>
      </c>
      <c r="R563" s="34" t="str">
        <f>VLOOKUP(Q563,'Coding Matrix'!$D$8:$G$70,4,FALSE)</f>
        <v>Plant</v>
      </c>
      <c r="S563" s="31"/>
      <c r="T563" s="36" t="s">
        <v>439</v>
      </c>
      <c r="U563" s="1">
        <v>43203</v>
      </c>
      <c r="V563">
        <v>2200935</v>
      </c>
      <c r="W563" s="1">
        <v>43203</v>
      </c>
      <c r="X563" s="70" t="str">
        <f>VLOOKUP(T563,'GL Types'!$A$2:$B$9,2,FALSE)</f>
        <v>Finished Goods</v>
      </c>
      <c r="Y563" s="70" t="str">
        <f>VLOOKUP(Q563,'Coding Matrix'!$D$8:$H$70,5,FALSE)</f>
        <v>Prior Rear Reserves - Shipped out of rotation</v>
      </c>
    </row>
    <row r="564" spans="1:25" x14ac:dyDescent="0.25">
      <c r="A564" s="1">
        <v>43203</v>
      </c>
      <c r="B564">
        <v>-48</v>
      </c>
      <c r="C564" s="36" t="s">
        <v>438</v>
      </c>
      <c r="D564" s="31" t="s">
        <v>1464</v>
      </c>
      <c r="E564" s="31" t="s">
        <v>1465</v>
      </c>
      <c r="F564">
        <v>5533367</v>
      </c>
      <c r="G564" s="36" t="s">
        <v>612</v>
      </c>
      <c r="H564">
        <v>19.584199999999999</v>
      </c>
      <c r="I564">
        <v>-940.04</v>
      </c>
      <c r="J564" s="36" t="s">
        <v>446</v>
      </c>
      <c r="K564" s="31" t="s">
        <v>463</v>
      </c>
      <c r="L564" s="36" t="s">
        <v>1463</v>
      </c>
      <c r="M564" s="19">
        <v>75</v>
      </c>
      <c r="N564" s="31" t="s">
        <v>1456</v>
      </c>
      <c r="O564" s="34" t="str">
        <f t="shared" si="28"/>
        <v>RES</v>
      </c>
      <c r="P564" s="31" t="s">
        <v>140</v>
      </c>
      <c r="Q564" s="34" t="str">
        <f t="shared" si="29"/>
        <v>RESSOR</v>
      </c>
      <c r="R564" s="34" t="str">
        <f>VLOOKUP(Q564,'Coding Matrix'!$D$8:$G$70,4,FALSE)</f>
        <v>Plant</v>
      </c>
      <c r="S564" s="31"/>
      <c r="T564" s="36" t="s">
        <v>439</v>
      </c>
      <c r="U564" s="1">
        <v>43203</v>
      </c>
      <c r="V564">
        <v>2200935</v>
      </c>
      <c r="W564" s="1">
        <v>43203</v>
      </c>
      <c r="X564" s="70" t="str">
        <f>VLOOKUP(T564,'GL Types'!$A$2:$B$9,2,FALSE)</f>
        <v>Finished Goods</v>
      </c>
      <c r="Y564" s="70" t="str">
        <f>VLOOKUP(Q564,'Coding Matrix'!$D$8:$H$70,5,FALSE)</f>
        <v>Prior Rear Reserves - Shipped out of rotation</v>
      </c>
    </row>
    <row r="565" spans="1:25" x14ac:dyDescent="0.25">
      <c r="A565" s="1">
        <v>43203</v>
      </c>
      <c r="B565">
        <v>-33</v>
      </c>
      <c r="C565" s="36" t="s">
        <v>438</v>
      </c>
      <c r="D565" s="31" t="s">
        <v>1183</v>
      </c>
      <c r="E565" s="31" t="s">
        <v>1466</v>
      </c>
      <c r="F565">
        <v>5533367</v>
      </c>
      <c r="G565" s="36" t="s">
        <v>612</v>
      </c>
      <c r="H565">
        <v>20.6891</v>
      </c>
      <c r="I565">
        <v>-682.74</v>
      </c>
      <c r="J565" s="36" t="s">
        <v>446</v>
      </c>
      <c r="K565" s="31" t="s">
        <v>463</v>
      </c>
      <c r="L565" s="36" t="s">
        <v>1463</v>
      </c>
      <c r="M565" s="19">
        <v>75</v>
      </c>
      <c r="N565" s="31" t="s">
        <v>1456</v>
      </c>
      <c r="O565" s="34" t="str">
        <f t="shared" si="28"/>
        <v>RES</v>
      </c>
      <c r="P565" s="31" t="s">
        <v>140</v>
      </c>
      <c r="Q565" s="34" t="str">
        <f t="shared" si="29"/>
        <v>RESSOR</v>
      </c>
      <c r="R565" s="34" t="str">
        <f>VLOOKUP(Q565,'Coding Matrix'!$D$8:$G$70,4,FALSE)</f>
        <v>Plant</v>
      </c>
      <c r="S565" s="31"/>
      <c r="T565" s="36" t="s">
        <v>439</v>
      </c>
      <c r="U565" s="1">
        <v>43203</v>
      </c>
      <c r="V565">
        <v>3160617</v>
      </c>
      <c r="W565" s="1">
        <v>43203</v>
      </c>
      <c r="X565" s="70" t="str">
        <f>VLOOKUP(T565,'GL Types'!$A$2:$B$9,2,FALSE)</f>
        <v>Finished Goods</v>
      </c>
      <c r="Y565" s="70" t="str">
        <f>VLOOKUP(Q565,'Coding Matrix'!$D$8:$H$70,5,FALSE)</f>
        <v>Prior Rear Reserves - Shipped out of rotation</v>
      </c>
    </row>
    <row r="566" spans="1:25" x14ac:dyDescent="0.25">
      <c r="A566" s="1">
        <v>43203</v>
      </c>
      <c r="B566">
        <v>-46</v>
      </c>
      <c r="C566" s="36" t="s">
        <v>438</v>
      </c>
      <c r="D566" s="31" t="s">
        <v>1461</v>
      </c>
      <c r="E566" s="31" t="s">
        <v>1467</v>
      </c>
      <c r="F566">
        <v>5533367</v>
      </c>
      <c r="G566" s="36" t="s">
        <v>612</v>
      </c>
      <c r="H566">
        <v>20.052</v>
      </c>
      <c r="I566">
        <v>-922.39</v>
      </c>
      <c r="J566" s="36" t="s">
        <v>446</v>
      </c>
      <c r="K566" s="31" t="s">
        <v>463</v>
      </c>
      <c r="L566" s="36" t="s">
        <v>1463</v>
      </c>
      <c r="M566" s="19">
        <v>75</v>
      </c>
      <c r="N566" s="31" t="s">
        <v>1456</v>
      </c>
      <c r="O566" s="34" t="str">
        <f t="shared" si="28"/>
        <v>RES</v>
      </c>
      <c r="P566" s="31" t="s">
        <v>140</v>
      </c>
      <c r="Q566" s="34" t="str">
        <f t="shared" si="29"/>
        <v>RESSOR</v>
      </c>
      <c r="R566" s="34" t="str">
        <f>VLOOKUP(Q566,'Coding Matrix'!$D$8:$G$70,4,FALSE)</f>
        <v>Plant</v>
      </c>
      <c r="S566" s="31"/>
      <c r="T566" s="36" t="s">
        <v>439</v>
      </c>
      <c r="U566" s="1">
        <v>43203</v>
      </c>
      <c r="V566">
        <v>3151661</v>
      </c>
      <c r="W566" s="1">
        <v>43203</v>
      </c>
      <c r="X566" s="70" t="str">
        <f>VLOOKUP(T566,'GL Types'!$A$2:$B$9,2,FALSE)</f>
        <v>Finished Goods</v>
      </c>
      <c r="Y566" s="70" t="str">
        <f>VLOOKUP(Q566,'Coding Matrix'!$D$8:$H$70,5,FALSE)</f>
        <v>Prior Rear Reserves - Shipped out of rotation</v>
      </c>
    </row>
    <row r="567" spans="1:25" x14ac:dyDescent="0.25">
      <c r="A567" s="1">
        <v>43203</v>
      </c>
      <c r="B567">
        <v>-47</v>
      </c>
      <c r="C567" s="36" t="s">
        <v>438</v>
      </c>
      <c r="D567" s="31" t="s">
        <v>1468</v>
      </c>
      <c r="E567" s="31" t="s">
        <v>1469</v>
      </c>
      <c r="F567">
        <v>5533367</v>
      </c>
      <c r="G567" s="36" t="s">
        <v>612</v>
      </c>
      <c r="H567">
        <v>19.965</v>
      </c>
      <c r="I567">
        <v>-938.36</v>
      </c>
      <c r="J567" s="36" t="s">
        <v>446</v>
      </c>
      <c r="K567" s="31" t="s">
        <v>463</v>
      </c>
      <c r="L567" s="36" t="s">
        <v>1470</v>
      </c>
      <c r="M567" s="19">
        <v>75</v>
      </c>
      <c r="N567" s="31" t="s">
        <v>1456</v>
      </c>
      <c r="O567" s="34" t="str">
        <f t="shared" si="28"/>
        <v>RES</v>
      </c>
      <c r="P567" s="31" t="s">
        <v>140</v>
      </c>
      <c r="Q567" s="34" t="str">
        <f t="shared" si="29"/>
        <v>RESSOR</v>
      </c>
      <c r="R567" s="34" t="str">
        <f>VLOOKUP(Q567,'Coding Matrix'!$D$8:$G$70,4,FALSE)</f>
        <v>Plant</v>
      </c>
      <c r="S567" s="31"/>
      <c r="T567" s="36" t="s">
        <v>439</v>
      </c>
      <c r="U567" s="1">
        <v>43203</v>
      </c>
      <c r="V567">
        <v>3166627</v>
      </c>
      <c r="W567" s="1">
        <v>43203</v>
      </c>
      <c r="X567" s="70" t="str">
        <f>VLOOKUP(T567,'GL Types'!$A$2:$B$9,2,FALSE)</f>
        <v>Finished Goods</v>
      </c>
      <c r="Y567" s="70" t="str">
        <f>VLOOKUP(Q567,'Coding Matrix'!$D$8:$H$70,5,FALSE)</f>
        <v>Prior Rear Reserves - Shipped out of rotation</v>
      </c>
    </row>
    <row r="568" spans="1:25" x14ac:dyDescent="0.25">
      <c r="A568" s="1">
        <v>43203</v>
      </c>
      <c r="B568">
        <v>-130</v>
      </c>
      <c r="C568" s="36" t="s">
        <v>438</v>
      </c>
      <c r="D568" s="31" t="s">
        <v>1179</v>
      </c>
      <c r="E568" s="31" t="s">
        <v>1471</v>
      </c>
      <c r="F568">
        <v>5533367</v>
      </c>
      <c r="G568" s="36" t="s">
        <v>612</v>
      </c>
      <c r="H568">
        <v>8.0447000000000006</v>
      </c>
      <c r="I568" s="32">
        <v>-1045.81</v>
      </c>
      <c r="J568" s="36" t="s">
        <v>446</v>
      </c>
      <c r="K568" s="31" t="s">
        <v>463</v>
      </c>
      <c r="L568" s="36" t="s">
        <v>1470</v>
      </c>
      <c r="M568" s="19">
        <v>75</v>
      </c>
      <c r="N568" s="31" t="s">
        <v>1456</v>
      </c>
      <c r="O568" s="34" t="str">
        <f t="shared" si="28"/>
        <v>RES</v>
      </c>
      <c r="P568" s="31" t="s">
        <v>140</v>
      </c>
      <c r="Q568" s="34" t="str">
        <f t="shared" si="29"/>
        <v>RESSOR</v>
      </c>
      <c r="R568" s="34" t="str">
        <f>VLOOKUP(Q568,'Coding Matrix'!$D$8:$G$70,4,FALSE)</f>
        <v>Plant</v>
      </c>
      <c r="S568" s="31"/>
      <c r="T568" s="36" t="s">
        <v>439</v>
      </c>
      <c r="U568" s="1">
        <v>43203</v>
      </c>
      <c r="V568">
        <v>3162845</v>
      </c>
      <c r="W568" s="1">
        <v>43203</v>
      </c>
      <c r="X568" s="70" t="str">
        <f>VLOOKUP(T568,'GL Types'!$A$2:$B$9,2,FALSE)</f>
        <v>Finished Goods</v>
      </c>
      <c r="Y568" s="70" t="str">
        <f>VLOOKUP(Q568,'Coding Matrix'!$D$8:$H$70,5,FALSE)</f>
        <v>Prior Rear Reserves - Shipped out of rotation</v>
      </c>
    </row>
    <row r="569" spans="1:25" x14ac:dyDescent="0.25">
      <c r="A569" s="1">
        <v>43203</v>
      </c>
      <c r="B569">
        <v>-43</v>
      </c>
      <c r="C569" s="36" t="s">
        <v>438</v>
      </c>
      <c r="D569" s="31" t="s">
        <v>1461</v>
      </c>
      <c r="E569" s="31" t="s">
        <v>1472</v>
      </c>
      <c r="F569">
        <v>5533367</v>
      </c>
      <c r="G569" s="36" t="s">
        <v>612</v>
      </c>
      <c r="H569">
        <v>20.052</v>
      </c>
      <c r="I569">
        <v>-862.24</v>
      </c>
      <c r="J569" s="36" t="s">
        <v>446</v>
      </c>
      <c r="K569" s="31" t="s">
        <v>463</v>
      </c>
      <c r="L569" s="36" t="s">
        <v>1470</v>
      </c>
      <c r="M569" s="19">
        <v>75</v>
      </c>
      <c r="N569" s="31" t="s">
        <v>1456</v>
      </c>
      <c r="O569" s="34" t="str">
        <f t="shared" si="28"/>
        <v>RES</v>
      </c>
      <c r="P569" s="31" t="s">
        <v>140</v>
      </c>
      <c r="Q569" s="34" t="str">
        <f t="shared" si="29"/>
        <v>RESSOR</v>
      </c>
      <c r="R569" s="34" t="str">
        <f>VLOOKUP(Q569,'Coding Matrix'!$D$8:$G$70,4,FALSE)</f>
        <v>Plant</v>
      </c>
      <c r="S569" s="31"/>
      <c r="T569" s="36" t="s">
        <v>439</v>
      </c>
      <c r="U569" s="1">
        <v>43203</v>
      </c>
      <c r="V569">
        <v>3151661</v>
      </c>
      <c r="W569" s="1">
        <v>43203</v>
      </c>
      <c r="X569" s="70" t="str">
        <f>VLOOKUP(T569,'GL Types'!$A$2:$B$9,2,FALSE)</f>
        <v>Finished Goods</v>
      </c>
      <c r="Y569" s="70" t="str">
        <f>VLOOKUP(Q569,'Coding Matrix'!$D$8:$H$70,5,FALSE)</f>
        <v>Prior Rear Reserves - Shipped out of rotation</v>
      </c>
    </row>
    <row r="570" spans="1:25" x14ac:dyDescent="0.25">
      <c r="A570" s="1">
        <v>43203</v>
      </c>
      <c r="B570">
        <v>-14</v>
      </c>
      <c r="C570" s="36" t="s">
        <v>438</v>
      </c>
      <c r="D570" s="31" t="s">
        <v>1179</v>
      </c>
      <c r="E570" s="31" t="s">
        <v>1471</v>
      </c>
      <c r="F570">
        <v>5533367</v>
      </c>
      <c r="G570" s="36" t="s">
        <v>612</v>
      </c>
      <c r="H570">
        <v>8.0447000000000006</v>
      </c>
      <c r="I570">
        <v>-112.63</v>
      </c>
      <c r="J570" s="36" t="s">
        <v>446</v>
      </c>
      <c r="K570" s="31" t="s">
        <v>463</v>
      </c>
      <c r="L570" s="36" t="s">
        <v>1470</v>
      </c>
      <c r="M570" s="19">
        <v>75</v>
      </c>
      <c r="N570" s="31" t="s">
        <v>1456</v>
      </c>
      <c r="O570" s="34" t="str">
        <f t="shared" si="28"/>
        <v>RES</v>
      </c>
      <c r="P570" s="31" t="s">
        <v>140</v>
      </c>
      <c r="Q570" s="34" t="str">
        <f t="shared" si="29"/>
        <v>RESSOR</v>
      </c>
      <c r="R570" s="34" t="str">
        <f>VLOOKUP(Q570,'Coding Matrix'!$D$8:$G$70,4,FALSE)</f>
        <v>Plant</v>
      </c>
      <c r="S570" s="31"/>
      <c r="T570" s="36" t="s">
        <v>439</v>
      </c>
      <c r="U570" s="1">
        <v>43203</v>
      </c>
      <c r="V570">
        <v>3162845</v>
      </c>
      <c r="W570" s="1">
        <v>43203</v>
      </c>
      <c r="X570" s="70" t="str">
        <f>VLOOKUP(T570,'GL Types'!$A$2:$B$9,2,FALSE)</f>
        <v>Finished Goods</v>
      </c>
      <c r="Y570" s="70" t="str">
        <f>VLOOKUP(Q570,'Coding Matrix'!$D$8:$H$70,5,FALSE)</f>
        <v>Prior Rear Reserves - Shipped out of rotation</v>
      </c>
    </row>
    <row r="571" spans="1:25" x14ac:dyDescent="0.25">
      <c r="A571" s="1">
        <v>43203</v>
      </c>
      <c r="B571">
        <v>-14</v>
      </c>
      <c r="C571" s="36" t="s">
        <v>438</v>
      </c>
      <c r="D571" s="31" t="s">
        <v>1179</v>
      </c>
      <c r="E571" s="31" t="s">
        <v>1471</v>
      </c>
      <c r="F571">
        <v>5533367</v>
      </c>
      <c r="G571" s="36" t="s">
        <v>612</v>
      </c>
      <c r="H571">
        <v>8.0447000000000006</v>
      </c>
      <c r="I571">
        <v>-112.63</v>
      </c>
      <c r="J571" s="36" t="s">
        <v>446</v>
      </c>
      <c r="K571" s="31" t="s">
        <v>463</v>
      </c>
      <c r="L571" s="36" t="s">
        <v>1470</v>
      </c>
      <c r="M571" s="19">
        <v>75</v>
      </c>
      <c r="N571" s="31" t="s">
        <v>1456</v>
      </c>
      <c r="O571" s="34" t="str">
        <f t="shared" si="28"/>
        <v>RES</v>
      </c>
      <c r="P571" s="31" t="s">
        <v>140</v>
      </c>
      <c r="Q571" s="34" t="str">
        <f t="shared" si="29"/>
        <v>RESSOR</v>
      </c>
      <c r="R571" s="34" t="str">
        <f>VLOOKUP(Q571,'Coding Matrix'!$D$8:$G$70,4,FALSE)</f>
        <v>Plant</v>
      </c>
      <c r="S571" s="31"/>
      <c r="T571" s="36" t="s">
        <v>439</v>
      </c>
      <c r="U571" s="1">
        <v>43203</v>
      </c>
      <c r="V571">
        <v>3162845</v>
      </c>
      <c r="W571" s="1">
        <v>43203</v>
      </c>
      <c r="X571" s="70" t="str">
        <f>VLOOKUP(T571,'GL Types'!$A$2:$B$9,2,FALSE)</f>
        <v>Finished Goods</v>
      </c>
      <c r="Y571" s="70" t="str">
        <f>VLOOKUP(Q571,'Coding Matrix'!$D$8:$H$70,5,FALSE)</f>
        <v>Prior Rear Reserves - Shipped out of rotation</v>
      </c>
    </row>
    <row r="572" spans="1:25" x14ac:dyDescent="0.25">
      <c r="A572" s="1">
        <v>43203</v>
      </c>
      <c r="B572">
        <v>-18</v>
      </c>
      <c r="C572" s="36" t="s">
        <v>438</v>
      </c>
      <c r="D572" s="31" t="s">
        <v>1473</v>
      </c>
      <c r="E572" s="31" t="s">
        <v>1474</v>
      </c>
      <c r="F572">
        <v>5533367</v>
      </c>
      <c r="G572" s="36" t="s">
        <v>612</v>
      </c>
      <c r="H572">
        <v>28.9404</v>
      </c>
      <c r="I572">
        <v>-520.92999999999995</v>
      </c>
      <c r="J572" s="36" t="s">
        <v>446</v>
      </c>
      <c r="K572" s="31" t="s">
        <v>463</v>
      </c>
      <c r="L572" s="36" t="s">
        <v>1475</v>
      </c>
      <c r="M572" s="19">
        <v>75</v>
      </c>
      <c r="N572" s="31" t="s">
        <v>1456</v>
      </c>
      <c r="O572" s="34" t="str">
        <f t="shared" si="28"/>
        <v>RES</v>
      </c>
      <c r="P572" s="31" t="s">
        <v>140</v>
      </c>
      <c r="Q572" s="34" t="str">
        <f t="shared" si="29"/>
        <v>RESSOR</v>
      </c>
      <c r="R572" s="34" t="str">
        <f>VLOOKUP(Q572,'Coding Matrix'!$D$8:$G$70,4,FALSE)</f>
        <v>Plant</v>
      </c>
      <c r="S572" s="31"/>
      <c r="T572" s="36" t="s">
        <v>439</v>
      </c>
      <c r="U572" s="1">
        <v>43203</v>
      </c>
      <c r="V572">
        <v>2200359</v>
      </c>
      <c r="W572" s="1">
        <v>43203</v>
      </c>
      <c r="X572" s="70" t="str">
        <f>VLOOKUP(T572,'GL Types'!$A$2:$B$9,2,FALSE)</f>
        <v>Finished Goods</v>
      </c>
      <c r="Y572" s="70" t="str">
        <f>VLOOKUP(Q572,'Coding Matrix'!$D$8:$H$70,5,FALSE)</f>
        <v>Prior Rear Reserves - Shipped out of rotation</v>
      </c>
    </row>
    <row r="573" spans="1:25" x14ac:dyDescent="0.25">
      <c r="A573" s="1">
        <v>43203</v>
      </c>
      <c r="B573">
        <v>-52</v>
      </c>
      <c r="C573" s="36" t="s">
        <v>438</v>
      </c>
      <c r="D573" s="31" t="s">
        <v>1143</v>
      </c>
      <c r="E573" s="31" t="s">
        <v>1476</v>
      </c>
      <c r="F573">
        <v>5533367</v>
      </c>
      <c r="G573" s="36" t="s">
        <v>612</v>
      </c>
      <c r="H573">
        <v>20.099299999999999</v>
      </c>
      <c r="I573" s="32">
        <v>-1045.1600000000001</v>
      </c>
      <c r="J573" s="36" t="s">
        <v>446</v>
      </c>
      <c r="K573" s="31" t="s">
        <v>463</v>
      </c>
      <c r="L573" s="36" t="s">
        <v>1475</v>
      </c>
      <c r="M573" s="19">
        <v>75</v>
      </c>
      <c r="N573" s="31" t="s">
        <v>1456</v>
      </c>
      <c r="O573" s="34" t="str">
        <f t="shared" si="28"/>
        <v>RES</v>
      </c>
      <c r="P573" s="31" t="s">
        <v>140</v>
      </c>
      <c r="Q573" s="34" t="str">
        <f t="shared" si="29"/>
        <v>RESSOR</v>
      </c>
      <c r="R573" s="34" t="str">
        <f>VLOOKUP(Q573,'Coding Matrix'!$D$8:$G$70,4,FALSE)</f>
        <v>Plant</v>
      </c>
      <c r="S573" s="31"/>
      <c r="T573" s="36" t="s">
        <v>439</v>
      </c>
      <c r="U573" s="1">
        <v>43203</v>
      </c>
      <c r="V573">
        <v>2200458</v>
      </c>
      <c r="W573" s="1">
        <v>43203</v>
      </c>
      <c r="X573" s="70" t="str">
        <f>VLOOKUP(T573,'GL Types'!$A$2:$B$9,2,FALSE)</f>
        <v>Finished Goods</v>
      </c>
      <c r="Y573" s="70" t="str">
        <f>VLOOKUP(Q573,'Coding Matrix'!$D$8:$H$70,5,FALSE)</f>
        <v>Prior Rear Reserves - Shipped out of rotation</v>
      </c>
    </row>
    <row r="574" spans="1:25" x14ac:dyDescent="0.25">
      <c r="A574" s="1">
        <v>43203</v>
      </c>
      <c r="B574">
        <v>-3</v>
      </c>
      <c r="C574" s="36" t="s">
        <v>438</v>
      </c>
      <c r="D574" s="31" t="s">
        <v>1477</v>
      </c>
      <c r="E574" s="31" t="s">
        <v>1478</v>
      </c>
      <c r="F574">
        <v>5533367</v>
      </c>
      <c r="G574" s="36" t="s">
        <v>612</v>
      </c>
      <c r="H574">
        <v>250.0772</v>
      </c>
      <c r="I574">
        <v>-750.23</v>
      </c>
      <c r="J574" s="36" t="s">
        <v>446</v>
      </c>
      <c r="K574" s="31" t="s">
        <v>463</v>
      </c>
      <c r="L574" s="36" t="s">
        <v>1475</v>
      </c>
      <c r="M574" s="19">
        <v>75</v>
      </c>
      <c r="N574" s="31" t="s">
        <v>1456</v>
      </c>
      <c r="O574" s="34" t="str">
        <f t="shared" si="28"/>
        <v>RES</v>
      </c>
      <c r="P574" s="31" t="s">
        <v>140</v>
      </c>
      <c r="Q574" s="34" t="str">
        <f t="shared" si="29"/>
        <v>RESSOR</v>
      </c>
      <c r="R574" s="34" t="str">
        <f>VLOOKUP(Q574,'Coding Matrix'!$D$8:$G$70,4,FALSE)</f>
        <v>Plant</v>
      </c>
      <c r="S574" s="31"/>
      <c r="T574" s="36" t="s">
        <v>439</v>
      </c>
      <c r="U574" s="1">
        <v>43203</v>
      </c>
      <c r="V574">
        <v>2201970</v>
      </c>
      <c r="W574" s="1">
        <v>43203</v>
      </c>
      <c r="X574" s="70" t="str">
        <f>VLOOKUP(T574,'GL Types'!$A$2:$B$9,2,FALSE)</f>
        <v>Finished Goods</v>
      </c>
      <c r="Y574" s="70" t="str">
        <f>VLOOKUP(Q574,'Coding Matrix'!$D$8:$H$70,5,FALSE)</f>
        <v>Prior Rear Reserves - Shipped out of rotation</v>
      </c>
    </row>
    <row r="575" spans="1:25" x14ac:dyDescent="0.25">
      <c r="A575" s="1">
        <v>43203</v>
      </c>
      <c r="B575">
        <v>-64</v>
      </c>
      <c r="C575" s="36" t="s">
        <v>438</v>
      </c>
      <c r="D575" s="31" t="s">
        <v>1479</v>
      </c>
      <c r="E575" s="31" t="s">
        <v>1480</v>
      </c>
      <c r="F575">
        <v>5533367</v>
      </c>
      <c r="G575" s="36" t="s">
        <v>612</v>
      </c>
      <c r="H575">
        <v>19.316800000000001</v>
      </c>
      <c r="I575" s="32">
        <v>-1236.28</v>
      </c>
      <c r="J575" s="36" t="s">
        <v>446</v>
      </c>
      <c r="K575" s="31" t="s">
        <v>463</v>
      </c>
      <c r="L575" s="36" t="s">
        <v>1475</v>
      </c>
      <c r="M575" s="19">
        <v>75</v>
      </c>
      <c r="N575" s="31" t="s">
        <v>1456</v>
      </c>
      <c r="O575" s="34" t="str">
        <f t="shared" si="28"/>
        <v>RES</v>
      </c>
      <c r="P575" s="31" t="s">
        <v>140</v>
      </c>
      <c r="Q575" s="34" t="str">
        <f t="shared" si="29"/>
        <v>RESSOR</v>
      </c>
      <c r="R575" s="34" t="str">
        <f>VLOOKUP(Q575,'Coding Matrix'!$D$8:$G$70,4,FALSE)</f>
        <v>Plant</v>
      </c>
      <c r="S575" s="31"/>
      <c r="T575" s="36" t="s">
        <v>439</v>
      </c>
      <c r="U575" s="1">
        <v>43203</v>
      </c>
      <c r="V575">
        <v>3167414</v>
      </c>
      <c r="W575" s="1">
        <v>43203</v>
      </c>
      <c r="X575" s="70" t="str">
        <f>VLOOKUP(T575,'GL Types'!$A$2:$B$9,2,FALSE)</f>
        <v>Finished Goods</v>
      </c>
      <c r="Y575" s="70" t="str">
        <f>VLOOKUP(Q575,'Coding Matrix'!$D$8:$H$70,5,FALSE)</f>
        <v>Prior Rear Reserves - Shipped out of rotation</v>
      </c>
    </row>
    <row r="576" spans="1:25" x14ac:dyDescent="0.25">
      <c r="A576" s="1">
        <v>43203</v>
      </c>
      <c r="B576">
        <v>-58</v>
      </c>
      <c r="C576" s="36" t="s">
        <v>438</v>
      </c>
      <c r="D576" s="31" t="s">
        <v>1481</v>
      </c>
      <c r="E576" s="31" t="s">
        <v>1482</v>
      </c>
      <c r="F576">
        <v>5533367</v>
      </c>
      <c r="G576" s="36" t="s">
        <v>612</v>
      </c>
      <c r="H576">
        <v>29.289200000000001</v>
      </c>
      <c r="I576" s="32">
        <v>-1698.77</v>
      </c>
      <c r="J576" s="36" t="s">
        <v>446</v>
      </c>
      <c r="K576" s="31" t="s">
        <v>463</v>
      </c>
      <c r="L576" s="36" t="s">
        <v>1483</v>
      </c>
      <c r="M576" s="19">
        <v>75</v>
      </c>
      <c r="N576" s="31" t="s">
        <v>1456</v>
      </c>
      <c r="O576" s="34" t="str">
        <f t="shared" si="28"/>
        <v>RES</v>
      </c>
      <c r="P576" s="31" t="s">
        <v>140</v>
      </c>
      <c r="Q576" s="34" t="str">
        <f t="shared" si="29"/>
        <v>RESSOR</v>
      </c>
      <c r="R576" s="34" t="str">
        <f>VLOOKUP(Q576,'Coding Matrix'!$D$8:$G$70,4,FALSE)</f>
        <v>Plant</v>
      </c>
      <c r="S576" s="31"/>
      <c r="T576" s="36" t="s">
        <v>439</v>
      </c>
      <c r="U576" s="1">
        <v>43203</v>
      </c>
      <c r="V576">
        <v>3164891</v>
      </c>
      <c r="W576" s="1">
        <v>43203</v>
      </c>
      <c r="X576" s="70" t="str">
        <f>VLOOKUP(T576,'GL Types'!$A$2:$B$9,2,FALSE)</f>
        <v>Finished Goods</v>
      </c>
      <c r="Y576" s="70" t="str">
        <f>VLOOKUP(Q576,'Coding Matrix'!$D$8:$H$70,5,FALSE)</f>
        <v>Prior Rear Reserves - Shipped out of rotation</v>
      </c>
    </row>
    <row r="577" spans="1:25" x14ac:dyDescent="0.25">
      <c r="A577" s="1">
        <v>43203</v>
      </c>
      <c r="B577">
        <v>-52</v>
      </c>
      <c r="C577" s="36" t="s">
        <v>438</v>
      </c>
      <c r="D577" s="31" t="s">
        <v>1484</v>
      </c>
      <c r="E577" s="31" t="s">
        <v>1485</v>
      </c>
      <c r="F577">
        <v>5533367</v>
      </c>
      <c r="G577" s="36" t="s">
        <v>612</v>
      </c>
      <c r="H577">
        <v>20.0977</v>
      </c>
      <c r="I577" s="32">
        <v>-1045.08</v>
      </c>
      <c r="J577" s="36" t="s">
        <v>446</v>
      </c>
      <c r="K577" s="31" t="s">
        <v>463</v>
      </c>
      <c r="L577" s="36" t="s">
        <v>1483</v>
      </c>
      <c r="M577" s="19">
        <v>75</v>
      </c>
      <c r="N577" s="31" t="s">
        <v>1456</v>
      </c>
      <c r="O577" s="34" t="str">
        <f t="shared" si="28"/>
        <v>RES</v>
      </c>
      <c r="P577" s="31" t="s">
        <v>140</v>
      </c>
      <c r="Q577" s="34" t="str">
        <f t="shared" si="29"/>
        <v>RESSOR</v>
      </c>
      <c r="R577" s="34" t="str">
        <f>VLOOKUP(Q577,'Coding Matrix'!$D$8:$G$70,4,FALSE)</f>
        <v>Plant</v>
      </c>
      <c r="S577" s="31"/>
      <c r="T577" s="36" t="s">
        <v>439</v>
      </c>
      <c r="U577" s="1">
        <v>43203</v>
      </c>
      <c r="V577">
        <v>2202932</v>
      </c>
      <c r="W577" s="1">
        <v>43203</v>
      </c>
      <c r="X577" s="70" t="str">
        <f>VLOOKUP(T577,'GL Types'!$A$2:$B$9,2,FALSE)</f>
        <v>Finished Goods</v>
      </c>
      <c r="Y577" s="70" t="str">
        <f>VLOOKUP(Q577,'Coding Matrix'!$D$8:$H$70,5,FALSE)</f>
        <v>Prior Rear Reserves - Shipped out of rotation</v>
      </c>
    </row>
    <row r="578" spans="1:25" x14ac:dyDescent="0.25">
      <c r="A578" s="1">
        <v>43203</v>
      </c>
      <c r="B578">
        <v>-52</v>
      </c>
      <c r="C578" s="36" t="s">
        <v>438</v>
      </c>
      <c r="D578" s="31" t="s">
        <v>1486</v>
      </c>
      <c r="E578" s="31" t="s">
        <v>1487</v>
      </c>
      <c r="F578">
        <v>5533367</v>
      </c>
      <c r="G578" s="36" t="s">
        <v>612</v>
      </c>
      <c r="H578">
        <v>14.972799999999999</v>
      </c>
      <c r="I578">
        <v>-778.59</v>
      </c>
      <c r="J578" s="36" t="s">
        <v>446</v>
      </c>
      <c r="K578" s="31" t="s">
        <v>463</v>
      </c>
      <c r="L578" s="36" t="s">
        <v>1483</v>
      </c>
      <c r="M578" s="19">
        <v>75</v>
      </c>
      <c r="N578" s="31" t="s">
        <v>1456</v>
      </c>
      <c r="O578" s="34" t="str">
        <f t="shared" si="28"/>
        <v>RES</v>
      </c>
      <c r="P578" s="31" t="s">
        <v>140</v>
      </c>
      <c r="Q578" s="34" t="str">
        <f t="shared" si="29"/>
        <v>RESSOR</v>
      </c>
      <c r="R578" s="34" t="str">
        <f>VLOOKUP(Q578,'Coding Matrix'!$D$8:$G$70,4,FALSE)</f>
        <v>Plant</v>
      </c>
      <c r="S578" s="31"/>
      <c r="T578" s="36" t="s">
        <v>439</v>
      </c>
      <c r="U578" s="1">
        <v>43203</v>
      </c>
      <c r="V578">
        <v>3149667</v>
      </c>
      <c r="W578" s="1">
        <v>43203</v>
      </c>
      <c r="X578" s="70" t="str">
        <f>VLOOKUP(T578,'GL Types'!$A$2:$B$9,2,FALSE)</f>
        <v>Finished Goods</v>
      </c>
      <c r="Y578" s="70" t="str">
        <f>VLOOKUP(Q578,'Coding Matrix'!$D$8:$H$70,5,FALSE)</f>
        <v>Prior Rear Reserves - Shipped out of rotation</v>
      </c>
    </row>
    <row r="579" spans="1:25" x14ac:dyDescent="0.25">
      <c r="A579" s="1">
        <v>43203</v>
      </c>
      <c r="B579">
        <v>-56</v>
      </c>
      <c r="C579" s="36" t="s">
        <v>438</v>
      </c>
      <c r="D579" s="31" t="s">
        <v>1488</v>
      </c>
      <c r="E579" s="31" t="s">
        <v>1489</v>
      </c>
      <c r="F579">
        <v>5533367</v>
      </c>
      <c r="G579" s="36" t="s">
        <v>612</v>
      </c>
      <c r="H579">
        <v>15.1205</v>
      </c>
      <c r="I579">
        <v>-846.75</v>
      </c>
      <c r="J579" s="36" t="s">
        <v>446</v>
      </c>
      <c r="K579" s="31" t="s">
        <v>463</v>
      </c>
      <c r="L579" s="36" t="s">
        <v>1483</v>
      </c>
      <c r="M579" s="19">
        <v>75</v>
      </c>
      <c r="N579" s="31" t="s">
        <v>1456</v>
      </c>
      <c r="O579" s="34" t="str">
        <f t="shared" ref="O579:O642" si="30">LEFT(N579,3)</f>
        <v>RES</v>
      </c>
      <c r="P579" s="31" t="s">
        <v>140</v>
      </c>
      <c r="Q579" s="34" t="str">
        <f t="shared" si="29"/>
        <v>RESSOR</v>
      </c>
      <c r="R579" s="34" t="str">
        <f>VLOOKUP(Q579,'Coding Matrix'!$D$8:$G$70,4,FALSE)</f>
        <v>Plant</v>
      </c>
      <c r="S579" s="31"/>
      <c r="T579" s="36" t="s">
        <v>439</v>
      </c>
      <c r="U579" s="1">
        <v>43203</v>
      </c>
      <c r="V579">
        <v>3167787</v>
      </c>
      <c r="W579" s="1">
        <v>43203</v>
      </c>
      <c r="X579" s="70" t="str">
        <f>VLOOKUP(T579,'GL Types'!$A$2:$B$9,2,FALSE)</f>
        <v>Finished Goods</v>
      </c>
      <c r="Y579" s="70" t="str">
        <f>VLOOKUP(Q579,'Coding Matrix'!$D$8:$H$70,5,FALSE)</f>
        <v>Prior Rear Reserves - Shipped out of rotation</v>
      </c>
    </row>
    <row r="580" spans="1:25" x14ac:dyDescent="0.25">
      <c r="A580" s="1">
        <v>43203</v>
      </c>
      <c r="B580">
        <v>-170</v>
      </c>
      <c r="C580" s="36" t="s">
        <v>438</v>
      </c>
      <c r="D580" s="31" t="s">
        <v>1490</v>
      </c>
      <c r="E580" s="31" t="s">
        <v>1491</v>
      </c>
      <c r="F580">
        <v>5533367</v>
      </c>
      <c r="G580" s="36" t="s">
        <v>612</v>
      </c>
      <c r="H580">
        <v>9.4940999999999995</v>
      </c>
      <c r="I580" s="32">
        <v>-1614</v>
      </c>
      <c r="J580" s="36" t="s">
        <v>446</v>
      </c>
      <c r="K580" s="31" t="s">
        <v>463</v>
      </c>
      <c r="L580" s="36" t="s">
        <v>1483</v>
      </c>
      <c r="M580" s="19">
        <v>75</v>
      </c>
      <c r="N580" s="31" t="s">
        <v>1456</v>
      </c>
      <c r="O580" s="34" t="str">
        <f t="shared" si="30"/>
        <v>RES</v>
      </c>
      <c r="P580" s="31" t="s">
        <v>140</v>
      </c>
      <c r="Q580" s="34" t="str">
        <f t="shared" si="29"/>
        <v>RESSOR</v>
      </c>
      <c r="R580" s="34" t="str">
        <f>VLOOKUP(Q580,'Coding Matrix'!$D$8:$G$70,4,FALSE)</f>
        <v>Plant</v>
      </c>
      <c r="S580" s="31"/>
      <c r="T580" s="36" t="s">
        <v>439</v>
      </c>
      <c r="U580" s="1">
        <v>43203</v>
      </c>
      <c r="V580">
        <v>3161049</v>
      </c>
      <c r="W580" s="1">
        <v>43203</v>
      </c>
      <c r="X580" s="70" t="str">
        <f>VLOOKUP(T580,'GL Types'!$A$2:$B$9,2,FALSE)</f>
        <v>Finished Goods</v>
      </c>
      <c r="Y580" s="70" t="str">
        <f>VLOOKUP(Q580,'Coding Matrix'!$D$8:$H$70,5,FALSE)</f>
        <v>Prior Rear Reserves - Shipped out of rotation</v>
      </c>
    </row>
    <row r="581" spans="1:25" x14ac:dyDescent="0.25">
      <c r="A581" s="1">
        <v>43203</v>
      </c>
      <c r="B581">
        <v>-44</v>
      </c>
      <c r="C581" s="36" t="s">
        <v>438</v>
      </c>
      <c r="D581" s="31" t="s">
        <v>1181</v>
      </c>
      <c r="E581" s="31" t="s">
        <v>1492</v>
      </c>
      <c r="F581">
        <v>5533367</v>
      </c>
      <c r="G581" s="36" t="s">
        <v>612</v>
      </c>
      <c r="H581">
        <v>26.841699999999999</v>
      </c>
      <c r="I581" s="32">
        <v>-1181.03</v>
      </c>
      <c r="J581" s="36" t="s">
        <v>446</v>
      </c>
      <c r="K581" s="31" t="s">
        <v>463</v>
      </c>
      <c r="L581" s="36" t="s">
        <v>1493</v>
      </c>
      <c r="M581" s="19">
        <v>75</v>
      </c>
      <c r="N581" s="31" t="s">
        <v>1456</v>
      </c>
      <c r="O581" s="34" t="str">
        <f t="shared" si="30"/>
        <v>RES</v>
      </c>
      <c r="P581" s="31" t="s">
        <v>140</v>
      </c>
      <c r="Q581" s="34" t="str">
        <f t="shared" si="29"/>
        <v>RESSOR</v>
      </c>
      <c r="R581" s="34" t="str">
        <f>VLOOKUP(Q581,'Coding Matrix'!$D$8:$G$70,4,FALSE)</f>
        <v>Plant</v>
      </c>
      <c r="S581" s="31"/>
      <c r="T581" s="36" t="s">
        <v>439</v>
      </c>
      <c r="U581" s="1">
        <v>43203</v>
      </c>
      <c r="V581">
        <v>3160844</v>
      </c>
      <c r="W581" s="1">
        <v>43203</v>
      </c>
      <c r="X581" s="70" t="str">
        <f>VLOOKUP(T581,'GL Types'!$A$2:$B$9,2,FALSE)</f>
        <v>Finished Goods</v>
      </c>
      <c r="Y581" s="70" t="str">
        <f>VLOOKUP(Q581,'Coding Matrix'!$D$8:$H$70,5,FALSE)</f>
        <v>Prior Rear Reserves - Shipped out of rotation</v>
      </c>
    </row>
    <row r="582" spans="1:25" x14ac:dyDescent="0.25">
      <c r="A582" s="1">
        <v>43206</v>
      </c>
      <c r="B582">
        <v>-40</v>
      </c>
      <c r="C582" s="36" t="s">
        <v>438</v>
      </c>
      <c r="D582" s="31" t="s">
        <v>1412</v>
      </c>
      <c r="E582" s="31" t="s">
        <v>1413</v>
      </c>
      <c r="F582">
        <v>5539781</v>
      </c>
      <c r="G582" s="36" t="s">
        <v>612</v>
      </c>
      <c r="H582">
        <v>20.7075</v>
      </c>
      <c r="I582">
        <v>-828.3</v>
      </c>
      <c r="J582" s="36" t="s">
        <v>446</v>
      </c>
      <c r="K582" s="31" t="s">
        <v>463</v>
      </c>
      <c r="L582" s="36" t="s">
        <v>1414</v>
      </c>
      <c r="M582" s="19">
        <v>75</v>
      </c>
      <c r="N582" s="31" t="s">
        <v>1415</v>
      </c>
      <c r="O582" s="34" t="str">
        <f t="shared" si="30"/>
        <v>RES</v>
      </c>
      <c r="P582" s="31" t="s">
        <v>140</v>
      </c>
      <c r="Q582" s="34" t="str">
        <f t="shared" si="29"/>
        <v>RESSOR</v>
      </c>
      <c r="R582" s="34" t="str">
        <f>VLOOKUP(Q582,'Coding Matrix'!$D$8:$G$70,4,FALSE)</f>
        <v>Plant</v>
      </c>
      <c r="S582" s="31"/>
      <c r="T582" s="36" t="s">
        <v>439</v>
      </c>
      <c r="U582" s="1">
        <v>43206</v>
      </c>
      <c r="V582">
        <v>2202727</v>
      </c>
      <c r="W582" s="1">
        <v>43206</v>
      </c>
      <c r="X582" s="70" t="str">
        <f>VLOOKUP(T582,'GL Types'!$A$2:$B$9,2,FALSE)</f>
        <v>Finished Goods</v>
      </c>
      <c r="Y582" s="70" t="str">
        <f>VLOOKUP(Q582,'Coding Matrix'!$D$8:$H$70,5,FALSE)</f>
        <v>Prior Rear Reserves - Shipped out of rotation</v>
      </c>
    </row>
    <row r="583" spans="1:25" x14ac:dyDescent="0.25">
      <c r="A583" s="1">
        <v>43206</v>
      </c>
      <c r="B583">
        <v>-37</v>
      </c>
      <c r="C583" s="36" t="s">
        <v>438</v>
      </c>
      <c r="D583" s="31" t="s">
        <v>1416</v>
      </c>
      <c r="E583" s="31" t="s">
        <v>1417</v>
      </c>
      <c r="F583">
        <v>5539781</v>
      </c>
      <c r="G583" s="36" t="s">
        <v>612</v>
      </c>
      <c r="H583">
        <v>25.859300000000001</v>
      </c>
      <c r="I583">
        <v>-956.79</v>
      </c>
      <c r="J583" s="36" t="s">
        <v>446</v>
      </c>
      <c r="K583" s="31" t="s">
        <v>463</v>
      </c>
      <c r="L583" s="36" t="s">
        <v>1414</v>
      </c>
      <c r="M583" s="19">
        <v>75</v>
      </c>
      <c r="N583" s="31" t="s">
        <v>1415</v>
      </c>
      <c r="O583" s="34" t="str">
        <f t="shared" si="30"/>
        <v>RES</v>
      </c>
      <c r="P583" s="31" t="s">
        <v>140</v>
      </c>
      <c r="Q583" s="34" t="str">
        <f t="shared" si="29"/>
        <v>RESSOR</v>
      </c>
      <c r="R583" s="34" t="str">
        <f>VLOOKUP(Q583,'Coding Matrix'!$D$8:$G$70,4,FALSE)</f>
        <v>Plant</v>
      </c>
      <c r="S583" s="31"/>
      <c r="T583" s="36" t="s">
        <v>439</v>
      </c>
      <c r="U583" s="1">
        <v>43206</v>
      </c>
      <c r="V583">
        <v>2202089</v>
      </c>
      <c r="W583" s="1">
        <v>43206</v>
      </c>
      <c r="X583" s="70" t="str">
        <f>VLOOKUP(T583,'GL Types'!$A$2:$B$9,2,FALSE)</f>
        <v>Finished Goods</v>
      </c>
      <c r="Y583" s="70" t="str">
        <f>VLOOKUP(Q583,'Coding Matrix'!$D$8:$H$70,5,FALSE)</f>
        <v>Prior Rear Reserves - Shipped out of rotation</v>
      </c>
    </row>
    <row r="584" spans="1:25" x14ac:dyDescent="0.25">
      <c r="A584" s="1">
        <v>43206</v>
      </c>
      <c r="B584">
        <v>-20</v>
      </c>
      <c r="C584" s="36" t="s">
        <v>438</v>
      </c>
      <c r="D584" s="31" t="s">
        <v>1393</v>
      </c>
      <c r="E584" s="31" t="s">
        <v>1394</v>
      </c>
      <c r="F584">
        <v>5539781</v>
      </c>
      <c r="G584" s="36" t="s">
        <v>612</v>
      </c>
      <c r="H584">
        <v>17.126799999999999</v>
      </c>
      <c r="I584">
        <v>-342.54</v>
      </c>
      <c r="J584" s="36" t="s">
        <v>446</v>
      </c>
      <c r="K584" s="31" t="s">
        <v>463</v>
      </c>
      <c r="L584" s="36" t="s">
        <v>1418</v>
      </c>
      <c r="M584" s="19">
        <v>75</v>
      </c>
      <c r="N584" s="31" t="s">
        <v>1415</v>
      </c>
      <c r="O584" s="34" t="str">
        <f t="shared" si="30"/>
        <v>RES</v>
      </c>
      <c r="P584" s="31" t="s">
        <v>139</v>
      </c>
      <c r="Q584" s="34" t="str">
        <f t="shared" si="29"/>
        <v>RESEXP</v>
      </c>
      <c r="R584" s="34" t="str">
        <f>VLOOKUP(Q584,'Coding Matrix'!$D$8:$G$70,4,FALSE)</f>
        <v>Plant</v>
      </c>
      <c r="S584" s="31"/>
      <c r="T584" s="36" t="s">
        <v>439</v>
      </c>
      <c r="U584" s="1">
        <v>43206</v>
      </c>
      <c r="V584">
        <v>3168250</v>
      </c>
      <c r="W584" s="1">
        <v>43206</v>
      </c>
      <c r="X584" s="70" t="str">
        <f>VLOOKUP(T584,'GL Types'!$A$2:$B$9,2,FALSE)</f>
        <v>Finished Goods</v>
      </c>
      <c r="Y584" s="70" t="str">
        <f>VLOOKUP(Q584,'Coding Matrix'!$D$8:$H$70,5,FALSE)</f>
        <v>Prior Rear Reserves - Expired</v>
      </c>
    </row>
    <row r="585" spans="1:25" x14ac:dyDescent="0.25">
      <c r="A585" s="1">
        <v>43206</v>
      </c>
      <c r="B585">
        <v>-75</v>
      </c>
      <c r="C585" s="36" t="s">
        <v>438</v>
      </c>
      <c r="D585" s="31" t="s">
        <v>1393</v>
      </c>
      <c r="E585" s="31" t="s">
        <v>1394</v>
      </c>
      <c r="F585">
        <v>5539781</v>
      </c>
      <c r="G585" s="36" t="s">
        <v>612</v>
      </c>
      <c r="H585">
        <v>17.126799999999999</v>
      </c>
      <c r="I585" s="32">
        <v>-1284.51</v>
      </c>
      <c r="J585" s="36" t="s">
        <v>446</v>
      </c>
      <c r="K585" s="31" t="s">
        <v>463</v>
      </c>
      <c r="L585" s="36" t="s">
        <v>1418</v>
      </c>
      <c r="M585" s="19">
        <v>75</v>
      </c>
      <c r="N585" s="31" t="s">
        <v>1415</v>
      </c>
      <c r="O585" s="34" t="str">
        <f t="shared" si="30"/>
        <v>RES</v>
      </c>
      <c r="P585" s="31" t="s">
        <v>139</v>
      </c>
      <c r="Q585" s="34" t="str">
        <f t="shared" si="29"/>
        <v>RESEXP</v>
      </c>
      <c r="R585" s="34" t="str">
        <f>VLOOKUP(Q585,'Coding Matrix'!$D$8:$G$70,4,FALSE)</f>
        <v>Plant</v>
      </c>
      <c r="S585" s="31"/>
      <c r="T585" s="36" t="s">
        <v>439</v>
      </c>
      <c r="U585" s="1">
        <v>43206</v>
      </c>
      <c r="V585">
        <v>3168250</v>
      </c>
      <c r="W585" s="1">
        <v>43206</v>
      </c>
      <c r="X585" s="70" t="str">
        <f>VLOOKUP(T585,'GL Types'!$A$2:$B$9,2,FALSE)</f>
        <v>Finished Goods</v>
      </c>
      <c r="Y585" s="70" t="str">
        <f>VLOOKUP(Q585,'Coding Matrix'!$D$8:$H$70,5,FALSE)</f>
        <v>Prior Rear Reserves - Expired</v>
      </c>
    </row>
    <row r="586" spans="1:25" x14ac:dyDescent="0.25">
      <c r="A586" s="1">
        <v>43206</v>
      </c>
      <c r="B586">
        <v>-110</v>
      </c>
      <c r="C586" s="36" t="s">
        <v>438</v>
      </c>
      <c r="D586" s="31" t="s">
        <v>1419</v>
      </c>
      <c r="E586" s="31" t="s">
        <v>1420</v>
      </c>
      <c r="F586">
        <v>5539781</v>
      </c>
      <c r="G586" s="36" t="s">
        <v>612</v>
      </c>
      <c r="H586">
        <v>22.372499999999999</v>
      </c>
      <c r="I586" s="32">
        <v>-2460.98</v>
      </c>
      <c r="J586" s="36" t="s">
        <v>446</v>
      </c>
      <c r="K586" s="31" t="s">
        <v>463</v>
      </c>
      <c r="L586" s="36" t="s">
        <v>1418</v>
      </c>
      <c r="M586" s="19">
        <v>75</v>
      </c>
      <c r="N586" s="31" t="s">
        <v>1415</v>
      </c>
      <c r="O586" s="34" t="str">
        <f t="shared" si="30"/>
        <v>RES</v>
      </c>
      <c r="P586" s="31" t="s">
        <v>139</v>
      </c>
      <c r="Q586" s="34" t="str">
        <f t="shared" si="29"/>
        <v>RESEXP</v>
      </c>
      <c r="R586" s="34" t="str">
        <f>VLOOKUP(Q586,'Coding Matrix'!$D$8:$G$70,4,FALSE)</f>
        <v>Plant</v>
      </c>
      <c r="S586" s="31"/>
      <c r="T586" s="36" t="s">
        <v>439</v>
      </c>
      <c r="U586" s="1">
        <v>43206</v>
      </c>
      <c r="V586">
        <v>3167106</v>
      </c>
      <c r="W586" s="1">
        <v>43206</v>
      </c>
      <c r="X586" s="70" t="str">
        <f>VLOOKUP(T586,'GL Types'!$A$2:$B$9,2,FALSE)</f>
        <v>Finished Goods</v>
      </c>
      <c r="Y586" s="70" t="str">
        <f>VLOOKUP(Q586,'Coding Matrix'!$D$8:$H$70,5,FALSE)</f>
        <v>Prior Rear Reserves - Expired</v>
      </c>
    </row>
    <row r="587" spans="1:25" x14ac:dyDescent="0.25">
      <c r="A587" s="1">
        <v>43206</v>
      </c>
      <c r="B587">
        <v>-35</v>
      </c>
      <c r="C587" s="36" t="s">
        <v>438</v>
      </c>
      <c r="D587" s="31" t="s">
        <v>1421</v>
      </c>
      <c r="E587" s="31" t="s">
        <v>1422</v>
      </c>
      <c r="F587">
        <v>5539781</v>
      </c>
      <c r="G587" s="36" t="s">
        <v>612</v>
      </c>
      <c r="H587">
        <v>20.259399999999999</v>
      </c>
      <c r="I587">
        <v>-709.08</v>
      </c>
      <c r="J587" s="36" t="s">
        <v>446</v>
      </c>
      <c r="K587" s="31" t="s">
        <v>463</v>
      </c>
      <c r="L587" s="36" t="s">
        <v>1418</v>
      </c>
      <c r="M587" s="19">
        <v>75</v>
      </c>
      <c r="N587" s="31" t="s">
        <v>1415</v>
      </c>
      <c r="O587" s="34" t="str">
        <f t="shared" si="30"/>
        <v>RES</v>
      </c>
      <c r="P587" s="31" t="s">
        <v>139</v>
      </c>
      <c r="Q587" s="34" t="str">
        <f t="shared" si="29"/>
        <v>RESEXP</v>
      </c>
      <c r="R587" s="34" t="str">
        <f>VLOOKUP(Q587,'Coding Matrix'!$D$8:$G$70,4,FALSE)</f>
        <v>Plant</v>
      </c>
      <c r="S587" s="31"/>
      <c r="T587" s="36" t="s">
        <v>439</v>
      </c>
      <c r="U587" s="1">
        <v>43206</v>
      </c>
      <c r="V587">
        <v>3166583</v>
      </c>
      <c r="W587" s="1">
        <v>43206</v>
      </c>
      <c r="X587" s="70" t="str">
        <f>VLOOKUP(T587,'GL Types'!$A$2:$B$9,2,FALSE)</f>
        <v>Finished Goods</v>
      </c>
      <c r="Y587" s="70" t="str">
        <f>VLOOKUP(Q587,'Coding Matrix'!$D$8:$H$70,5,FALSE)</f>
        <v>Prior Rear Reserves - Expired</v>
      </c>
    </row>
    <row r="588" spans="1:25" x14ac:dyDescent="0.25">
      <c r="A588" s="1">
        <v>43206</v>
      </c>
      <c r="B588">
        <v>-70</v>
      </c>
      <c r="C588" s="36" t="s">
        <v>438</v>
      </c>
      <c r="D588" s="31" t="s">
        <v>719</v>
      </c>
      <c r="E588" s="31" t="s">
        <v>1423</v>
      </c>
      <c r="F588">
        <v>5539781</v>
      </c>
      <c r="G588" s="36" t="s">
        <v>612</v>
      </c>
      <c r="H588">
        <v>17.3032</v>
      </c>
      <c r="I588" s="32">
        <v>-1211.22</v>
      </c>
      <c r="J588" s="36" t="s">
        <v>446</v>
      </c>
      <c r="K588" s="31" t="s">
        <v>463</v>
      </c>
      <c r="L588" s="36" t="s">
        <v>1424</v>
      </c>
      <c r="M588" s="19">
        <v>75</v>
      </c>
      <c r="N588" s="31" t="s">
        <v>1415</v>
      </c>
      <c r="O588" s="34" t="str">
        <f t="shared" si="30"/>
        <v>RES</v>
      </c>
      <c r="P588" s="31" t="s">
        <v>140</v>
      </c>
      <c r="Q588" s="34" t="str">
        <f t="shared" si="29"/>
        <v>RESSOR</v>
      </c>
      <c r="R588" s="34" t="str">
        <f>VLOOKUP(Q588,'Coding Matrix'!$D$8:$G$70,4,FALSE)</f>
        <v>Plant</v>
      </c>
      <c r="S588" s="31"/>
      <c r="T588" s="36" t="s">
        <v>439</v>
      </c>
      <c r="U588" s="1">
        <v>43206</v>
      </c>
      <c r="V588">
        <v>3165434</v>
      </c>
      <c r="W588" s="1">
        <v>43206</v>
      </c>
      <c r="X588" s="70" t="str">
        <f>VLOOKUP(T588,'GL Types'!$A$2:$B$9,2,FALSE)</f>
        <v>Finished Goods</v>
      </c>
      <c r="Y588" s="70" t="str">
        <f>VLOOKUP(Q588,'Coding Matrix'!$D$8:$H$70,5,FALSE)</f>
        <v>Prior Rear Reserves - Shipped out of rotation</v>
      </c>
    </row>
    <row r="589" spans="1:25" x14ac:dyDescent="0.25">
      <c r="A589" s="1">
        <v>43206</v>
      </c>
      <c r="B589">
        <v>-70</v>
      </c>
      <c r="C589" s="36" t="s">
        <v>438</v>
      </c>
      <c r="D589" s="31" t="s">
        <v>1425</v>
      </c>
      <c r="E589" s="31" t="s">
        <v>1426</v>
      </c>
      <c r="F589">
        <v>5539781</v>
      </c>
      <c r="G589" s="36" t="s">
        <v>612</v>
      </c>
      <c r="H589">
        <v>17.3002</v>
      </c>
      <c r="I589" s="32">
        <v>-1211.01</v>
      </c>
      <c r="J589" s="36" t="s">
        <v>446</v>
      </c>
      <c r="K589" s="31" t="s">
        <v>463</v>
      </c>
      <c r="L589" s="36" t="s">
        <v>1424</v>
      </c>
      <c r="M589" s="19">
        <v>75</v>
      </c>
      <c r="N589" s="31" t="s">
        <v>1415</v>
      </c>
      <c r="O589" s="34" t="str">
        <f t="shared" si="30"/>
        <v>RES</v>
      </c>
      <c r="P589" s="31" t="s">
        <v>140</v>
      </c>
      <c r="Q589" s="34" t="str">
        <f t="shared" si="29"/>
        <v>RESSOR</v>
      </c>
      <c r="R589" s="34" t="str">
        <f>VLOOKUP(Q589,'Coding Matrix'!$D$8:$G$70,4,FALSE)</f>
        <v>Plant</v>
      </c>
      <c r="S589" s="31"/>
      <c r="T589" s="36" t="s">
        <v>439</v>
      </c>
      <c r="U589" s="1">
        <v>43206</v>
      </c>
      <c r="V589">
        <v>3165476</v>
      </c>
      <c r="W589" s="1">
        <v>43206</v>
      </c>
      <c r="X589" s="70" t="str">
        <f>VLOOKUP(T589,'GL Types'!$A$2:$B$9,2,FALSE)</f>
        <v>Finished Goods</v>
      </c>
      <c r="Y589" s="70" t="str">
        <f>VLOOKUP(Q589,'Coding Matrix'!$D$8:$H$70,5,FALSE)</f>
        <v>Prior Rear Reserves - Shipped out of rotation</v>
      </c>
    </row>
    <row r="590" spans="1:25" x14ac:dyDescent="0.25">
      <c r="A590" s="1">
        <v>43206</v>
      </c>
      <c r="B590">
        <v>-10</v>
      </c>
      <c r="C590" s="36" t="s">
        <v>438</v>
      </c>
      <c r="D590" s="31" t="s">
        <v>1397</v>
      </c>
      <c r="E590" s="31" t="s">
        <v>1398</v>
      </c>
      <c r="F590">
        <v>5539781</v>
      </c>
      <c r="G590" s="36" t="s">
        <v>612</v>
      </c>
      <c r="H590">
        <v>25.9419</v>
      </c>
      <c r="I590">
        <v>-259.42</v>
      </c>
      <c r="J590" s="36" t="s">
        <v>446</v>
      </c>
      <c r="K590" s="31" t="s">
        <v>463</v>
      </c>
      <c r="L590" s="36" t="s">
        <v>1424</v>
      </c>
      <c r="M590" s="19">
        <v>75</v>
      </c>
      <c r="N590" s="31" t="s">
        <v>1415</v>
      </c>
      <c r="O590" s="34" t="str">
        <f t="shared" si="30"/>
        <v>RES</v>
      </c>
      <c r="P590" s="31" t="s">
        <v>139</v>
      </c>
      <c r="Q590" s="34" t="str">
        <f t="shared" si="29"/>
        <v>RESEXP</v>
      </c>
      <c r="R590" s="34" t="str">
        <f>VLOOKUP(Q590,'Coding Matrix'!$D$8:$G$70,4,FALSE)</f>
        <v>Plant</v>
      </c>
      <c r="S590" s="31"/>
      <c r="T590" s="36" t="s">
        <v>439</v>
      </c>
      <c r="U590" s="1">
        <v>43206</v>
      </c>
      <c r="V590">
        <v>3163124</v>
      </c>
      <c r="W590" s="1">
        <v>43206</v>
      </c>
      <c r="X590" s="70" t="str">
        <f>VLOOKUP(T590,'GL Types'!$A$2:$B$9,2,FALSE)</f>
        <v>Finished Goods</v>
      </c>
      <c r="Y590" s="70" t="str">
        <f>VLOOKUP(Q590,'Coding Matrix'!$D$8:$H$70,5,FALSE)</f>
        <v>Prior Rear Reserves - Expired</v>
      </c>
    </row>
    <row r="591" spans="1:25" x14ac:dyDescent="0.25">
      <c r="A591" s="1">
        <v>43206</v>
      </c>
      <c r="B591">
        <v>-13</v>
      </c>
      <c r="C591" s="36" t="s">
        <v>438</v>
      </c>
      <c r="D591" s="31" t="s">
        <v>1400</v>
      </c>
      <c r="E591" s="31" t="s">
        <v>1401</v>
      </c>
      <c r="F591">
        <v>5539781</v>
      </c>
      <c r="G591" s="36" t="s">
        <v>612</v>
      </c>
      <c r="H591">
        <v>25.9739</v>
      </c>
      <c r="I591">
        <v>-337.66</v>
      </c>
      <c r="J591" s="36" t="s">
        <v>446</v>
      </c>
      <c r="K591" s="31" t="s">
        <v>463</v>
      </c>
      <c r="L591" s="36" t="s">
        <v>1427</v>
      </c>
      <c r="M591" s="19">
        <v>75</v>
      </c>
      <c r="N591" s="31" t="s">
        <v>1415</v>
      </c>
      <c r="O591" s="34" t="str">
        <f t="shared" si="30"/>
        <v>RES</v>
      </c>
      <c r="P591" s="31" t="s">
        <v>139</v>
      </c>
      <c r="Q591" s="34" t="str">
        <f t="shared" si="29"/>
        <v>RESEXP</v>
      </c>
      <c r="R591" s="34" t="str">
        <f>VLOOKUP(Q591,'Coding Matrix'!$D$8:$G$70,4,FALSE)</f>
        <v>Plant</v>
      </c>
      <c r="S591" s="31"/>
      <c r="T591" s="36" t="s">
        <v>439</v>
      </c>
      <c r="U591" s="1">
        <v>43206</v>
      </c>
      <c r="V591">
        <v>3163116</v>
      </c>
      <c r="W591" s="1">
        <v>43206</v>
      </c>
      <c r="X591" s="70" t="str">
        <f>VLOOKUP(T591,'GL Types'!$A$2:$B$9,2,FALSE)</f>
        <v>Finished Goods</v>
      </c>
      <c r="Y591" s="70" t="str">
        <f>VLOOKUP(Q591,'Coding Matrix'!$D$8:$H$70,5,FALSE)</f>
        <v>Prior Rear Reserves - Expired</v>
      </c>
    </row>
    <row r="592" spans="1:25" x14ac:dyDescent="0.25">
      <c r="A592" s="1">
        <v>43206</v>
      </c>
      <c r="B592">
        <v>-36</v>
      </c>
      <c r="C592" s="36" t="s">
        <v>438</v>
      </c>
      <c r="D592" s="31" t="s">
        <v>645</v>
      </c>
      <c r="E592" s="31" t="s">
        <v>646</v>
      </c>
      <c r="F592">
        <v>5539781</v>
      </c>
      <c r="G592" s="36" t="s">
        <v>612</v>
      </c>
      <c r="H592">
        <v>14.4651</v>
      </c>
      <c r="I592">
        <v>-520.74</v>
      </c>
      <c r="J592" s="36" t="s">
        <v>446</v>
      </c>
      <c r="K592" s="31" t="s">
        <v>463</v>
      </c>
      <c r="L592" s="36" t="s">
        <v>1427</v>
      </c>
      <c r="M592" s="19">
        <v>75</v>
      </c>
      <c r="N592" s="31" t="s">
        <v>1415</v>
      </c>
      <c r="O592" s="34" t="str">
        <f t="shared" si="30"/>
        <v>RES</v>
      </c>
      <c r="P592" s="31" t="s">
        <v>139</v>
      </c>
      <c r="Q592" s="34" t="str">
        <f t="shared" si="29"/>
        <v>RESEXP</v>
      </c>
      <c r="R592" s="34" t="str">
        <f>VLOOKUP(Q592,'Coding Matrix'!$D$8:$G$70,4,FALSE)</f>
        <v>Plant</v>
      </c>
      <c r="S592" s="31"/>
      <c r="T592" s="36" t="s">
        <v>439</v>
      </c>
      <c r="U592" s="1">
        <v>43206</v>
      </c>
      <c r="V592">
        <v>3159710</v>
      </c>
      <c r="W592" s="1">
        <v>43206</v>
      </c>
      <c r="X592" s="70" t="str">
        <f>VLOOKUP(T592,'GL Types'!$A$2:$B$9,2,FALSE)</f>
        <v>Finished Goods</v>
      </c>
      <c r="Y592" s="70" t="str">
        <f>VLOOKUP(Q592,'Coding Matrix'!$D$8:$H$70,5,FALSE)</f>
        <v>Prior Rear Reserves - Expired</v>
      </c>
    </row>
    <row r="593" spans="1:25" x14ac:dyDescent="0.25">
      <c r="A593" s="1">
        <v>43206</v>
      </c>
      <c r="B593">
        <v>-51</v>
      </c>
      <c r="C593" s="36" t="s">
        <v>438</v>
      </c>
      <c r="D593" s="31" t="s">
        <v>1428</v>
      </c>
      <c r="E593" s="31" t="s">
        <v>1429</v>
      </c>
      <c r="F593">
        <v>5539781</v>
      </c>
      <c r="G593" s="36" t="s">
        <v>612</v>
      </c>
      <c r="H593">
        <v>33.9193</v>
      </c>
      <c r="I593" s="32">
        <v>-1729.88</v>
      </c>
      <c r="J593" s="36" t="s">
        <v>446</v>
      </c>
      <c r="K593" s="31" t="s">
        <v>463</v>
      </c>
      <c r="L593" s="36" t="s">
        <v>1427</v>
      </c>
      <c r="M593" s="19">
        <v>75</v>
      </c>
      <c r="N593" s="31" t="s">
        <v>1415</v>
      </c>
      <c r="O593" s="34" t="str">
        <f t="shared" si="30"/>
        <v>RES</v>
      </c>
      <c r="P593" s="31" t="s">
        <v>139</v>
      </c>
      <c r="Q593" s="34" t="str">
        <f t="shared" si="29"/>
        <v>RESEXP</v>
      </c>
      <c r="R593" s="34" t="str">
        <f>VLOOKUP(Q593,'Coding Matrix'!$D$8:$G$70,4,FALSE)</f>
        <v>Plant</v>
      </c>
      <c r="S593" s="31"/>
      <c r="T593" s="36" t="s">
        <v>439</v>
      </c>
      <c r="U593" s="1">
        <v>43206</v>
      </c>
      <c r="V593">
        <v>3159068</v>
      </c>
      <c r="W593" s="1">
        <v>43206</v>
      </c>
      <c r="X593" s="70" t="str">
        <f>VLOOKUP(T593,'GL Types'!$A$2:$B$9,2,FALSE)</f>
        <v>Finished Goods</v>
      </c>
      <c r="Y593" s="70" t="str">
        <f>VLOOKUP(Q593,'Coding Matrix'!$D$8:$H$70,5,FALSE)</f>
        <v>Prior Rear Reserves - Expired</v>
      </c>
    </row>
    <row r="594" spans="1:25" x14ac:dyDescent="0.25">
      <c r="A594" s="1">
        <v>43206</v>
      </c>
      <c r="B594">
        <v>-12</v>
      </c>
      <c r="C594" s="36" t="s">
        <v>438</v>
      </c>
      <c r="D594" s="31" t="s">
        <v>649</v>
      </c>
      <c r="E594" s="31" t="s">
        <v>650</v>
      </c>
      <c r="F594">
        <v>5539781</v>
      </c>
      <c r="G594" s="36" t="s">
        <v>612</v>
      </c>
      <c r="H594">
        <v>26.694900000000001</v>
      </c>
      <c r="I594">
        <v>-320.33999999999997</v>
      </c>
      <c r="J594" s="36" t="s">
        <v>446</v>
      </c>
      <c r="K594" s="31" t="s">
        <v>463</v>
      </c>
      <c r="L594" s="36" t="s">
        <v>1427</v>
      </c>
      <c r="M594" s="19">
        <v>75</v>
      </c>
      <c r="N594" s="31" t="s">
        <v>1415</v>
      </c>
      <c r="O594" s="34" t="str">
        <f t="shared" si="30"/>
        <v>RES</v>
      </c>
      <c r="P594" s="31" t="s">
        <v>139</v>
      </c>
      <c r="Q594" s="34" t="str">
        <f t="shared" si="29"/>
        <v>RESEXP</v>
      </c>
      <c r="R594" s="34" t="str">
        <f>VLOOKUP(Q594,'Coding Matrix'!$D$8:$G$70,4,FALSE)</f>
        <v>Plant</v>
      </c>
      <c r="S594" s="31"/>
      <c r="T594" s="36" t="s">
        <v>439</v>
      </c>
      <c r="U594" s="1">
        <v>43206</v>
      </c>
      <c r="V594">
        <v>3159037</v>
      </c>
      <c r="W594" s="1">
        <v>43206</v>
      </c>
      <c r="X594" s="70" t="str">
        <f>VLOOKUP(T594,'GL Types'!$A$2:$B$9,2,FALSE)</f>
        <v>Finished Goods</v>
      </c>
      <c r="Y594" s="70" t="str">
        <f>VLOOKUP(Q594,'Coding Matrix'!$D$8:$H$70,5,FALSE)</f>
        <v>Prior Rear Reserves - Expired</v>
      </c>
    </row>
    <row r="595" spans="1:25" x14ac:dyDescent="0.25">
      <c r="A595" s="1">
        <v>43206</v>
      </c>
      <c r="B595">
        <v>-48</v>
      </c>
      <c r="C595" s="36" t="s">
        <v>438</v>
      </c>
      <c r="D595" s="31" t="s">
        <v>649</v>
      </c>
      <c r="E595" s="31" t="s">
        <v>650</v>
      </c>
      <c r="F595">
        <v>5539781</v>
      </c>
      <c r="G595" s="36" t="s">
        <v>612</v>
      </c>
      <c r="H595">
        <v>26.694900000000001</v>
      </c>
      <c r="I595" s="32">
        <v>-1281.3599999999999</v>
      </c>
      <c r="J595" s="36" t="s">
        <v>446</v>
      </c>
      <c r="K595" s="31" t="s">
        <v>463</v>
      </c>
      <c r="L595" s="36" t="s">
        <v>1427</v>
      </c>
      <c r="M595" s="19">
        <v>75</v>
      </c>
      <c r="N595" s="31" t="s">
        <v>1415</v>
      </c>
      <c r="O595" s="34" t="str">
        <f t="shared" si="30"/>
        <v>RES</v>
      </c>
      <c r="P595" s="31" t="s">
        <v>139</v>
      </c>
      <c r="Q595" s="34" t="str">
        <f t="shared" si="29"/>
        <v>RESEXP</v>
      </c>
      <c r="R595" s="34" t="str">
        <f>VLOOKUP(Q595,'Coding Matrix'!$D$8:$G$70,4,FALSE)</f>
        <v>Plant</v>
      </c>
      <c r="S595" s="31"/>
      <c r="T595" s="36" t="s">
        <v>439</v>
      </c>
      <c r="U595" s="1">
        <v>43206</v>
      </c>
      <c r="V595">
        <v>3159037</v>
      </c>
      <c r="W595" s="1">
        <v>43206</v>
      </c>
      <c r="X595" s="70" t="str">
        <f>VLOOKUP(T595,'GL Types'!$A$2:$B$9,2,FALSE)</f>
        <v>Finished Goods</v>
      </c>
      <c r="Y595" s="70" t="str">
        <f>VLOOKUP(Q595,'Coding Matrix'!$D$8:$H$70,5,FALSE)</f>
        <v>Prior Rear Reserves - Expired</v>
      </c>
    </row>
    <row r="596" spans="1:25" x14ac:dyDescent="0.25">
      <c r="A596" s="1">
        <v>43206</v>
      </c>
      <c r="B596">
        <v>-12</v>
      </c>
      <c r="C596" s="36" t="s">
        <v>438</v>
      </c>
      <c r="D596" s="31" t="s">
        <v>652</v>
      </c>
      <c r="E596" s="31" t="s">
        <v>653</v>
      </c>
      <c r="F596">
        <v>5539781</v>
      </c>
      <c r="G596" s="36" t="s">
        <v>612</v>
      </c>
      <c r="H596">
        <v>26.892800000000001</v>
      </c>
      <c r="I596">
        <v>-322.70999999999998</v>
      </c>
      <c r="J596" s="36" t="s">
        <v>446</v>
      </c>
      <c r="K596" s="31" t="s">
        <v>463</v>
      </c>
      <c r="L596" s="36" t="s">
        <v>1430</v>
      </c>
      <c r="M596" s="19">
        <v>75</v>
      </c>
      <c r="N596" s="31" t="s">
        <v>1415</v>
      </c>
      <c r="O596" s="34" t="str">
        <f t="shared" si="30"/>
        <v>RES</v>
      </c>
      <c r="P596" s="31" t="s">
        <v>139</v>
      </c>
      <c r="Q596" s="34" t="str">
        <f t="shared" si="29"/>
        <v>RESEXP</v>
      </c>
      <c r="R596" s="34" t="str">
        <f>VLOOKUP(Q596,'Coding Matrix'!$D$8:$G$70,4,FALSE)</f>
        <v>Plant</v>
      </c>
      <c r="S596" s="31"/>
      <c r="T596" s="36" t="s">
        <v>439</v>
      </c>
      <c r="U596" s="1">
        <v>43206</v>
      </c>
      <c r="V596">
        <v>3155280</v>
      </c>
      <c r="W596" s="1">
        <v>43206</v>
      </c>
      <c r="X596" s="70" t="str">
        <f>VLOOKUP(T596,'GL Types'!$A$2:$B$9,2,FALSE)</f>
        <v>Finished Goods</v>
      </c>
      <c r="Y596" s="70" t="str">
        <f>VLOOKUP(Q596,'Coding Matrix'!$D$8:$H$70,5,FALSE)</f>
        <v>Prior Rear Reserves - Expired</v>
      </c>
    </row>
    <row r="597" spans="1:25" x14ac:dyDescent="0.25">
      <c r="A597" s="1">
        <v>43206</v>
      </c>
      <c r="B597">
        <v>-39</v>
      </c>
      <c r="C597" s="36" t="s">
        <v>438</v>
      </c>
      <c r="D597" s="31" t="s">
        <v>1431</v>
      </c>
      <c r="E597" s="31" t="s">
        <v>1432</v>
      </c>
      <c r="F597">
        <v>5539781</v>
      </c>
      <c r="G597" s="36" t="s">
        <v>612</v>
      </c>
      <c r="H597">
        <v>22.695499999999999</v>
      </c>
      <c r="I597">
        <v>-885.12</v>
      </c>
      <c r="J597" s="36" t="s">
        <v>446</v>
      </c>
      <c r="K597" s="31" t="s">
        <v>463</v>
      </c>
      <c r="L597" s="36" t="s">
        <v>1430</v>
      </c>
      <c r="M597" s="19">
        <v>75</v>
      </c>
      <c r="N597" s="31" t="s">
        <v>1415</v>
      </c>
      <c r="O597" s="34" t="str">
        <f t="shared" si="30"/>
        <v>RES</v>
      </c>
      <c r="P597" s="31" t="s">
        <v>139</v>
      </c>
      <c r="Q597" s="34" t="str">
        <f t="shared" si="29"/>
        <v>RESEXP</v>
      </c>
      <c r="R597" s="34" t="str">
        <f>VLOOKUP(Q597,'Coding Matrix'!$D$8:$G$70,4,FALSE)</f>
        <v>Plant</v>
      </c>
      <c r="S597" s="31"/>
      <c r="T597" s="36" t="s">
        <v>439</v>
      </c>
      <c r="U597" s="1">
        <v>43206</v>
      </c>
      <c r="V597">
        <v>3155146</v>
      </c>
      <c r="W597" s="1">
        <v>43206</v>
      </c>
      <c r="X597" s="70" t="str">
        <f>VLOOKUP(T597,'GL Types'!$A$2:$B$9,2,FALSE)</f>
        <v>Finished Goods</v>
      </c>
      <c r="Y597" s="70" t="str">
        <f>VLOOKUP(Q597,'Coding Matrix'!$D$8:$H$70,5,FALSE)</f>
        <v>Prior Rear Reserves - Expired</v>
      </c>
    </row>
    <row r="598" spans="1:25" x14ac:dyDescent="0.25">
      <c r="A598" s="1">
        <v>43206</v>
      </c>
      <c r="B598">
        <v>-56</v>
      </c>
      <c r="C598" s="36" t="s">
        <v>438</v>
      </c>
      <c r="D598" s="31" t="s">
        <v>642</v>
      </c>
      <c r="E598" s="31" t="s">
        <v>643</v>
      </c>
      <c r="F598">
        <v>5539781</v>
      </c>
      <c r="G598" s="36" t="s">
        <v>612</v>
      </c>
      <c r="H598">
        <v>8.6776</v>
      </c>
      <c r="I598">
        <v>-485.95</v>
      </c>
      <c r="J598" s="36" t="s">
        <v>446</v>
      </c>
      <c r="K598" s="31" t="s">
        <v>463</v>
      </c>
      <c r="L598" s="36" t="s">
        <v>1430</v>
      </c>
      <c r="M598" s="19">
        <v>75</v>
      </c>
      <c r="N598" s="31" t="s">
        <v>1415</v>
      </c>
      <c r="O598" s="34" t="str">
        <f t="shared" si="30"/>
        <v>RES</v>
      </c>
      <c r="P598" s="31" t="s">
        <v>139</v>
      </c>
      <c r="Q598" s="34" t="str">
        <f t="shared" si="29"/>
        <v>RESEXP</v>
      </c>
      <c r="R598" s="34" t="str">
        <f>VLOOKUP(Q598,'Coding Matrix'!$D$8:$G$70,4,FALSE)</f>
        <v>Plant</v>
      </c>
      <c r="S598" s="31"/>
      <c r="T598" s="36" t="s">
        <v>439</v>
      </c>
      <c r="U598" s="1">
        <v>43206</v>
      </c>
      <c r="V598">
        <v>3162146</v>
      </c>
      <c r="W598" s="1">
        <v>43206</v>
      </c>
      <c r="X598" s="70" t="str">
        <f>VLOOKUP(T598,'GL Types'!$A$2:$B$9,2,FALSE)</f>
        <v>Finished Goods</v>
      </c>
      <c r="Y598" s="70" t="str">
        <f>VLOOKUP(Q598,'Coding Matrix'!$D$8:$H$70,5,FALSE)</f>
        <v>Prior Rear Reserves - Expired</v>
      </c>
    </row>
    <row r="599" spans="1:25" x14ac:dyDescent="0.25">
      <c r="A599" s="1">
        <v>43206</v>
      </c>
      <c r="B599">
        <v>-2</v>
      </c>
      <c r="C599" s="36" t="s">
        <v>438</v>
      </c>
      <c r="D599" s="31" t="s">
        <v>1433</v>
      </c>
      <c r="E599" s="31" t="s">
        <v>1434</v>
      </c>
      <c r="F599">
        <v>5539781</v>
      </c>
      <c r="G599" s="36" t="s">
        <v>612</v>
      </c>
      <c r="H599">
        <v>21.187000000000001</v>
      </c>
      <c r="I599">
        <v>-42.37</v>
      </c>
      <c r="J599" s="36" t="s">
        <v>446</v>
      </c>
      <c r="K599" s="31" t="s">
        <v>463</v>
      </c>
      <c r="L599" s="36" t="s">
        <v>1430</v>
      </c>
      <c r="M599" s="19">
        <v>75</v>
      </c>
      <c r="N599" s="31" t="s">
        <v>1415</v>
      </c>
      <c r="O599" s="34" t="str">
        <f t="shared" si="30"/>
        <v>RES</v>
      </c>
      <c r="P599" s="31" t="s">
        <v>139</v>
      </c>
      <c r="Q599" s="34" t="str">
        <f t="shared" si="29"/>
        <v>RESEXP</v>
      </c>
      <c r="R599" s="34" t="str">
        <f>VLOOKUP(Q599,'Coding Matrix'!$D$8:$G$70,4,FALSE)</f>
        <v>Plant</v>
      </c>
      <c r="S599" s="31"/>
      <c r="T599" s="36" t="s">
        <v>439</v>
      </c>
      <c r="U599" s="1">
        <v>43206</v>
      </c>
      <c r="V599">
        <v>3152986</v>
      </c>
      <c r="W599" s="1">
        <v>43206</v>
      </c>
      <c r="X599" s="70" t="str">
        <f>VLOOKUP(T599,'GL Types'!$A$2:$B$9,2,FALSE)</f>
        <v>Finished Goods</v>
      </c>
      <c r="Y599" s="70" t="str">
        <f>VLOOKUP(Q599,'Coding Matrix'!$D$8:$H$70,5,FALSE)</f>
        <v>Prior Rear Reserves - Expired</v>
      </c>
    </row>
    <row r="600" spans="1:25" x14ac:dyDescent="0.25">
      <c r="A600" s="1">
        <v>43206</v>
      </c>
      <c r="B600">
        <v>-44</v>
      </c>
      <c r="C600" s="36" t="s">
        <v>438</v>
      </c>
      <c r="D600" s="31" t="s">
        <v>1433</v>
      </c>
      <c r="E600" s="31" t="s">
        <v>1434</v>
      </c>
      <c r="F600">
        <v>5539781</v>
      </c>
      <c r="G600" s="36" t="s">
        <v>612</v>
      </c>
      <c r="H600">
        <v>21.187000000000001</v>
      </c>
      <c r="I600">
        <v>-932.23</v>
      </c>
      <c r="J600" s="36" t="s">
        <v>446</v>
      </c>
      <c r="K600" s="31" t="s">
        <v>463</v>
      </c>
      <c r="L600" s="36" t="s">
        <v>1435</v>
      </c>
      <c r="M600" s="19">
        <v>75</v>
      </c>
      <c r="N600" s="31" t="s">
        <v>1415</v>
      </c>
      <c r="O600" s="34" t="str">
        <f t="shared" si="30"/>
        <v>RES</v>
      </c>
      <c r="P600" s="31" t="s">
        <v>139</v>
      </c>
      <c r="Q600" s="34" t="str">
        <f t="shared" si="29"/>
        <v>RESEXP</v>
      </c>
      <c r="R600" s="34" t="str">
        <f>VLOOKUP(Q600,'Coding Matrix'!$D$8:$G$70,4,FALSE)</f>
        <v>Plant</v>
      </c>
      <c r="S600" s="31"/>
      <c r="T600" s="36" t="s">
        <v>439</v>
      </c>
      <c r="U600" s="1">
        <v>43206</v>
      </c>
      <c r="V600">
        <v>3152986</v>
      </c>
      <c r="W600" s="1">
        <v>43206</v>
      </c>
      <c r="X600" s="70" t="str">
        <f>VLOOKUP(T600,'GL Types'!$A$2:$B$9,2,FALSE)</f>
        <v>Finished Goods</v>
      </c>
      <c r="Y600" s="70" t="str">
        <f>VLOOKUP(Q600,'Coding Matrix'!$D$8:$H$70,5,FALSE)</f>
        <v>Prior Rear Reserves - Expired</v>
      </c>
    </row>
    <row r="601" spans="1:25" x14ac:dyDescent="0.25">
      <c r="A601" s="1">
        <v>43206</v>
      </c>
      <c r="B601">
        <v>-36</v>
      </c>
      <c r="C601" s="36" t="s">
        <v>438</v>
      </c>
      <c r="D601" s="31" t="s">
        <v>654</v>
      </c>
      <c r="E601" s="31" t="s">
        <v>655</v>
      </c>
      <c r="F601">
        <v>5539781</v>
      </c>
      <c r="G601" s="36" t="s">
        <v>612</v>
      </c>
      <c r="H601">
        <v>81.204400000000007</v>
      </c>
      <c r="I601" s="32">
        <v>-2923.36</v>
      </c>
      <c r="J601" s="36" t="s">
        <v>446</v>
      </c>
      <c r="K601" s="31" t="s">
        <v>463</v>
      </c>
      <c r="L601" s="36" t="s">
        <v>1435</v>
      </c>
      <c r="M601" s="19">
        <v>75</v>
      </c>
      <c r="N601" s="31" t="s">
        <v>1415</v>
      </c>
      <c r="O601" s="34" t="str">
        <f t="shared" si="30"/>
        <v>RES</v>
      </c>
      <c r="P601" s="31" t="s">
        <v>139</v>
      </c>
      <c r="Q601" s="34" t="str">
        <f t="shared" si="29"/>
        <v>RESEXP</v>
      </c>
      <c r="R601" s="34" t="str">
        <f>VLOOKUP(Q601,'Coding Matrix'!$D$8:$G$70,4,FALSE)</f>
        <v>Plant</v>
      </c>
      <c r="S601" s="31"/>
      <c r="T601" s="36" t="s">
        <v>439</v>
      </c>
      <c r="U601" s="1">
        <v>43206</v>
      </c>
      <c r="V601">
        <v>3150153</v>
      </c>
      <c r="W601" s="1">
        <v>43206</v>
      </c>
      <c r="X601" s="70" t="str">
        <f>VLOOKUP(T601,'GL Types'!$A$2:$B$9,2,FALSE)</f>
        <v>Finished Goods</v>
      </c>
      <c r="Y601" s="70" t="str">
        <f>VLOOKUP(Q601,'Coding Matrix'!$D$8:$H$70,5,FALSE)</f>
        <v>Prior Rear Reserves - Expired</v>
      </c>
    </row>
    <row r="602" spans="1:25" x14ac:dyDescent="0.25">
      <c r="A602" s="1">
        <v>43206</v>
      </c>
      <c r="B602">
        <v>-22</v>
      </c>
      <c r="C602" s="36" t="s">
        <v>438</v>
      </c>
      <c r="D602" s="31" t="s">
        <v>661</v>
      </c>
      <c r="E602" s="31" t="s">
        <v>662</v>
      </c>
      <c r="F602">
        <v>5539781</v>
      </c>
      <c r="G602" s="36" t="s">
        <v>612</v>
      </c>
      <c r="H602">
        <v>13.8749</v>
      </c>
      <c r="I602">
        <v>-305.25</v>
      </c>
      <c r="J602" s="36" t="s">
        <v>446</v>
      </c>
      <c r="K602" s="31" t="s">
        <v>463</v>
      </c>
      <c r="L602" s="36" t="s">
        <v>1435</v>
      </c>
      <c r="M602" s="19">
        <v>75</v>
      </c>
      <c r="N602" s="31" t="s">
        <v>1415</v>
      </c>
      <c r="O602" s="34" t="str">
        <f t="shared" si="30"/>
        <v>RES</v>
      </c>
      <c r="P602" s="31" t="s">
        <v>102</v>
      </c>
      <c r="Q602" s="34" t="str">
        <f t="shared" si="29"/>
        <v>RESALR</v>
      </c>
      <c r="R602" s="34" t="str">
        <f>VLOOKUP(Q602,'Coding Matrix'!$D$8:$G$70,4,FALSE)</f>
        <v>Plant</v>
      </c>
      <c r="S602" s="31"/>
      <c r="T602" s="36" t="s">
        <v>439</v>
      </c>
      <c r="U602" s="1">
        <v>43206</v>
      </c>
      <c r="V602">
        <v>2199862</v>
      </c>
      <c r="W602" s="1">
        <v>43206</v>
      </c>
      <c r="X602" s="70" t="str">
        <f>VLOOKUP(T602,'GL Types'!$A$2:$B$9,2,FALSE)</f>
        <v>Finished Goods</v>
      </c>
      <c r="Y602" s="70" t="str">
        <f>VLOOKUP(Q602,'Coding Matrix'!$D$8:$H$70,5,FALSE)</f>
        <v>Prior Rear Reserves - Allergen</v>
      </c>
    </row>
    <row r="603" spans="1:25" x14ac:dyDescent="0.25">
      <c r="A603" s="1">
        <v>43206</v>
      </c>
      <c r="B603">
        <v>-36</v>
      </c>
      <c r="C603" s="36" t="s">
        <v>438</v>
      </c>
      <c r="D603" s="31" t="s">
        <v>1436</v>
      </c>
      <c r="E603" s="31" t="s">
        <v>1235</v>
      </c>
      <c r="F603">
        <v>5539781</v>
      </c>
      <c r="G603" s="36" t="s">
        <v>612</v>
      </c>
      <c r="H603">
        <v>26.181000000000001</v>
      </c>
      <c r="I603">
        <v>-942.52</v>
      </c>
      <c r="J603" s="36" t="s">
        <v>446</v>
      </c>
      <c r="K603" s="31" t="s">
        <v>463</v>
      </c>
      <c r="L603" s="36" t="s">
        <v>1437</v>
      </c>
      <c r="M603" s="19">
        <v>75</v>
      </c>
      <c r="N603" s="31" t="s">
        <v>1415</v>
      </c>
      <c r="O603" s="34" t="str">
        <f t="shared" si="30"/>
        <v>RES</v>
      </c>
      <c r="P603" s="31" t="s">
        <v>140</v>
      </c>
      <c r="Q603" s="34" t="str">
        <f t="shared" ref="Q603:Q666" si="31">CONCATENATE(O603,P603)</f>
        <v>RESSOR</v>
      </c>
      <c r="R603" s="34" t="str">
        <f>VLOOKUP(Q603,'Coding Matrix'!$D$8:$G$70,4,FALSE)</f>
        <v>Plant</v>
      </c>
      <c r="S603" s="31"/>
      <c r="T603" s="36" t="s">
        <v>439</v>
      </c>
      <c r="U603" s="1">
        <v>43206</v>
      </c>
      <c r="V603">
        <v>2199562</v>
      </c>
      <c r="W603" s="1">
        <v>43206</v>
      </c>
      <c r="X603" s="70" t="str">
        <f>VLOOKUP(T603,'GL Types'!$A$2:$B$9,2,FALSE)</f>
        <v>Finished Goods</v>
      </c>
      <c r="Y603" s="70" t="str">
        <f>VLOOKUP(Q603,'Coding Matrix'!$D$8:$H$70,5,FALSE)</f>
        <v>Prior Rear Reserves - Shipped out of rotation</v>
      </c>
    </row>
    <row r="604" spans="1:25" x14ac:dyDescent="0.25">
      <c r="A604" s="1">
        <v>43206</v>
      </c>
      <c r="B604">
        <v>-2087.1999999999998</v>
      </c>
      <c r="C604" s="36" t="s">
        <v>440</v>
      </c>
      <c r="D604" s="33">
        <v>18616</v>
      </c>
      <c r="E604" s="31" t="s">
        <v>1438</v>
      </c>
      <c r="F604">
        <v>5539742</v>
      </c>
      <c r="G604" s="36" t="s">
        <v>612</v>
      </c>
      <c r="H604">
        <v>2.8283999999999998</v>
      </c>
      <c r="I604" s="32">
        <v>-5903.44</v>
      </c>
      <c r="J604" s="36" t="s">
        <v>446</v>
      </c>
      <c r="K604" s="31" t="s">
        <v>463</v>
      </c>
      <c r="L604" s="36" t="s">
        <v>1439</v>
      </c>
      <c r="M604" s="19">
        <v>75</v>
      </c>
      <c r="N604" s="31" t="s">
        <v>1440</v>
      </c>
      <c r="O604" s="34" t="str">
        <f t="shared" si="30"/>
        <v>RES</v>
      </c>
      <c r="P604" s="31" t="s">
        <v>142</v>
      </c>
      <c r="Q604" s="34" t="str">
        <f t="shared" si="31"/>
        <v>RESOBS</v>
      </c>
      <c r="R604" s="34" t="str">
        <f>VLOOKUP(Q604,'Coding Matrix'!$D$8:$G$70,4,FALSE)</f>
        <v>Plant</v>
      </c>
      <c r="S604" s="31"/>
      <c r="T604" s="36" t="s">
        <v>441</v>
      </c>
      <c r="U604" s="1">
        <v>43206</v>
      </c>
      <c r="V604">
        <v>2206169</v>
      </c>
      <c r="W604" s="1">
        <v>43206</v>
      </c>
      <c r="X604" s="70" t="str">
        <f>VLOOKUP(T604,'GL Types'!$A$2:$B$9,2,FALSE)</f>
        <v>Inventory-Dry / Non-commodity</v>
      </c>
      <c r="Y604" s="70" t="str">
        <f>VLOOKUP(Q604,'Coding Matrix'!$D$8:$H$70,5,FALSE)</f>
        <v>Prior Rear Reserves - Obsolete</v>
      </c>
    </row>
    <row r="605" spans="1:25" x14ac:dyDescent="0.25">
      <c r="A605" s="1">
        <v>43206</v>
      </c>
      <c r="B605">
        <v>-1350</v>
      </c>
      <c r="C605" s="36" t="s">
        <v>440</v>
      </c>
      <c r="D605" s="33">
        <v>6848</v>
      </c>
      <c r="E605" s="31" t="s">
        <v>1441</v>
      </c>
      <c r="F605">
        <v>5539742</v>
      </c>
      <c r="G605" s="36" t="s">
        <v>612</v>
      </c>
      <c r="H605">
        <v>1.7450000000000001</v>
      </c>
      <c r="I605" s="32">
        <v>-2355.75</v>
      </c>
      <c r="J605" s="36" t="s">
        <v>446</v>
      </c>
      <c r="K605" s="31" t="s">
        <v>463</v>
      </c>
      <c r="L605" s="36" t="s">
        <v>1439</v>
      </c>
      <c r="M605" s="19">
        <v>75</v>
      </c>
      <c r="N605" s="31" t="s">
        <v>1440</v>
      </c>
      <c r="O605" s="34" t="str">
        <f t="shared" si="30"/>
        <v>RES</v>
      </c>
      <c r="P605" s="31" t="s">
        <v>139</v>
      </c>
      <c r="Q605" s="34" t="str">
        <f t="shared" si="31"/>
        <v>RESEXP</v>
      </c>
      <c r="R605" s="34" t="str">
        <f>VLOOKUP(Q605,'Coding Matrix'!$D$8:$G$70,4,FALSE)</f>
        <v>Plant</v>
      </c>
      <c r="S605" s="31"/>
      <c r="T605" s="36" t="s">
        <v>441</v>
      </c>
      <c r="U605" s="1">
        <v>43206</v>
      </c>
      <c r="V605">
        <v>2204566</v>
      </c>
      <c r="W605" s="1">
        <v>43206</v>
      </c>
      <c r="X605" s="70" t="str">
        <f>VLOOKUP(T605,'GL Types'!$A$2:$B$9,2,FALSE)</f>
        <v>Inventory-Dry / Non-commodity</v>
      </c>
      <c r="Y605" s="70" t="str">
        <f>VLOOKUP(Q605,'Coding Matrix'!$D$8:$H$70,5,FALSE)</f>
        <v>Prior Rear Reserves - Expired</v>
      </c>
    </row>
    <row r="606" spans="1:25" x14ac:dyDescent="0.25">
      <c r="A606" s="1">
        <v>43206</v>
      </c>
      <c r="B606">
        <v>-1043</v>
      </c>
      <c r="C606" s="36" t="s">
        <v>440</v>
      </c>
      <c r="D606" s="33">
        <v>18616</v>
      </c>
      <c r="E606" s="31" t="s">
        <v>1442</v>
      </c>
      <c r="F606">
        <v>5539742</v>
      </c>
      <c r="G606" s="36" t="s">
        <v>612</v>
      </c>
      <c r="H606">
        <v>2.8283999999999998</v>
      </c>
      <c r="I606" s="32">
        <v>-2950.02</v>
      </c>
      <c r="J606" s="36" t="s">
        <v>446</v>
      </c>
      <c r="K606" s="31" t="s">
        <v>463</v>
      </c>
      <c r="L606" s="36" t="s">
        <v>1439</v>
      </c>
      <c r="M606" s="19">
        <v>75</v>
      </c>
      <c r="N606" s="31" t="s">
        <v>1440</v>
      </c>
      <c r="O606" s="34" t="str">
        <f t="shared" si="30"/>
        <v>RES</v>
      </c>
      <c r="P606" s="31" t="s">
        <v>139</v>
      </c>
      <c r="Q606" s="34" t="str">
        <f t="shared" si="31"/>
        <v>RESEXP</v>
      </c>
      <c r="R606" s="34" t="str">
        <f>VLOOKUP(Q606,'Coding Matrix'!$D$8:$G$70,4,FALSE)</f>
        <v>Plant</v>
      </c>
      <c r="S606" s="31"/>
      <c r="T606" s="36" t="s">
        <v>441</v>
      </c>
      <c r="U606" s="1">
        <v>43206</v>
      </c>
      <c r="V606">
        <v>2206169</v>
      </c>
      <c r="W606" s="1">
        <v>43206</v>
      </c>
      <c r="X606" s="70" t="str">
        <f>VLOOKUP(T606,'GL Types'!$A$2:$B$9,2,FALSE)</f>
        <v>Inventory-Dry / Non-commodity</v>
      </c>
      <c r="Y606" s="70" t="str">
        <f>VLOOKUP(Q606,'Coding Matrix'!$D$8:$H$70,5,FALSE)</f>
        <v>Prior Rear Reserves - Expired</v>
      </c>
    </row>
    <row r="607" spans="1:25" x14ac:dyDescent="0.25">
      <c r="A607" s="1">
        <v>43206</v>
      </c>
      <c r="B607">
        <v>-1500</v>
      </c>
      <c r="C607" s="36" t="s">
        <v>440</v>
      </c>
      <c r="D607" s="33">
        <v>6848</v>
      </c>
      <c r="E607" s="31" t="s">
        <v>1441</v>
      </c>
      <c r="F607">
        <v>5539742</v>
      </c>
      <c r="G607" s="36" t="s">
        <v>612</v>
      </c>
      <c r="H607">
        <v>1.7450000000000001</v>
      </c>
      <c r="I607" s="32">
        <v>-2617.5</v>
      </c>
      <c r="J607" s="36" t="s">
        <v>446</v>
      </c>
      <c r="K607" s="31" t="s">
        <v>463</v>
      </c>
      <c r="L607" s="36" t="s">
        <v>1439</v>
      </c>
      <c r="M607" s="19">
        <v>75</v>
      </c>
      <c r="N607" s="31" t="s">
        <v>1440</v>
      </c>
      <c r="O607" s="34" t="str">
        <f t="shared" si="30"/>
        <v>RES</v>
      </c>
      <c r="P607" s="31" t="s">
        <v>139</v>
      </c>
      <c r="Q607" s="34" t="str">
        <f t="shared" si="31"/>
        <v>RESEXP</v>
      </c>
      <c r="R607" s="34" t="str">
        <f>VLOOKUP(Q607,'Coding Matrix'!$D$8:$G$70,4,FALSE)</f>
        <v>Plant</v>
      </c>
      <c r="S607" s="31"/>
      <c r="T607" s="36" t="s">
        <v>441</v>
      </c>
      <c r="U607" s="1">
        <v>43206</v>
      </c>
      <c r="V607">
        <v>2204566</v>
      </c>
      <c r="W607" s="1">
        <v>43206</v>
      </c>
      <c r="X607" s="70" t="str">
        <f>VLOOKUP(T607,'GL Types'!$A$2:$B$9,2,FALSE)</f>
        <v>Inventory-Dry / Non-commodity</v>
      </c>
      <c r="Y607" s="70" t="str">
        <f>VLOOKUP(Q607,'Coding Matrix'!$D$8:$H$70,5,FALSE)</f>
        <v>Prior Rear Reserves - Expired</v>
      </c>
    </row>
    <row r="608" spans="1:25" x14ac:dyDescent="0.25">
      <c r="A608" s="1">
        <v>43206</v>
      </c>
      <c r="B608">
        <v>-17500</v>
      </c>
      <c r="C608" s="36" t="s">
        <v>440</v>
      </c>
      <c r="D608" s="33">
        <v>36683</v>
      </c>
      <c r="E608" s="31" t="s">
        <v>1443</v>
      </c>
      <c r="F608">
        <v>5539742</v>
      </c>
      <c r="G608" s="36" t="s">
        <v>612</v>
      </c>
      <c r="H608">
        <v>0.43109999999999998</v>
      </c>
      <c r="I608" s="32">
        <v>-7544.25</v>
      </c>
      <c r="J608" s="36" t="s">
        <v>446</v>
      </c>
      <c r="K608" s="31" t="s">
        <v>463</v>
      </c>
      <c r="L608" s="36" t="s">
        <v>1439</v>
      </c>
      <c r="M608" s="19">
        <v>75</v>
      </c>
      <c r="N608" s="31" t="s">
        <v>1440</v>
      </c>
      <c r="O608" s="34" t="str">
        <f t="shared" si="30"/>
        <v>RES</v>
      </c>
      <c r="P608" s="31" t="s">
        <v>118</v>
      </c>
      <c r="Q608" s="34" t="str">
        <f t="shared" si="31"/>
        <v>RESMIC</v>
      </c>
      <c r="R608" s="34" t="str">
        <f>VLOOKUP(Q608,'Coding Matrix'!$D$8:$G$70,4,FALSE)</f>
        <v>Plant</v>
      </c>
      <c r="S608" s="31"/>
      <c r="T608" s="36" t="s">
        <v>444</v>
      </c>
      <c r="U608" s="1">
        <v>43206</v>
      </c>
      <c r="V608">
        <v>3165436</v>
      </c>
      <c r="W608" s="1">
        <v>43206</v>
      </c>
      <c r="X608" s="70" t="str">
        <f>VLOOKUP(T608,'GL Types'!$A$2:$B$9,2,FALSE)</f>
        <v>Inventory - Sub Assembly</v>
      </c>
      <c r="Y608" s="70" t="str">
        <f>VLOOKUP(Q608,'Coding Matrix'!$D$8:$H$70,5,FALSE)</f>
        <v>Prior Rear Reserves - Micro issue</v>
      </c>
    </row>
    <row r="609" spans="1:25" x14ac:dyDescent="0.25">
      <c r="A609" s="1">
        <v>43206</v>
      </c>
      <c r="B609">
        <v>-251.07</v>
      </c>
      <c r="C609" s="36" t="s">
        <v>440</v>
      </c>
      <c r="D609" s="33">
        <v>19986</v>
      </c>
      <c r="E609" s="31" t="s">
        <v>1444</v>
      </c>
      <c r="F609">
        <v>5539742</v>
      </c>
      <c r="G609" s="36" t="s">
        <v>612</v>
      </c>
      <c r="H609">
        <v>3.2044999999999999</v>
      </c>
      <c r="I609">
        <v>-804.55</v>
      </c>
      <c r="J609" s="36" t="s">
        <v>446</v>
      </c>
      <c r="K609" s="31" t="s">
        <v>463</v>
      </c>
      <c r="L609" s="36" t="s">
        <v>1439</v>
      </c>
      <c r="M609" s="19">
        <v>75</v>
      </c>
      <c r="N609" s="31" t="s">
        <v>1440</v>
      </c>
      <c r="O609" s="34" t="str">
        <f t="shared" si="30"/>
        <v>RES</v>
      </c>
      <c r="P609" s="31" t="s">
        <v>142</v>
      </c>
      <c r="Q609" s="34" t="str">
        <f t="shared" si="31"/>
        <v>RESOBS</v>
      </c>
      <c r="R609" s="34" t="str">
        <f>VLOOKUP(Q609,'Coding Matrix'!$D$8:$G$70,4,FALSE)</f>
        <v>Plant</v>
      </c>
      <c r="S609" s="31"/>
      <c r="T609" s="36" t="s">
        <v>441</v>
      </c>
      <c r="U609" s="1">
        <v>43206</v>
      </c>
      <c r="V609">
        <v>2206584</v>
      </c>
      <c r="W609" s="1">
        <v>43206</v>
      </c>
      <c r="X609" s="70" t="str">
        <f>VLOOKUP(T609,'GL Types'!$A$2:$B$9,2,FALSE)</f>
        <v>Inventory-Dry / Non-commodity</v>
      </c>
      <c r="Y609" s="70" t="str">
        <f>VLOOKUP(Q609,'Coding Matrix'!$D$8:$H$70,5,FALSE)</f>
        <v>Prior Rear Reserves - Obsolete</v>
      </c>
    </row>
    <row r="610" spans="1:25" x14ac:dyDescent="0.25">
      <c r="A610" s="1">
        <v>43206</v>
      </c>
      <c r="B610">
        <v>-438.17</v>
      </c>
      <c r="C610" s="36" t="s">
        <v>440</v>
      </c>
      <c r="D610" s="33">
        <v>19986</v>
      </c>
      <c r="E610" s="31" t="s">
        <v>1445</v>
      </c>
      <c r="F610">
        <v>5539742</v>
      </c>
      <c r="G610" s="36" t="s">
        <v>612</v>
      </c>
      <c r="H610">
        <v>3.2044999999999999</v>
      </c>
      <c r="I610" s="32">
        <v>-1404.12</v>
      </c>
      <c r="J610" s="36" t="s">
        <v>446</v>
      </c>
      <c r="K610" s="31" t="s">
        <v>463</v>
      </c>
      <c r="L610" s="36" t="s">
        <v>1439</v>
      </c>
      <c r="M610" s="19">
        <v>75</v>
      </c>
      <c r="N610" s="31" t="s">
        <v>1440</v>
      </c>
      <c r="O610" s="34" t="str">
        <f t="shared" si="30"/>
        <v>RES</v>
      </c>
      <c r="P610" s="31" t="s">
        <v>142</v>
      </c>
      <c r="Q610" s="34" t="str">
        <f t="shared" si="31"/>
        <v>RESOBS</v>
      </c>
      <c r="R610" s="34" t="str">
        <f>VLOOKUP(Q610,'Coding Matrix'!$D$8:$G$70,4,FALSE)</f>
        <v>Plant</v>
      </c>
      <c r="S610" s="31"/>
      <c r="T610" s="36" t="s">
        <v>441</v>
      </c>
      <c r="U610" s="1">
        <v>43206</v>
      </c>
      <c r="V610">
        <v>2206584</v>
      </c>
      <c r="W610" s="1">
        <v>43206</v>
      </c>
      <c r="X610" s="70" t="str">
        <f>VLOOKUP(T610,'GL Types'!$A$2:$B$9,2,FALSE)</f>
        <v>Inventory-Dry / Non-commodity</v>
      </c>
      <c r="Y610" s="70" t="str">
        <f>VLOOKUP(Q610,'Coding Matrix'!$D$8:$H$70,5,FALSE)</f>
        <v>Prior Rear Reserves - Obsolete</v>
      </c>
    </row>
    <row r="611" spans="1:25" x14ac:dyDescent="0.25">
      <c r="A611" s="1">
        <v>43206</v>
      </c>
      <c r="B611">
        <v>-43</v>
      </c>
      <c r="C611" s="36" t="s">
        <v>440</v>
      </c>
      <c r="D611" s="33">
        <v>17517</v>
      </c>
      <c r="E611" s="31" t="s">
        <v>1446</v>
      </c>
      <c r="F611">
        <v>5539742</v>
      </c>
      <c r="G611" s="36" t="s">
        <v>612</v>
      </c>
      <c r="H611">
        <v>1.966</v>
      </c>
      <c r="I611">
        <v>-84.54</v>
      </c>
      <c r="J611" s="36" t="s">
        <v>446</v>
      </c>
      <c r="K611" s="31" t="s">
        <v>463</v>
      </c>
      <c r="L611" s="36" t="s">
        <v>1439</v>
      </c>
      <c r="M611" s="19">
        <v>75</v>
      </c>
      <c r="N611" s="31" t="s">
        <v>1440</v>
      </c>
      <c r="O611" s="34" t="str">
        <f t="shared" si="30"/>
        <v>RES</v>
      </c>
      <c r="P611" s="31" t="s">
        <v>139</v>
      </c>
      <c r="Q611" s="34" t="str">
        <f t="shared" si="31"/>
        <v>RESEXP</v>
      </c>
      <c r="R611" s="34" t="str">
        <f>VLOOKUP(Q611,'Coding Matrix'!$D$8:$G$70,4,FALSE)</f>
        <v>Plant</v>
      </c>
      <c r="S611" s="31"/>
      <c r="T611" s="36" t="s">
        <v>441</v>
      </c>
      <c r="U611" s="1">
        <v>43206</v>
      </c>
      <c r="V611">
        <v>2205993</v>
      </c>
      <c r="W611" s="1">
        <v>43206</v>
      </c>
      <c r="X611" s="70" t="str">
        <f>VLOOKUP(T611,'GL Types'!$A$2:$B$9,2,FALSE)</f>
        <v>Inventory-Dry / Non-commodity</v>
      </c>
      <c r="Y611" s="70" t="str">
        <f>VLOOKUP(Q611,'Coding Matrix'!$D$8:$H$70,5,FALSE)</f>
        <v>Prior Rear Reserves - Expired</v>
      </c>
    </row>
    <row r="612" spans="1:25" x14ac:dyDescent="0.25">
      <c r="A612" s="1">
        <v>43206</v>
      </c>
      <c r="B612">
        <v>-583</v>
      </c>
      <c r="C612" s="36" t="s">
        <v>440</v>
      </c>
      <c r="D612" s="33">
        <v>17517</v>
      </c>
      <c r="E612" s="31" t="s">
        <v>1446</v>
      </c>
      <c r="F612">
        <v>5539742</v>
      </c>
      <c r="G612" s="36" t="s">
        <v>612</v>
      </c>
      <c r="H612">
        <v>1.966</v>
      </c>
      <c r="I612" s="32">
        <v>-1146.18</v>
      </c>
      <c r="J612" s="36" t="s">
        <v>446</v>
      </c>
      <c r="K612" s="31" t="s">
        <v>463</v>
      </c>
      <c r="L612" s="36" t="s">
        <v>1439</v>
      </c>
      <c r="M612" s="19">
        <v>75</v>
      </c>
      <c r="N612" s="31" t="s">
        <v>1440</v>
      </c>
      <c r="O612" s="34" t="str">
        <f t="shared" si="30"/>
        <v>RES</v>
      </c>
      <c r="P612" s="31" t="s">
        <v>139</v>
      </c>
      <c r="Q612" s="34" t="str">
        <f t="shared" si="31"/>
        <v>RESEXP</v>
      </c>
      <c r="R612" s="34" t="str">
        <f>VLOOKUP(Q612,'Coding Matrix'!$D$8:$G$70,4,FALSE)</f>
        <v>Plant</v>
      </c>
      <c r="S612" s="31"/>
      <c r="T612" s="36" t="s">
        <v>441</v>
      </c>
      <c r="U612" s="1">
        <v>43206</v>
      </c>
      <c r="V612">
        <v>2205993</v>
      </c>
      <c r="W612" s="1">
        <v>43206</v>
      </c>
      <c r="X612" s="70" t="str">
        <f>VLOOKUP(T612,'GL Types'!$A$2:$B$9,2,FALSE)</f>
        <v>Inventory-Dry / Non-commodity</v>
      </c>
      <c r="Y612" s="70" t="str">
        <f>VLOOKUP(Q612,'Coding Matrix'!$D$8:$H$70,5,FALSE)</f>
        <v>Prior Rear Reserves - Expired</v>
      </c>
    </row>
    <row r="613" spans="1:25" x14ac:dyDescent="0.25">
      <c r="A613" s="1">
        <v>43206</v>
      </c>
      <c r="B613">
        <v>-35</v>
      </c>
      <c r="C613" s="36" t="s">
        <v>440</v>
      </c>
      <c r="D613" s="33">
        <v>32552</v>
      </c>
      <c r="E613" s="31" t="s">
        <v>1447</v>
      </c>
      <c r="F613">
        <v>5539742</v>
      </c>
      <c r="G613" s="36" t="s">
        <v>612</v>
      </c>
      <c r="H613">
        <v>14.6899</v>
      </c>
      <c r="I613">
        <v>-514.15</v>
      </c>
      <c r="J613" s="36" t="s">
        <v>446</v>
      </c>
      <c r="K613" s="31" t="s">
        <v>463</v>
      </c>
      <c r="L613" s="36" t="s">
        <v>1448</v>
      </c>
      <c r="M613" s="19">
        <v>75</v>
      </c>
      <c r="N613" s="31" t="s">
        <v>1440</v>
      </c>
      <c r="O613" s="34" t="str">
        <f t="shared" si="30"/>
        <v>RES</v>
      </c>
      <c r="P613" s="31" t="s">
        <v>139</v>
      </c>
      <c r="Q613" s="34" t="str">
        <f t="shared" si="31"/>
        <v>RESEXP</v>
      </c>
      <c r="R613" s="34" t="str">
        <f>VLOOKUP(Q613,'Coding Matrix'!$D$8:$G$70,4,FALSE)</f>
        <v>Plant</v>
      </c>
      <c r="S613" s="31"/>
      <c r="T613" s="36" t="s">
        <v>441</v>
      </c>
      <c r="U613" s="1">
        <v>43206</v>
      </c>
      <c r="V613">
        <v>3160321</v>
      </c>
      <c r="W613" s="1">
        <v>43206</v>
      </c>
      <c r="X613" s="70" t="str">
        <f>VLOOKUP(T613,'GL Types'!$A$2:$B$9,2,FALSE)</f>
        <v>Inventory-Dry / Non-commodity</v>
      </c>
      <c r="Y613" s="70" t="str">
        <f>VLOOKUP(Q613,'Coding Matrix'!$D$8:$H$70,5,FALSE)</f>
        <v>Prior Rear Reserves - Expired</v>
      </c>
    </row>
    <row r="614" spans="1:25" x14ac:dyDescent="0.25">
      <c r="A614" s="1">
        <v>43207</v>
      </c>
      <c r="B614">
        <v>-57</v>
      </c>
      <c r="C614" s="36" t="s">
        <v>438</v>
      </c>
      <c r="D614" s="31" t="s">
        <v>1393</v>
      </c>
      <c r="E614" s="31" t="s">
        <v>1394</v>
      </c>
      <c r="F614">
        <v>5543188</v>
      </c>
      <c r="G614" s="36" t="s">
        <v>612</v>
      </c>
      <c r="H614">
        <v>17.126799999999999</v>
      </c>
      <c r="I614">
        <v>-976.23</v>
      </c>
      <c r="J614" s="36" t="s">
        <v>446</v>
      </c>
      <c r="K614" s="31" t="s">
        <v>463</v>
      </c>
      <c r="L614" s="36" t="s">
        <v>1395</v>
      </c>
      <c r="M614" s="19">
        <v>75</v>
      </c>
      <c r="N614" s="31" t="s">
        <v>639</v>
      </c>
      <c r="O614" s="34" t="str">
        <f t="shared" si="30"/>
        <v>RES</v>
      </c>
      <c r="P614" s="31" t="s">
        <v>139</v>
      </c>
      <c r="Q614" s="34" t="str">
        <f t="shared" si="31"/>
        <v>RESEXP</v>
      </c>
      <c r="R614" s="34" t="str">
        <f>VLOOKUP(Q614,'Coding Matrix'!$D$8:$G$70,4,FALSE)</f>
        <v>Plant</v>
      </c>
      <c r="S614" s="31"/>
      <c r="T614" s="36" t="s">
        <v>439</v>
      </c>
      <c r="U614" s="1">
        <v>43207</v>
      </c>
      <c r="V614">
        <v>3168250</v>
      </c>
      <c r="W614" s="1">
        <v>43207</v>
      </c>
      <c r="X614" s="70" t="str">
        <f>VLOOKUP(T614,'GL Types'!$A$2:$B$9,2,FALSE)</f>
        <v>Finished Goods</v>
      </c>
      <c r="Y614" s="70" t="str">
        <f>VLOOKUP(Q614,'Coding Matrix'!$D$8:$H$70,5,FALSE)</f>
        <v>Prior Rear Reserves - Expired</v>
      </c>
    </row>
    <row r="615" spans="1:25" x14ac:dyDescent="0.25">
      <c r="A615" s="1">
        <v>43207</v>
      </c>
      <c r="B615">
        <v>-36</v>
      </c>
      <c r="C615" s="36" t="s">
        <v>438</v>
      </c>
      <c r="D615" s="31" t="s">
        <v>640</v>
      </c>
      <c r="E615" s="31" t="s">
        <v>641</v>
      </c>
      <c r="F615">
        <v>5543188</v>
      </c>
      <c r="G615" s="36" t="s">
        <v>612</v>
      </c>
      <c r="H615">
        <v>35.660600000000002</v>
      </c>
      <c r="I615" s="32">
        <v>-1283.78</v>
      </c>
      <c r="J615" s="36" t="s">
        <v>446</v>
      </c>
      <c r="K615" s="31" t="s">
        <v>463</v>
      </c>
      <c r="L615" s="36" t="s">
        <v>1395</v>
      </c>
      <c r="M615" s="19">
        <v>75</v>
      </c>
      <c r="N615" s="31" t="s">
        <v>639</v>
      </c>
      <c r="O615" s="34" t="str">
        <f t="shared" si="30"/>
        <v>RES</v>
      </c>
      <c r="P615" s="31" t="s">
        <v>139</v>
      </c>
      <c r="Q615" s="34" t="str">
        <f t="shared" si="31"/>
        <v>RESEXP</v>
      </c>
      <c r="R615" s="34" t="str">
        <f>VLOOKUP(Q615,'Coding Matrix'!$D$8:$G$70,4,FALSE)</f>
        <v>Plant</v>
      </c>
      <c r="S615" s="31"/>
      <c r="T615" s="36" t="s">
        <v>439</v>
      </c>
      <c r="U615" s="1">
        <v>43207</v>
      </c>
      <c r="V615">
        <v>3166971</v>
      </c>
      <c r="W615" s="1">
        <v>43207</v>
      </c>
      <c r="X615" s="70" t="str">
        <f>VLOOKUP(T615,'GL Types'!$A$2:$B$9,2,FALSE)</f>
        <v>Finished Goods</v>
      </c>
      <c r="Y615" s="70" t="str">
        <f>VLOOKUP(Q615,'Coding Matrix'!$D$8:$H$70,5,FALSE)</f>
        <v>Prior Rear Reserves - Expired</v>
      </c>
    </row>
    <row r="616" spans="1:25" x14ac:dyDescent="0.25">
      <c r="A616" s="1">
        <v>43207</v>
      </c>
      <c r="B616">
        <v>-46</v>
      </c>
      <c r="C616" s="36" t="s">
        <v>438</v>
      </c>
      <c r="D616" s="31" t="s">
        <v>1248</v>
      </c>
      <c r="E616" s="31" t="s">
        <v>1396</v>
      </c>
      <c r="F616">
        <v>5543188</v>
      </c>
      <c r="G616" s="36" t="s">
        <v>612</v>
      </c>
      <c r="H616">
        <v>11.6053</v>
      </c>
      <c r="I616">
        <v>-533.84</v>
      </c>
      <c r="J616" s="36" t="s">
        <v>446</v>
      </c>
      <c r="K616" s="31" t="s">
        <v>463</v>
      </c>
      <c r="L616" s="36" t="s">
        <v>1395</v>
      </c>
      <c r="M616" s="19">
        <v>75</v>
      </c>
      <c r="N616" s="31" t="s">
        <v>639</v>
      </c>
      <c r="O616" s="34" t="str">
        <f t="shared" si="30"/>
        <v>RES</v>
      </c>
      <c r="P616" s="31" t="s">
        <v>139</v>
      </c>
      <c r="Q616" s="34" t="str">
        <f t="shared" si="31"/>
        <v>RESEXP</v>
      </c>
      <c r="R616" s="34" t="str">
        <f>VLOOKUP(Q616,'Coding Matrix'!$D$8:$G$70,4,FALSE)</f>
        <v>Plant</v>
      </c>
      <c r="S616" s="31"/>
      <c r="T616" s="36" t="s">
        <v>439</v>
      </c>
      <c r="U616" s="1">
        <v>43207</v>
      </c>
      <c r="V616">
        <v>3165260</v>
      </c>
      <c r="W616" s="1">
        <v>43207</v>
      </c>
      <c r="X616" s="70" t="str">
        <f>VLOOKUP(T616,'GL Types'!$A$2:$B$9,2,FALSE)</f>
        <v>Finished Goods</v>
      </c>
      <c r="Y616" s="70" t="str">
        <f>VLOOKUP(Q616,'Coding Matrix'!$D$8:$H$70,5,FALSE)</f>
        <v>Prior Rear Reserves - Expired</v>
      </c>
    </row>
    <row r="617" spans="1:25" x14ac:dyDescent="0.25">
      <c r="A617" s="1">
        <v>43207</v>
      </c>
      <c r="B617">
        <v>-52</v>
      </c>
      <c r="C617" s="36" t="s">
        <v>438</v>
      </c>
      <c r="D617" s="31" t="s">
        <v>1397</v>
      </c>
      <c r="E617" s="31" t="s">
        <v>1398</v>
      </c>
      <c r="F617">
        <v>5543188</v>
      </c>
      <c r="G617" s="36" t="s">
        <v>612</v>
      </c>
      <c r="H617">
        <v>25.9419</v>
      </c>
      <c r="I617" s="32">
        <v>-1348.98</v>
      </c>
      <c r="J617" s="36" t="s">
        <v>446</v>
      </c>
      <c r="K617" s="31" t="s">
        <v>463</v>
      </c>
      <c r="L617" s="36" t="s">
        <v>1399</v>
      </c>
      <c r="M617" s="19">
        <v>75</v>
      </c>
      <c r="N617" s="31" t="s">
        <v>639</v>
      </c>
      <c r="O617" s="34" t="str">
        <f t="shared" si="30"/>
        <v>RES</v>
      </c>
      <c r="P617" s="31" t="s">
        <v>139</v>
      </c>
      <c r="Q617" s="34" t="str">
        <f t="shared" si="31"/>
        <v>RESEXP</v>
      </c>
      <c r="R617" s="34" t="str">
        <f>VLOOKUP(Q617,'Coding Matrix'!$D$8:$G$70,4,FALSE)</f>
        <v>Plant</v>
      </c>
      <c r="S617" s="31"/>
      <c r="T617" s="36" t="s">
        <v>439</v>
      </c>
      <c r="U617" s="1">
        <v>43207</v>
      </c>
      <c r="V617">
        <v>3163124</v>
      </c>
      <c r="W617" s="1">
        <v>43207</v>
      </c>
      <c r="X617" s="70" t="str">
        <f>VLOOKUP(T617,'GL Types'!$A$2:$B$9,2,FALSE)</f>
        <v>Finished Goods</v>
      </c>
      <c r="Y617" s="70" t="str">
        <f>VLOOKUP(Q617,'Coding Matrix'!$D$8:$H$70,5,FALSE)</f>
        <v>Prior Rear Reserves - Expired</v>
      </c>
    </row>
    <row r="618" spans="1:25" x14ac:dyDescent="0.25">
      <c r="A618" s="1">
        <v>43207</v>
      </c>
      <c r="B618">
        <v>-52</v>
      </c>
      <c r="C618" s="36" t="s">
        <v>438</v>
      </c>
      <c r="D618" s="31" t="s">
        <v>1400</v>
      </c>
      <c r="E618" s="31" t="s">
        <v>1401</v>
      </c>
      <c r="F618">
        <v>5543188</v>
      </c>
      <c r="G618" s="36" t="s">
        <v>612</v>
      </c>
      <c r="H618">
        <v>25.9739</v>
      </c>
      <c r="I618" s="32">
        <v>-1350.64</v>
      </c>
      <c r="J618" s="36" t="s">
        <v>446</v>
      </c>
      <c r="K618" s="31" t="s">
        <v>463</v>
      </c>
      <c r="L618" s="36" t="s">
        <v>1399</v>
      </c>
      <c r="M618" s="19">
        <v>75</v>
      </c>
      <c r="N618" s="31" t="s">
        <v>639</v>
      </c>
      <c r="O618" s="34" t="str">
        <f t="shared" si="30"/>
        <v>RES</v>
      </c>
      <c r="P618" s="31" t="s">
        <v>139</v>
      </c>
      <c r="Q618" s="34" t="str">
        <f t="shared" si="31"/>
        <v>RESEXP</v>
      </c>
      <c r="R618" s="34" t="str">
        <f>VLOOKUP(Q618,'Coding Matrix'!$D$8:$G$70,4,FALSE)</f>
        <v>Plant</v>
      </c>
      <c r="S618" s="31"/>
      <c r="T618" s="36" t="s">
        <v>439</v>
      </c>
      <c r="U618" s="1">
        <v>43207</v>
      </c>
      <c r="V618">
        <v>3163116</v>
      </c>
      <c r="W618" s="1">
        <v>43207</v>
      </c>
      <c r="X618" s="70" t="str">
        <f>VLOOKUP(T618,'GL Types'!$A$2:$B$9,2,FALSE)</f>
        <v>Finished Goods</v>
      </c>
      <c r="Y618" s="70" t="str">
        <f>VLOOKUP(Q618,'Coding Matrix'!$D$8:$H$70,5,FALSE)</f>
        <v>Prior Rear Reserves - Expired</v>
      </c>
    </row>
    <row r="619" spans="1:25" x14ac:dyDescent="0.25">
      <c r="A619" s="1">
        <v>43207</v>
      </c>
      <c r="B619">
        <v>-103</v>
      </c>
      <c r="C619" s="36" t="s">
        <v>438</v>
      </c>
      <c r="D619" s="31" t="s">
        <v>647</v>
      </c>
      <c r="E619" s="31" t="s">
        <v>648</v>
      </c>
      <c r="F619">
        <v>5543188</v>
      </c>
      <c r="G619" s="36" t="s">
        <v>612</v>
      </c>
      <c r="H619">
        <v>26.966200000000001</v>
      </c>
      <c r="I619" s="32">
        <v>-2777.52</v>
      </c>
      <c r="J619" s="36" t="s">
        <v>446</v>
      </c>
      <c r="K619" s="31" t="s">
        <v>463</v>
      </c>
      <c r="L619" s="36" t="s">
        <v>1399</v>
      </c>
      <c r="M619" s="19">
        <v>75</v>
      </c>
      <c r="N619" s="31" t="s">
        <v>639</v>
      </c>
      <c r="O619" s="34" t="str">
        <f t="shared" si="30"/>
        <v>RES</v>
      </c>
      <c r="P619" s="31" t="s">
        <v>139</v>
      </c>
      <c r="Q619" s="34" t="str">
        <f t="shared" si="31"/>
        <v>RESEXP</v>
      </c>
      <c r="R619" s="34" t="str">
        <f>VLOOKUP(Q619,'Coding Matrix'!$D$8:$G$70,4,FALSE)</f>
        <v>Plant</v>
      </c>
      <c r="S619" s="31"/>
      <c r="T619" s="36" t="s">
        <v>439</v>
      </c>
      <c r="U619" s="1">
        <v>43207</v>
      </c>
      <c r="V619">
        <v>3159116</v>
      </c>
      <c r="W619" s="1">
        <v>43207</v>
      </c>
      <c r="X619" s="70" t="str">
        <f>VLOOKUP(T619,'GL Types'!$A$2:$B$9,2,FALSE)</f>
        <v>Finished Goods</v>
      </c>
      <c r="Y619" s="70" t="str">
        <f>VLOOKUP(Q619,'Coding Matrix'!$D$8:$H$70,5,FALSE)</f>
        <v>Prior Rear Reserves - Expired</v>
      </c>
    </row>
    <row r="620" spans="1:25" x14ac:dyDescent="0.25">
      <c r="A620" s="1">
        <v>43207</v>
      </c>
      <c r="B620">
        <v>-60</v>
      </c>
      <c r="C620" s="36" t="s">
        <v>438</v>
      </c>
      <c r="D620" s="31" t="s">
        <v>1402</v>
      </c>
      <c r="E620" s="31" t="s">
        <v>1403</v>
      </c>
      <c r="F620">
        <v>5543188</v>
      </c>
      <c r="G620" s="36" t="s">
        <v>612</v>
      </c>
      <c r="H620">
        <v>20.332699999999999</v>
      </c>
      <c r="I620" s="32">
        <v>-1219.96</v>
      </c>
      <c r="J620" s="36" t="s">
        <v>446</v>
      </c>
      <c r="K620" s="31" t="s">
        <v>463</v>
      </c>
      <c r="L620" s="36" t="s">
        <v>1404</v>
      </c>
      <c r="M620" s="19">
        <v>75</v>
      </c>
      <c r="N620" s="31" t="s">
        <v>639</v>
      </c>
      <c r="O620" s="34" t="str">
        <f t="shared" si="30"/>
        <v>RES</v>
      </c>
      <c r="P620" s="31" t="s">
        <v>140</v>
      </c>
      <c r="Q620" s="34" t="str">
        <f t="shared" si="31"/>
        <v>RESSOR</v>
      </c>
      <c r="R620" s="34" t="str">
        <f>VLOOKUP(Q620,'Coding Matrix'!$D$8:$G$70,4,FALSE)</f>
        <v>Plant</v>
      </c>
      <c r="S620" s="31"/>
      <c r="T620" s="36" t="s">
        <v>439</v>
      </c>
      <c r="U620" s="1">
        <v>43207</v>
      </c>
      <c r="V620">
        <v>2200304</v>
      </c>
      <c r="W620" s="1">
        <v>43207</v>
      </c>
      <c r="X620" s="70" t="str">
        <f>VLOOKUP(T620,'GL Types'!$A$2:$B$9,2,FALSE)</f>
        <v>Finished Goods</v>
      </c>
      <c r="Y620" s="70" t="str">
        <f>VLOOKUP(Q620,'Coding Matrix'!$D$8:$H$70,5,FALSE)</f>
        <v>Prior Rear Reserves - Shipped out of rotation</v>
      </c>
    </row>
    <row r="621" spans="1:25" x14ac:dyDescent="0.25">
      <c r="A621" s="1">
        <v>43207</v>
      </c>
      <c r="B621">
        <v>-27</v>
      </c>
      <c r="C621" s="36" t="s">
        <v>438</v>
      </c>
      <c r="D621" s="31" t="s">
        <v>1405</v>
      </c>
      <c r="E621" s="31" t="s">
        <v>1406</v>
      </c>
      <c r="F621">
        <v>5543188</v>
      </c>
      <c r="G621" s="36" t="s">
        <v>612</v>
      </c>
      <c r="H621">
        <v>33.515000000000001</v>
      </c>
      <c r="I621">
        <v>-904.91</v>
      </c>
      <c r="J621" s="36" t="s">
        <v>446</v>
      </c>
      <c r="K621" s="31" t="s">
        <v>463</v>
      </c>
      <c r="L621" s="36" t="s">
        <v>1404</v>
      </c>
      <c r="M621" s="19">
        <v>75</v>
      </c>
      <c r="N621" s="31" t="s">
        <v>639</v>
      </c>
      <c r="O621" s="34" t="str">
        <f t="shared" si="30"/>
        <v>RES</v>
      </c>
      <c r="P621" s="31" t="s">
        <v>140</v>
      </c>
      <c r="Q621" s="34" t="str">
        <f t="shared" si="31"/>
        <v>RESSOR</v>
      </c>
      <c r="R621" s="34" t="str">
        <f>VLOOKUP(Q621,'Coding Matrix'!$D$8:$G$70,4,FALSE)</f>
        <v>Plant</v>
      </c>
      <c r="S621" s="31"/>
      <c r="T621" s="36" t="s">
        <v>439</v>
      </c>
      <c r="U621" s="1">
        <v>43207</v>
      </c>
      <c r="V621">
        <v>3152928</v>
      </c>
      <c r="W621" s="1">
        <v>43207</v>
      </c>
      <c r="X621" s="70" t="str">
        <f>VLOOKUP(T621,'GL Types'!$A$2:$B$9,2,FALSE)</f>
        <v>Finished Goods</v>
      </c>
      <c r="Y621" s="70" t="str">
        <f>VLOOKUP(Q621,'Coding Matrix'!$D$8:$H$70,5,FALSE)</f>
        <v>Prior Rear Reserves - Shipped out of rotation</v>
      </c>
    </row>
    <row r="622" spans="1:25" x14ac:dyDescent="0.25">
      <c r="A622" s="1">
        <v>43207</v>
      </c>
      <c r="B622">
        <v>-20</v>
      </c>
      <c r="C622" s="36" t="s">
        <v>438</v>
      </c>
      <c r="D622" s="31" t="s">
        <v>732</v>
      </c>
      <c r="E622" s="31" t="s">
        <v>1407</v>
      </c>
      <c r="F622">
        <v>5543188</v>
      </c>
      <c r="G622" s="36" t="s">
        <v>612</v>
      </c>
      <c r="H622">
        <v>25.616199999999999</v>
      </c>
      <c r="I622">
        <v>-512.32000000000005</v>
      </c>
      <c r="J622" s="36" t="s">
        <v>446</v>
      </c>
      <c r="K622" s="31" t="s">
        <v>463</v>
      </c>
      <c r="L622" s="36" t="s">
        <v>1408</v>
      </c>
      <c r="M622" s="19">
        <v>75</v>
      </c>
      <c r="N622" s="31" t="s">
        <v>639</v>
      </c>
      <c r="O622" s="34" t="str">
        <f t="shared" si="30"/>
        <v>RES</v>
      </c>
      <c r="P622" s="31" t="s">
        <v>102</v>
      </c>
      <c r="Q622" s="34" t="str">
        <f t="shared" si="31"/>
        <v>RESALR</v>
      </c>
      <c r="R622" s="34" t="str">
        <f>VLOOKUP(Q622,'Coding Matrix'!$D$8:$G$70,4,FALSE)</f>
        <v>Plant</v>
      </c>
      <c r="S622" s="31"/>
      <c r="T622" s="36" t="s">
        <v>439</v>
      </c>
      <c r="U622" s="1">
        <v>43207</v>
      </c>
      <c r="V622">
        <v>2199867</v>
      </c>
      <c r="W622" s="1">
        <v>43207</v>
      </c>
      <c r="X622" s="70" t="str">
        <f>VLOOKUP(T622,'GL Types'!$A$2:$B$9,2,FALSE)</f>
        <v>Finished Goods</v>
      </c>
      <c r="Y622" s="70" t="str">
        <f>VLOOKUP(Q622,'Coding Matrix'!$D$8:$H$70,5,FALSE)</f>
        <v>Prior Rear Reserves - Allergen</v>
      </c>
    </row>
    <row r="623" spans="1:25" x14ac:dyDescent="0.25">
      <c r="A623" s="1">
        <v>43207</v>
      </c>
      <c r="B623">
        <v>-60</v>
      </c>
      <c r="C623" s="36" t="s">
        <v>438</v>
      </c>
      <c r="D623" s="31" t="s">
        <v>1409</v>
      </c>
      <c r="E623" s="31" t="s">
        <v>1410</v>
      </c>
      <c r="F623">
        <v>5543188</v>
      </c>
      <c r="G623" s="36" t="s">
        <v>612</v>
      </c>
      <c r="H623">
        <v>16.267399999999999</v>
      </c>
      <c r="I623">
        <v>-976.04</v>
      </c>
      <c r="J623" s="36" t="s">
        <v>446</v>
      </c>
      <c r="K623" s="31" t="s">
        <v>463</v>
      </c>
      <c r="L623" s="36" t="s">
        <v>1411</v>
      </c>
      <c r="M623" s="19">
        <v>75</v>
      </c>
      <c r="N623" s="31" t="s">
        <v>639</v>
      </c>
      <c r="O623" s="34" t="str">
        <f t="shared" si="30"/>
        <v>RES</v>
      </c>
      <c r="P623" s="31" t="s">
        <v>140</v>
      </c>
      <c r="Q623" s="34" t="str">
        <f t="shared" si="31"/>
        <v>RESSOR</v>
      </c>
      <c r="R623" s="34" t="str">
        <f>VLOOKUP(Q623,'Coding Matrix'!$D$8:$G$70,4,FALSE)</f>
        <v>Plant</v>
      </c>
      <c r="S623" s="31"/>
      <c r="T623" s="36" t="s">
        <v>439</v>
      </c>
      <c r="U623" s="1">
        <v>43207</v>
      </c>
      <c r="V623">
        <v>2199257</v>
      </c>
      <c r="W623" s="1">
        <v>43207</v>
      </c>
      <c r="X623" s="70" t="str">
        <f>VLOOKUP(T623,'GL Types'!$A$2:$B$9,2,FALSE)</f>
        <v>Finished Goods</v>
      </c>
      <c r="Y623" s="70" t="str">
        <f>VLOOKUP(Q623,'Coding Matrix'!$D$8:$H$70,5,FALSE)</f>
        <v>Prior Rear Reserves - Shipped out of rotation</v>
      </c>
    </row>
  </sheetData>
  <autoFilter ref="A11:AK623">
    <filterColumn colId="18">
      <filters blank="1">
        <filter val="Primary DMG"/>
        <filter val="Primary EXP / Secondary SOR"/>
        <filter val="Primary OOS"/>
        <filter val="Primary OOS / Secondary PKG"/>
        <filter val="Primary OOS / Secondary SUP"/>
        <filter val="Primary OOS / Secondary TST"/>
        <filter val="Secondary DWH"/>
        <filter val="Secondary SUP"/>
        <filter val="Secondary TST"/>
      </filters>
    </filterColumn>
  </autoFilter>
  <sortState ref="A12:AK623">
    <sortCondition ref="M12:M623"/>
    <sortCondition ref="G12:G623"/>
    <sortCondition ref="A12:A623"/>
  </sortState>
  <printOptions horizontalCentered="1"/>
  <pageMargins left="0" right="0" top="0.25" bottom="0.25" header="0" footer="0"/>
  <pageSetup scale="37" fitToHeight="100" orientation="landscape" r:id="rId1"/>
  <headerFooter>
    <oddFooter>&amp;R&amp;Z&amp;F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858"/>
  <sheetViews>
    <sheetView workbookViewId="0">
      <pane xSplit="10" ySplit="9" topLeftCell="K10" activePane="bottomRight" state="frozen"/>
      <selection pane="topRight" activeCell="K1" sqref="K1"/>
      <selection pane="bottomLeft" activeCell="A10" sqref="A10"/>
      <selection pane="bottomRight" activeCell="A2" sqref="A2"/>
    </sheetView>
  </sheetViews>
  <sheetFormatPr defaultRowHeight="15" x14ac:dyDescent="0.25"/>
  <cols>
    <col min="2" max="2" width="6.85546875" customWidth="1"/>
    <col min="3" max="3" width="12.42578125" customWidth="1"/>
    <col min="4" max="4" width="13.42578125" bestFit="1" customWidth="1"/>
    <col min="6" max="6" width="6.85546875" customWidth="1"/>
    <col min="7" max="7" width="29" bestFit="1" customWidth="1"/>
    <col min="8" max="8" width="8.85546875" customWidth="1"/>
    <col min="9" max="9" width="8.42578125" customWidth="1"/>
    <col min="10" max="10" width="9.7109375" customWidth="1"/>
    <col min="11" max="11" width="9" customWidth="1"/>
    <col min="14" max="14" width="35" bestFit="1" customWidth="1"/>
    <col min="16" max="16" width="7.85546875" bestFit="1" customWidth="1"/>
    <col min="17" max="17" width="15.42578125" customWidth="1"/>
    <col min="18" max="18" width="15.7109375" customWidth="1"/>
    <col min="19" max="19" width="15.5703125" customWidth="1"/>
    <col min="20" max="20" width="49.42578125" bestFit="1" customWidth="1"/>
    <col min="21" max="21" width="50.7109375" bestFit="1" customWidth="1"/>
    <col min="22" max="22" width="12" bestFit="1" customWidth="1"/>
  </cols>
  <sheetData>
    <row r="1" spans="1:24" x14ac:dyDescent="0.25">
      <c r="A1">
        <v>1341</v>
      </c>
      <c r="O1" s="37" t="s">
        <v>1674</v>
      </c>
      <c r="P1" s="19" t="s">
        <v>100</v>
      </c>
      <c r="Q1" s="19" t="s">
        <v>415</v>
      </c>
      <c r="R1" s="22" t="s">
        <v>416</v>
      </c>
      <c r="S1" s="70"/>
      <c r="T1" s="56" t="s">
        <v>1673</v>
      </c>
      <c r="U1" s="19" t="s">
        <v>100</v>
      </c>
      <c r="V1" s="19" t="s">
        <v>415</v>
      </c>
      <c r="W1" s="22" t="s">
        <v>416</v>
      </c>
      <c r="X1" s="70"/>
    </row>
    <row r="2" spans="1:24" x14ac:dyDescent="0.25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70">
        <v>25</v>
      </c>
      <c r="Q2" s="25">
        <f t="array" ref="Q2">COUNT(IF(P2=$A$10:$A$900,$E$10:$E$900))</f>
        <v>605</v>
      </c>
      <c r="R2" s="26">
        <v>169</v>
      </c>
      <c r="S2" s="29">
        <f>(Q2-R2)/Q2</f>
        <v>0.72066115702479339</v>
      </c>
      <c r="U2" s="51">
        <v>25</v>
      </c>
      <c r="V2" s="52">
        <v>237</v>
      </c>
      <c r="W2" s="60">
        <v>14</v>
      </c>
      <c r="X2" s="53">
        <f>(V2-W2)/V2</f>
        <v>0.94092827004219415</v>
      </c>
    </row>
    <row r="3" spans="1:24" x14ac:dyDescent="0.25">
      <c r="A3" s="62" t="s">
        <v>1678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70">
        <v>86</v>
      </c>
      <c r="Q3" s="25">
        <f t="array" ref="Q3">COUNT(IF(P3=$A$10:$A$900,$E$10:$E$900))</f>
        <v>10</v>
      </c>
      <c r="R3" s="26">
        <v>1</v>
      </c>
      <c r="S3" s="29">
        <f t="shared" ref="S3:S7" si="0">(Q3-R3)/Q3</f>
        <v>0.9</v>
      </c>
      <c r="U3" s="51">
        <v>86</v>
      </c>
      <c r="V3" s="52">
        <v>2</v>
      </c>
      <c r="W3" s="60">
        <v>0</v>
      </c>
      <c r="X3" s="53">
        <f t="shared" ref="X3:X7" si="1">(V3-W3)/V3</f>
        <v>1</v>
      </c>
    </row>
    <row r="4" spans="1:24" x14ac:dyDescent="0.25">
      <c r="A4" s="62" t="s">
        <v>2172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70">
        <v>43</v>
      </c>
      <c r="Q4" s="25">
        <f t="array" ref="Q4">COUNT(IF(P4=$A$10:$A$900,$E$10:$E$900))</f>
        <v>59</v>
      </c>
      <c r="R4" s="26">
        <v>16</v>
      </c>
      <c r="S4" s="29">
        <f t="shared" si="0"/>
        <v>0.72881355932203384</v>
      </c>
      <c r="U4" s="51">
        <v>43</v>
      </c>
      <c r="V4" s="52">
        <v>14</v>
      </c>
      <c r="W4" s="60">
        <v>0</v>
      </c>
      <c r="X4" s="53">
        <f t="shared" si="1"/>
        <v>1</v>
      </c>
    </row>
    <row r="5" spans="1:24" x14ac:dyDescent="0.25">
      <c r="A5" s="62" t="s">
        <v>1679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70">
        <v>55</v>
      </c>
      <c r="Q5" s="25">
        <f t="array" ref="Q5">COUNT(IF(P5=$A$10:$A$900,$E$10:$E$900))</f>
        <v>76</v>
      </c>
      <c r="R5" s="26">
        <v>3</v>
      </c>
      <c r="S5" s="29">
        <f t="shared" si="0"/>
        <v>0.96052631578947367</v>
      </c>
      <c r="U5" s="51">
        <v>55</v>
      </c>
      <c r="V5" s="52">
        <v>17</v>
      </c>
      <c r="W5" s="60">
        <v>0</v>
      </c>
      <c r="X5" s="53">
        <f t="shared" si="1"/>
        <v>1</v>
      </c>
    </row>
    <row r="6" spans="1:24" s="70" customFormat="1" x14ac:dyDescent="0.25">
      <c r="P6" s="70">
        <v>60</v>
      </c>
      <c r="Q6" s="27">
        <f t="array" ref="Q6">COUNT(IF(P6=$A$10:$A$900,$E$10:$E$900))</f>
        <v>99</v>
      </c>
      <c r="R6" s="28">
        <v>14</v>
      </c>
      <c r="S6" s="30">
        <f t="shared" si="0"/>
        <v>0.85858585858585856</v>
      </c>
      <c r="U6" s="51">
        <v>60</v>
      </c>
      <c r="V6" s="52">
        <v>41</v>
      </c>
      <c r="W6" s="60">
        <v>0</v>
      </c>
      <c r="X6" s="53">
        <f t="shared" si="1"/>
        <v>1</v>
      </c>
    </row>
    <row r="7" spans="1:24" s="70" customFormat="1" x14ac:dyDescent="0.25">
      <c r="P7" s="70" t="s">
        <v>417</v>
      </c>
      <c r="Q7" s="25">
        <f>SUBTOTAL(9,Q2:Q6)</f>
        <v>849</v>
      </c>
      <c r="R7" s="25">
        <f>SUBTOTAL(9,R2:R6)</f>
        <v>203</v>
      </c>
      <c r="S7" s="29">
        <f t="shared" si="0"/>
        <v>0.76089517078916369</v>
      </c>
      <c r="U7" s="70" t="s">
        <v>417</v>
      </c>
      <c r="V7" s="25">
        <f>SUBTOTAL(9,V2:V6)</f>
        <v>311</v>
      </c>
      <c r="W7" s="25">
        <f>SUBTOTAL(9,W2:W6)</f>
        <v>14</v>
      </c>
      <c r="X7" s="29">
        <f t="shared" si="1"/>
        <v>0.954983922829582</v>
      </c>
    </row>
    <row r="8" spans="1:24" s="70" customFormat="1" x14ac:dyDescent="0.25">
      <c r="A8" s="70" t="s">
        <v>2542</v>
      </c>
      <c r="D8" s="70" t="s">
        <v>2541</v>
      </c>
      <c r="H8" s="70" t="s">
        <v>2543</v>
      </c>
      <c r="I8" s="70" t="s">
        <v>2173</v>
      </c>
      <c r="L8" s="23" t="s">
        <v>2174</v>
      </c>
      <c r="M8" s="5"/>
      <c r="N8" s="24" t="s">
        <v>164</v>
      </c>
      <c r="R8" s="25">
        <v>203</v>
      </c>
      <c r="V8" s="70" t="s">
        <v>2544</v>
      </c>
    </row>
    <row r="9" spans="1:24" s="70" customFormat="1" ht="45" x14ac:dyDescent="0.25">
      <c r="A9" s="2" t="s">
        <v>74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3" t="s">
        <v>11</v>
      </c>
      <c r="M9" s="21" t="s">
        <v>12</v>
      </c>
      <c r="N9" s="3" t="s">
        <v>13</v>
      </c>
      <c r="O9" s="2" t="s">
        <v>14</v>
      </c>
      <c r="P9" s="20" t="s">
        <v>157</v>
      </c>
      <c r="Q9" s="20" t="s">
        <v>159</v>
      </c>
      <c r="R9" s="2" t="s">
        <v>158</v>
      </c>
      <c r="S9" s="2" t="s">
        <v>160</v>
      </c>
      <c r="T9" s="2" t="s">
        <v>161</v>
      </c>
      <c r="U9" s="21" t="s">
        <v>162</v>
      </c>
      <c r="V9" s="21" t="s">
        <v>2208</v>
      </c>
    </row>
    <row r="10" spans="1:24" ht="15" customHeight="1" x14ac:dyDescent="0.25">
      <c r="A10">
        <v>25</v>
      </c>
      <c r="B10" s="62" t="s">
        <v>15</v>
      </c>
      <c r="C10" s="63">
        <v>43192</v>
      </c>
      <c r="D10" s="62" t="s">
        <v>23</v>
      </c>
      <c r="E10" s="62">
        <v>14351</v>
      </c>
      <c r="F10" s="62" t="s">
        <v>32</v>
      </c>
      <c r="G10" s="62" t="s">
        <v>1793</v>
      </c>
      <c r="H10" s="62">
        <v>-3</v>
      </c>
      <c r="I10" s="62">
        <v>-22.99</v>
      </c>
      <c r="J10" s="62">
        <v>-28.2</v>
      </c>
      <c r="K10" s="62">
        <v>0</v>
      </c>
      <c r="L10" s="62" t="s">
        <v>31</v>
      </c>
      <c r="M10" s="62" t="s">
        <v>1794</v>
      </c>
      <c r="N10" s="62" t="s">
        <v>37</v>
      </c>
      <c r="O10" s="62">
        <v>25161446</v>
      </c>
      <c r="P10" s="19" t="str">
        <f>MID(L10,3,3)</f>
        <v xml:space="preserve">   </v>
      </c>
      <c r="Q10" s="70" t="str">
        <f>IFERROR(MID(N10,5,FIND("/",N10,1)-1),LEFT(N10,3))</f>
        <v>LEA</v>
      </c>
      <c r="R10" s="57" t="s">
        <v>2175</v>
      </c>
      <c r="S10" s="70" t="str">
        <f>VLOOKUP(R10,'Coding Matrix'!$D$8:$G$45,4,FALSE)</f>
        <v>Plant</v>
      </c>
      <c r="T10" s="70" t="str">
        <f>VLOOKUP(R10,'Coding Matrix'!$D$8:$E$45,2,FALSE)</f>
        <v>Seal Issues - Leakers</v>
      </c>
      <c r="U10" s="70" t="s">
        <v>2176</v>
      </c>
      <c r="V10" t="s">
        <v>2209</v>
      </c>
    </row>
    <row r="11" spans="1:24" ht="15" customHeight="1" x14ac:dyDescent="0.25">
      <c r="A11" s="64">
        <v>25</v>
      </c>
      <c r="B11" s="62" t="s">
        <v>15</v>
      </c>
      <c r="C11" s="63">
        <v>43192</v>
      </c>
      <c r="D11" s="62" t="s">
        <v>23</v>
      </c>
      <c r="E11" s="62">
        <v>15802</v>
      </c>
      <c r="F11" s="62" t="s">
        <v>215</v>
      </c>
      <c r="G11" s="62" t="s">
        <v>1818</v>
      </c>
      <c r="H11" s="62">
        <v>-2</v>
      </c>
      <c r="I11" s="62">
        <v>-38.909999999999997</v>
      </c>
      <c r="J11" s="62">
        <v>-37.5</v>
      </c>
      <c r="K11" s="62">
        <v>0</v>
      </c>
      <c r="L11" s="62" t="s">
        <v>41</v>
      </c>
      <c r="M11" s="62">
        <v>1600</v>
      </c>
      <c r="N11" s="62" t="s">
        <v>42</v>
      </c>
      <c r="O11" s="62">
        <v>25168561</v>
      </c>
      <c r="P11" s="19" t="str">
        <f>MID(L11,3,3)</f>
        <v xml:space="preserve">   </v>
      </c>
      <c r="Q11" s="70" t="str">
        <f>IFERROR(MID(N11,5,FIND("/",N11,1)-1),LEFT(N11,3))</f>
        <v>LEA</v>
      </c>
      <c r="R11" s="57" t="s">
        <v>2175</v>
      </c>
      <c r="S11" s="70" t="str">
        <f>VLOOKUP(R11,'Coding Matrix'!$D$8:$G$45,4,FALSE)</f>
        <v>Plant</v>
      </c>
      <c r="T11" s="70" t="str">
        <f>VLOOKUP(R11,'Coding Matrix'!$D$8:$E$45,2,FALSE)</f>
        <v>Seal Issues - Leakers</v>
      </c>
      <c r="U11" t="s">
        <v>2176</v>
      </c>
      <c r="V11" s="70" t="s">
        <v>2210</v>
      </c>
    </row>
    <row r="12" spans="1:24" ht="15" customHeight="1" x14ac:dyDescent="0.25">
      <c r="A12" s="64">
        <v>25</v>
      </c>
      <c r="B12" s="62" t="s">
        <v>15</v>
      </c>
      <c r="C12" s="63">
        <v>43192</v>
      </c>
      <c r="D12" s="62" t="s">
        <v>23</v>
      </c>
      <c r="E12" s="62">
        <v>16673</v>
      </c>
      <c r="F12" s="62" t="s">
        <v>43</v>
      </c>
      <c r="G12" s="62" t="s">
        <v>45</v>
      </c>
      <c r="H12" s="62">
        <v>-158</v>
      </c>
      <c r="I12" s="62">
        <v>-967.59</v>
      </c>
      <c r="J12" s="62">
        <v>-889.5</v>
      </c>
      <c r="K12" s="62">
        <v>0</v>
      </c>
      <c r="L12" s="62" t="s">
        <v>41</v>
      </c>
      <c r="M12" s="62">
        <v>1557</v>
      </c>
      <c r="N12" s="62" t="s">
        <v>42</v>
      </c>
      <c r="O12" s="62">
        <v>25208299</v>
      </c>
      <c r="P12" s="19" t="str">
        <f>MID(L12,3,3)</f>
        <v xml:space="preserve">   </v>
      </c>
      <c r="Q12" s="70" t="str">
        <f>IFERROR(MID(N12,5,FIND("/",N12,1)-1),LEFT(N12,3))</f>
        <v>LEA</v>
      </c>
      <c r="R12" s="57" t="s">
        <v>2175</v>
      </c>
      <c r="S12" s="70" t="str">
        <f>VLOOKUP(R12,'Coding Matrix'!$D$8:$G$45,4,FALSE)</f>
        <v>Plant</v>
      </c>
      <c r="T12" s="70" t="str">
        <f>VLOOKUP(R12,'Coding Matrix'!$D$8:$E$45,2,FALSE)</f>
        <v>Seal Issues - Leakers</v>
      </c>
      <c r="U12" t="s">
        <v>2176</v>
      </c>
      <c r="V12" s="70" t="s">
        <v>2211</v>
      </c>
    </row>
    <row r="13" spans="1:24" ht="15" customHeight="1" x14ac:dyDescent="0.25">
      <c r="A13" s="64">
        <v>25</v>
      </c>
      <c r="B13" s="62" t="s">
        <v>15</v>
      </c>
      <c r="C13" s="63">
        <v>43192</v>
      </c>
      <c r="D13" s="62" t="s">
        <v>23</v>
      </c>
      <c r="E13" s="62">
        <v>19856</v>
      </c>
      <c r="F13" s="62" t="s">
        <v>49</v>
      </c>
      <c r="G13" s="62" t="s">
        <v>1859</v>
      </c>
      <c r="H13" s="62">
        <v>-1</v>
      </c>
      <c r="I13" s="62">
        <v>-11.3</v>
      </c>
      <c r="J13" s="62">
        <v>-16.2</v>
      </c>
      <c r="K13" s="62">
        <v>0</v>
      </c>
      <c r="L13" s="62" t="s">
        <v>31</v>
      </c>
      <c r="M13" s="62" t="s">
        <v>1823</v>
      </c>
      <c r="N13" s="62" t="s">
        <v>1777</v>
      </c>
      <c r="O13" s="62">
        <v>25145065</v>
      </c>
      <c r="P13" s="19" t="str">
        <f>MID(L13,3,3)</f>
        <v xml:space="preserve">   </v>
      </c>
      <c r="Q13" s="70" t="str">
        <f>IFERROR(MID(N13,5,FIND("/",N13,1)-1),LEFT(N13,3))</f>
        <v>LKS</v>
      </c>
      <c r="R13" s="57" t="s">
        <v>2175</v>
      </c>
      <c r="S13" s="70" t="str">
        <f>VLOOKUP(R13,'Coding Matrix'!$D$8:$G$45,4,FALSE)</f>
        <v>Plant</v>
      </c>
      <c r="T13" s="70" t="str">
        <f>VLOOKUP(R13,'Coding Matrix'!$D$8:$E$45,2,FALSE)</f>
        <v>Seal Issues - Leakers</v>
      </c>
      <c r="U13" t="s">
        <v>2176</v>
      </c>
      <c r="V13" s="70" t="s">
        <v>2212</v>
      </c>
    </row>
    <row r="14" spans="1:24" ht="15" customHeight="1" x14ac:dyDescent="0.25">
      <c r="A14" s="64">
        <v>25</v>
      </c>
      <c r="B14" s="62" t="s">
        <v>15</v>
      </c>
      <c r="C14" s="63">
        <v>43192</v>
      </c>
      <c r="D14" s="62" t="s">
        <v>23</v>
      </c>
      <c r="E14" s="62">
        <v>20109</v>
      </c>
      <c r="F14" s="62" t="s">
        <v>1825</v>
      </c>
      <c r="G14" s="62" t="s">
        <v>44</v>
      </c>
      <c r="H14" s="62">
        <v>-6</v>
      </c>
      <c r="I14" s="62">
        <v>-38.49</v>
      </c>
      <c r="J14" s="62">
        <v>-33.799999999999997</v>
      </c>
      <c r="K14" s="62">
        <v>0</v>
      </c>
      <c r="L14" s="62" t="s">
        <v>31</v>
      </c>
      <c r="M14" s="62" t="s">
        <v>1823</v>
      </c>
      <c r="N14" s="62" t="s">
        <v>1777</v>
      </c>
      <c r="O14" s="62">
        <v>25169286</v>
      </c>
      <c r="P14" s="19" t="str">
        <f>MID(L14,3,3)</f>
        <v xml:space="preserve">   </v>
      </c>
      <c r="Q14" s="70" t="str">
        <f>IFERROR(MID(N14,5,FIND("/",N14,1)-1),LEFT(N14,3))</f>
        <v>LKS</v>
      </c>
      <c r="R14" s="57" t="s">
        <v>2175</v>
      </c>
      <c r="S14" s="70" t="str">
        <f>VLOOKUP(R14,'Coding Matrix'!$D$8:$G$45,4,FALSE)</f>
        <v>Plant</v>
      </c>
      <c r="T14" s="70" t="str">
        <f>VLOOKUP(R14,'Coding Matrix'!$D$8:$E$45,2,FALSE)</f>
        <v>Seal Issues - Leakers</v>
      </c>
      <c r="U14" t="s">
        <v>2176</v>
      </c>
      <c r="V14" s="70" t="s">
        <v>2213</v>
      </c>
    </row>
    <row r="15" spans="1:24" ht="15" customHeight="1" x14ac:dyDescent="0.25">
      <c r="A15" s="64">
        <v>25</v>
      </c>
      <c r="B15" s="62" t="s">
        <v>15</v>
      </c>
      <c r="C15" s="63">
        <v>43192</v>
      </c>
      <c r="D15" s="62" t="s">
        <v>23</v>
      </c>
      <c r="E15" s="62">
        <v>20184</v>
      </c>
      <c r="F15" s="62" t="s">
        <v>1862</v>
      </c>
      <c r="G15" s="62" t="s">
        <v>1872</v>
      </c>
      <c r="H15" s="62">
        <v>-3</v>
      </c>
      <c r="I15" s="62">
        <v>-102.22</v>
      </c>
      <c r="J15" s="62">
        <v>-61.9</v>
      </c>
      <c r="K15" s="62">
        <v>0</v>
      </c>
      <c r="L15" s="62" t="s">
        <v>41</v>
      </c>
      <c r="M15" s="62">
        <v>1605</v>
      </c>
      <c r="N15" s="62" t="s">
        <v>1873</v>
      </c>
      <c r="O15" s="62">
        <v>25115320</v>
      </c>
      <c r="P15" s="19" t="str">
        <f>MID(L15,3,3)</f>
        <v xml:space="preserve">   </v>
      </c>
      <c r="Q15" s="70" t="str">
        <f>IFERROR(MID(N15,5,FIND("/",N15,1)-1),LEFT(N15,3))</f>
        <v>LEA</v>
      </c>
      <c r="R15" s="57" t="s">
        <v>2175</v>
      </c>
      <c r="S15" s="70" t="str">
        <f>VLOOKUP(R15,'Coding Matrix'!$D$8:$G$45,4,FALSE)</f>
        <v>Plant</v>
      </c>
      <c r="T15" s="70" t="str">
        <f>VLOOKUP(R15,'Coding Matrix'!$D$8:$E$45,2,FALSE)</f>
        <v>Seal Issues - Leakers</v>
      </c>
      <c r="U15" t="s">
        <v>2176</v>
      </c>
      <c r="V15" s="70" t="s">
        <v>1516</v>
      </c>
    </row>
    <row r="16" spans="1:24" ht="15" customHeight="1" x14ac:dyDescent="0.25">
      <c r="A16" s="64">
        <v>25</v>
      </c>
      <c r="B16" s="62" t="s">
        <v>15</v>
      </c>
      <c r="C16" s="63">
        <v>43192</v>
      </c>
      <c r="D16" s="62" t="s">
        <v>23</v>
      </c>
      <c r="E16" s="62">
        <v>22029</v>
      </c>
      <c r="F16" s="62" t="s">
        <v>53</v>
      </c>
      <c r="G16" s="62" t="s">
        <v>1931</v>
      </c>
      <c r="H16" s="62">
        <v>-1</v>
      </c>
      <c r="I16" s="62">
        <v>-11.62</v>
      </c>
      <c r="J16" s="62">
        <v>-8</v>
      </c>
      <c r="K16" s="62">
        <v>0</v>
      </c>
      <c r="L16" s="62" t="s">
        <v>31</v>
      </c>
      <c r="M16" s="62">
        <v>533</v>
      </c>
      <c r="N16" s="62" t="s">
        <v>1932</v>
      </c>
      <c r="O16" s="62">
        <v>25116744</v>
      </c>
      <c r="P16" s="19" t="str">
        <f>MID(L16,3,3)</f>
        <v xml:space="preserve">   </v>
      </c>
      <c r="Q16" s="70" t="str">
        <f>IFERROR(MID(N16,5,FIND("/",N16,1)-1),LEFT(N16,3))</f>
        <v>1 D</v>
      </c>
      <c r="R16" s="57" t="s">
        <v>1595</v>
      </c>
      <c r="S16" s="70" t="str">
        <f>VLOOKUP(R16,'Coding Matrix'!$D$8:$G$45,4,FALSE)</f>
        <v>Plant</v>
      </c>
      <c r="T16" s="70" t="str">
        <f>VLOOKUP(R16,'Coding Matrix'!$D$8:$E$45,2,FALSE)</f>
        <v>Damage Warehouse - Material Handling Damage</v>
      </c>
      <c r="U16" t="s">
        <v>2178</v>
      </c>
      <c r="V16" s="70" t="s">
        <v>2214</v>
      </c>
    </row>
    <row r="17" spans="1:22" ht="15" customHeight="1" x14ac:dyDescent="0.25">
      <c r="A17" s="64">
        <v>25</v>
      </c>
      <c r="B17" s="62" t="s">
        <v>15</v>
      </c>
      <c r="C17" s="63">
        <v>43192</v>
      </c>
      <c r="D17" s="62" t="s">
        <v>23</v>
      </c>
      <c r="E17" s="62">
        <v>47043</v>
      </c>
      <c r="F17" s="62" t="s">
        <v>32</v>
      </c>
      <c r="G17" s="62" t="s">
        <v>55</v>
      </c>
      <c r="H17" s="62">
        <v>-133</v>
      </c>
      <c r="I17" s="62">
        <v>-1322.33</v>
      </c>
      <c r="J17" s="62">
        <v>-1250.2</v>
      </c>
      <c r="K17" s="62">
        <v>0</v>
      </c>
      <c r="L17" s="62" t="s">
        <v>41</v>
      </c>
      <c r="M17" s="62" t="s">
        <v>20</v>
      </c>
      <c r="N17" s="62" t="s">
        <v>255</v>
      </c>
      <c r="O17" s="62">
        <v>25162866</v>
      </c>
      <c r="P17" s="19" t="str">
        <f>MID(L17,3,3)</f>
        <v xml:space="preserve">   </v>
      </c>
      <c r="Q17" s="70" t="str">
        <f>IFERROR(MID(N17,5,FIND("/",N17,1)-1),LEFT(N17,3))</f>
        <v>LEA</v>
      </c>
      <c r="R17" s="57" t="s">
        <v>2175</v>
      </c>
      <c r="S17" s="70" t="str">
        <f>VLOOKUP(R17,'Coding Matrix'!$D$8:$G$45,4,FALSE)</f>
        <v>Plant</v>
      </c>
      <c r="T17" s="70" t="str">
        <f>VLOOKUP(R17,'Coding Matrix'!$D$8:$E$45,2,FALSE)</f>
        <v>Seal Issues - Leakers</v>
      </c>
      <c r="U17" t="s">
        <v>2176</v>
      </c>
      <c r="V17" s="70" t="s">
        <v>2215</v>
      </c>
    </row>
    <row r="18" spans="1:22" ht="15" customHeight="1" x14ac:dyDescent="0.25">
      <c r="A18" s="64">
        <v>25</v>
      </c>
      <c r="B18" s="62" t="s">
        <v>15</v>
      </c>
      <c r="C18" s="63">
        <v>43192</v>
      </c>
      <c r="D18" s="62" t="s">
        <v>23</v>
      </c>
      <c r="E18" s="62">
        <v>72048</v>
      </c>
      <c r="F18" s="62" t="s">
        <v>38</v>
      </c>
      <c r="G18" s="62" t="s">
        <v>57</v>
      </c>
      <c r="H18" s="62">
        <v>-1</v>
      </c>
      <c r="I18" s="62">
        <v>-16.79</v>
      </c>
      <c r="J18" s="62">
        <v>-29</v>
      </c>
      <c r="K18" s="62">
        <v>0</v>
      </c>
      <c r="L18" s="62" t="s">
        <v>31</v>
      </c>
      <c r="M18" s="62" t="s">
        <v>1823</v>
      </c>
      <c r="N18" s="62" t="s">
        <v>1777</v>
      </c>
      <c r="O18" s="62">
        <v>25175851</v>
      </c>
      <c r="P18" s="19" t="str">
        <f>MID(L18,3,3)</f>
        <v xml:space="preserve">   </v>
      </c>
      <c r="Q18" s="70" t="str">
        <f>IFERROR(MID(N18,5,FIND("/",N18,1)-1),LEFT(N18,3))</f>
        <v>LKS</v>
      </c>
      <c r="R18" s="57" t="s">
        <v>2175</v>
      </c>
      <c r="S18" s="70" t="str">
        <f>VLOOKUP(R18,'Coding Matrix'!$D$8:$G$45,4,FALSE)</f>
        <v>Plant</v>
      </c>
      <c r="T18" s="70" t="str">
        <f>VLOOKUP(R18,'Coding Matrix'!$D$8:$E$45,2,FALSE)</f>
        <v>Seal Issues - Leakers</v>
      </c>
      <c r="U18" t="s">
        <v>2176</v>
      </c>
      <c r="V18" s="70" t="s">
        <v>2216</v>
      </c>
    </row>
    <row r="19" spans="1:22" ht="15" customHeight="1" x14ac:dyDescent="0.25">
      <c r="A19" s="64">
        <v>25</v>
      </c>
      <c r="B19" s="62" t="s">
        <v>15</v>
      </c>
      <c r="C19" s="63">
        <v>43192</v>
      </c>
      <c r="D19" s="62" t="s">
        <v>23</v>
      </c>
      <c r="E19" s="62">
        <v>85620</v>
      </c>
      <c r="F19" s="62" t="s">
        <v>33</v>
      </c>
      <c r="G19" s="62" t="s">
        <v>58</v>
      </c>
      <c r="H19" s="62">
        <v>-2</v>
      </c>
      <c r="I19" s="62">
        <v>-55.99</v>
      </c>
      <c r="J19" s="62">
        <v>-64</v>
      </c>
      <c r="K19" s="62">
        <v>0</v>
      </c>
      <c r="L19" s="62" t="s">
        <v>31</v>
      </c>
      <c r="M19" s="62" t="s">
        <v>1776</v>
      </c>
      <c r="N19" s="62" t="s">
        <v>1990</v>
      </c>
      <c r="O19" s="62">
        <v>25209343</v>
      </c>
      <c r="P19" s="19" t="str">
        <f>MID(L19,3,3)</f>
        <v xml:space="preserve">   </v>
      </c>
      <c r="Q19" s="70" t="str">
        <f>IFERROR(MID(N19,5,FIND("/",N19,1)-1),LEFT(N19,3))</f>
        <v>WHS</v>
      </c>
      <c r="R19" s="57" t="s">
        <v>1595</v>
      </c>
      <c r="S19" s="70" t="str">
        <f>VLOOKUP(R19,'Coding Matrix'!$D$8:$G$45,4,FALSE)</f>
        <v>Plant</v>
      </c>
      <c r="T19" s="70" t="str">
        <f>VLOOKUP(R19,'Coding Matrix'!$D$8:$E$45,2,FALSE)</f>
        <v>Damage Warehouse - Material Handling Damage</v>
      </c>
      <c r="U19" t="s">
        <v>2178</v>
      </c>
      <c r="V19" s="70" t="s">
        <v>2217</v>
      </c>
    </row>
    <row r="20" spans="1:22" ht="15" customHeight="1" x14ac:dyDescent="0.25">
      <c r="A20" s="64">
        <v>25</v>
      </c>
      <c r="B20" s="62" t="s">
        <v>15</v>
      </c>
      <c r="C20" s="63">
        <v>43193</v>
      </c>
      <c r="D20" s="62" t="s">
        <v>23</v>
      </c>
      <c r="E20" s="62">
        <v>13702</v>
      </c>
      <c r="F20" s="62" t="s">
        <v>32</v>
      </c>
      <c r="G20" s="62" t="s">
        <v>1785</v>
      </c>
      <c r="H20" s="62">
        <v>-1</v>
      </c>
      <c r="I20" s="62">
        <v>-11.17</v>
      </c>
      <c r="J20" s="62">
        <v>-17.8</v>
      </c>
      <c r="K20" s="62">
        <v>0</v>
      </c>
      <c r="L20" s="62" t="s">
        <v>31</v>
      </c>
      <c r="M20" s="62" t="s">
        <v>1786</v>
      </c>
      <c r="N20" s="62" t="s">
        <v>1787</v>
      </c>
      <c r="O20" s="62">
        <v>25167270</v>
      </c>
      <c r="P20" s="19" t="str">
        <f>MID(L20,3,3)</f>
        <v xml:space="preserve">   </v>
      </c>
      <c r="Q20" s="70" t="str">
        <f>IFERROR(MID(N20,5,FIND("/",N20,1)-1),LEFT(N20,3))</f>
        <v>1 J</v>
      </c>
      <c r="R20" s="57" t="s">
        <v>1599</v>
      </c>
      <c r="S20" s="70" t="str">
        <f>VLOOKUP(R20,'Coding Matrix'!$D$8:$G$45,4,FALSE)</f>
        <v>Plant</v>
      </c>
      <c r="T20" s="70" t="str">
        <f>VLOOKUP(R20,'Coding Matrix'!$D$8:$E$45,2,FALSE)</f>
        <v>Plant Packaging issue</v>
      </c>
      <c r="U20" t="s">
        <v>1589</v>
      </c>
      <c r="V20" s="70" t="s">
        <v>2218</v>
      </c>
    </row>
    <row r="21" spans="1:22" ht="15" customHeight="1" x14ac:dyDescent="0.25">
      <c r="A21" s="64">
        <v>25</v>
      </c>
      <c r="B21" s="62" t="s">
        <v>15</v>
      </c>
      <c r="C21" s="63">
        <v>43193</v>
      </c>
      <c r="D21" s="62" t="s">
        <v>23</v>
      </c>
      <c r="E21" s="62">
        <v>15050</v>
      </c>
      <c r="F21" s="62" t="s">
        <v>38</v>
      </c>
      <c r="G21" s="62" t="s">
        <v>1801</v>
      </c>
      <c r="H21" s="62">
        <v>-1</v>
      </c>
      <c r="I21" s="62">
        <v>-15.96</v>
      </c>
      <c r="J21" s="62">
        <v>-23</v>
      </c>
      <c r="K21" s="62">
        <v>0</v>
      </c>
      <c r="L21" s="62" t="s">
        <v>31</v>
      </c>
      <c r="M21" s="62" t="s">
        <v>1794</v>
      </c>
      <c r="N21" s="62" t="s">
        <v>37</v>
      </c>
      <c r="O21" s="62">
        <v>25191375</v>
      </c>
      <c r="P21" s="19" t="str">
        <f>MID(L21,3,3)</f>
        <v xml:space="preserve">   </v>
      </c>
      <c r="Q21" s="70" t="str">
        <f>IFERROR(MID(N21,5,FIND("/",N21,1)-1),LEFT(N21,3))</f>
        <v>LEA</v>
      </c>
      <c r="R21" s="57" t="s">
        <v>2175</v>
      </c>
      <c r="S21" s="70" t="str">
        <f>VLOOKUP(R21,'Coding Matrix'!$D$8:$G$45,4,FALSE)</f>
        <v>Plant</v>
      </c>
      <c r="T21" s="70" t="str">
        <f>VLOOKUP(R21,'Coding Matrix'!$D$8:$E$45,2,FALSE)</f>
        <v>Seal Issues - Leakers</v>
      </c>
      <c r="U21" t="s">
        <v>2176</v>
      </c>
      <c r="V21" s="70" t="s">
        <v>2219</v>
      </c>
    </row>
    <row r="22" spans="1:22" ht="15" customHeight="1" x14ac:dyDescent="0.25">
      <c r="A22" s="64">
        <v>25</v>
      </c>
      <c r="B22" s="62" t="s">
        <v>15</v>
      </c>
      <c r="C22" s="63">
        <v>43193</v>
      </c>
      <c r="D22" s="62" t="s">
        <v>23</v>
      </c>
      <c r="E22" s="62">
        <v>15468</v>
      </c>
      <c r="F22" s="62" t="s">
        <v>1812</v>
      </c>
      <c r="G22" s="62" t="s">
        <v>1813</v>
      </c>
      <c r="H22" s="62">
        <v>-1</v>
      </c>
      <c r="I22" s="62">
        <v>-18.899999999999999</v>
      </c>
      <c r="J22" s="62">
        <v>-17.100000000000001</v>
      </c>
      <c r="K22" s="62">
        <v>0</v>
      </c>
      <c r="L22" s="62" t="s">
        <v>1814</v>
      </c>
      <c r="M22" s="62" t="s">
        <v>35</v>
      </c>
      <c r="N22" s="62" t="s">
        <v>1815</v>
      </c>
      <c r="O22" s="62">
        <v>25123276</v>
      </c>
      <c r="P22" s="19" t="str">
        <f>MID(L22,3,3)</f>
        <v>OOS</v>
      </c>
      <c r="Q22" s="70" t="str">
        <f>IFERROR(MID(N22,5,FIND("/",N22,1)-1),LEFT(N22,3))</f>
        <v>CAS</v>
      </c>
      <c r="R22" s="57" t="s">
        <v>2175</v>
      </c>
      <c r="S22" s="70" t="str">
        <f>VLOOKUP(R22,'Coding Matrix'!$D$8:$G$45,4,FALSE)</f>
        <v>Plant</v>
      </c>
      <c r="T22" s="70" t="str">
        <f>VLOOKUP(R22,'Coding Matrix'!$D$8:$E$45,2,FALSE)</f>
        <v>Seal Issues - Leakers</v>
      </c>
      <c r="U22" t="s">
        <v>2176</v>
      </c>
      <c r="V22" s="70" t="s">
        <v>2220</v>
      </c>
    </row>
    <row r="23" spans="1:22" ht="15" customHeight="1" x14ac:dyDescent="0.25">
      <c r="A23" s="64">
        <v>25</v>
      </c>
      <c r="B23" s="62" t="s">
        <v>15</v>
      </c>
      <c r="C23" s="63">
        <v>43193</v>
      </c>
      <c r="D23" s="62" t="s">
        <v>23</v>
      </c>
      <c r="E23" s="62">
        <v>16668</v>
      </c>
      <c r="F23" s="62" t="s">
        <v>43</v>
      </c>
      <c r="G23" s="62" t="s">
        <v>44</v>
      </c>
      <c r="H23" s="62">
        <v>-1</v>
      </c>
      <c r="I23" s="62">
        <v>-6.79</v>
      </c>
      <c r="J23" s="62">
        <v>-5.6</v>
      </c>
      <c r="K23" s="62">
        <v>0</v>
      </c>
      <c r="L23" s="62" t="s">
        <v>31</v>
      </c>
      <c r="M23" s="62" t="s">
        <v>1823</v>
      </c>
      <c r="N23" s="62" t="s">
        <v>1777</v>
      </c>
      <c r="O23" s="62">
        <v>25192412</v>
      </c>
      <c r="P23" s="19" t="str">
        <f>MID(L23,3,3)</f>
        <v xml:space="preserve">   </v>
      </c>
      <c r="Q23" s="70" t="str">
        <f>IFERROR(MID(N23,5,FIND("/",N23,1)-1),LEFT(N23,3))</f>
        <v>LKS</v>
      </c>
      <c r="R23" s="57" t="s">
        <v>2175</v>
      </c>
      <c r="S23" s="70" t="str">
        <f>VLOOKUP(R23,'Coding Matrix'!$D$8:$G$45,4,FALSE)</f>
        <v>Plant</v>
      </c>
      <c r="T23" s="70" t="str">
        <f>VLOOKUP(R23,'Coding Matrix'!$D$8:$E$45,2,FALSE)</f>
        <v>Seal Issues - Leakers</v>
      </c>
      <c r="U23" t="s">
        <v>2176</v>
      </c>
      <c r="V23" s="70" t="s">
        <v>2221</v>
      </c>
    </row>
    <row r="24" spans="1:22" ht="15" customHeight="1" x14ac:dyDescent="0.25">
      <c r="A24" s="64">
        <v>25</v>
      </c>
      <c r="B24" s="62" t="s">
        <v>15</v>
      </c>
      <c r="C24" s="63">
        <v>43193</v>
      </c>
      <c r="D24" s="62" t="s">
        <v>23</v>
      </c>
      <c r="E24" s="62">
        <v>16668</v>
      </c>
      <c r="F24" s="62" t="s">
        <v>43</v>
      </c>
      <c r="G24" s="62" t="s">
        <v>44</v>
      </c>
      <c r="H24" s="62">
        <v>-4</v>
      </c>
      <c r="I24" s="62">
        <v>-27.29</v>
      </c>
      <c r="J24" s="62">
        <v>-22.5</v>
      </c>
      <c r="K24" s="62">
        <v>0</v>
      </c>
      <c r="L24" s="62" t="s">
        <v>31</v>
      </c>
      <c r="M24" s="62" t="s">
        <v>1776</v>
      </c>
      <c r="N24" s="62" t="s">
        <v>1777</v>
      </c>
      <c r="O24" s="62">
        <v>25192414</v>
      </c>
      <c r="P24" s="19" t="str">
        <f>MID(L24,3,3)</f>
        <v xml:space="preserve">   </v>
      </c>
      <c r="Q24" s="70" t="str">
        <f>IFERROR(MID(N24,5,FIND("/",N24,1)-1),LEFT(N24,3))</f>
        <v>LKS</v>
      </c>
      <c r="R24" s="57" t="s">
        <v>1595</v>
      </c>
      <c r="S24" s="70" t="str">
        <f>VLOOKUP(R24,'Coding Matrix'!$D$8:$G$45,4,FALSE)</f>
        <v>Plant</v>
      </c>
      <c r="T24" s="70" t="str">
        <f>VLOOKUP(R24,'Coding Matrix'!$D$8:$E$45,2,FALSE)</f>
        <v>Damage Warehouse - Material Handling Damage</v>
      </c>
      <c r="U24" t="s">
        <v>2178</v>
      </c>
      <c r="V24" s="70" t="s">
        <v>2221</v>
      </c>
    </row>
    <row r="25" spans="1:22" ht="15" customHeight="1" x14ac:dyDescent="0.25">
      <c r="A25" s="64">
        <v>25</v>
      </c>
      <c r="B25" s="62" t="s">
        <v>15</v>
      </c>
      <c r="C25" s="63">
        <v>43193</v>
      </c>
      <c r="D25" s="62" t="s">
        <v>23</v>
      </c>
      <c r="E25" s="62">
        <v>16673</v>
      </c>
      <c r="F25" s="62" t="s">
        <v>43</v>
      </c>
      <c r="G25" s="62" t="s">
        <v>45</v>
      </c>
      <c r="H25" s="62">
        <v>-2</v>
      </c>
      <c r="I25" s="62">
        <v>-12.3</v>
      </c>
      <c r="J25" s="62">
        <v>-11.3</v>
      </c>
      <c r="K25" s="62">
        <v>0</v>
      </c>
      <c r="L25" s="62" t="s">
        <v>31</v>
      </c>
      <c r="M25" s="62" t="s">
        <v>1776</v>
      </c>
      <c r="N25" s="62" t="s">
        <v>1777</v>
      </c>
      <c r="O25" s="62">
        <v>25168912</v>
      </c>
      <c r="P25" s="19" t="str">
        <f>MID(L25,3,3)</f>
        <v xml:space="preserve">   </v>
      </c>
      <c r="Q25" s="70" t="str">
        <f>IFERROR(MID(N25,5,FIND("/",N25,1)-1),LEFT(N25,3))</f>
        <v>LKS</v>
      </c>
      <c r="R25" s="57" t="s">
        <v>1595</v>
      </c>
      <c r="S25" s="70" t="str">
        <f>VLOOKUP(R25,'Coding Matrix'!$D$8:$G$45,4,FALSE)</f>
        <v>Plant</v>
      </c>
      <c r="T25" s="70" t="str">
        <f>VLOOKUP(R25,'Coding Matrix'!$D$8:$E$45,2,FALSE)</f>
        <v>Damage Warehouse - Material Handling Damage</v>
      </c>
      <c r="U25" t="s">
        <v>2178</v>
      </c>
      <c r="V25" s="70" t="s">
        <v>2211</v>
      </c>
    </row>
    <row r="26" spans="1:22" ht="15" customHeight="1" x14ac:dyDescent="0.25">
      <c r="A26" s="64">
        <v>25</v>
      </c>
      <c r="B26" s="62" t="s">
        <v>15</v>
      </c>
      <c r="C26" s="63">
        <v>43193</v>
      </c>
      <c r="D26" s="62" t="s">
        <v>23</v>
      </c>
      <c r="E26" s="62">
        <v>16687</v>
      </c>
      <c r="F26" s="62" t="s">
        <v>43</v>
      </c>
      <c r="G26" s="62" t="s">
        <v>46</v>
      </c>
      <c r="H26" s="62">
        <v>-6</v>
      </c>
      <c r="I26" s="62">
        <v>-53.54</v>
      </c>
      <c r="J26" s="62">
        <v>-33.799999999999997</v>
      </c>
      <c r="K26" s="62">
        <v>0</v>
      </c>
      <c r="L26" s="62" t="s">
        <v>31</v>
      </c>
      <c r="M26" s="62" t="s">
        <v>1776</v>
      </c>
      <c r="N26" s="62" t="s">
        <v>1777</v>
      </c>
      <c r="O26" s="62">
        <v>25167806</v>
      </c>
      <c r="P26" s="19" t="str">
        <f>MID(L26,3,3)</f>
        <v xml:space="preserve">   </v>
      </c>
      <c r="Q26" s="70" t="str">
        <f>IFERROR(MID(N26,5,FIND("/",N26,1)-1),LEFT(N26,3))</f>
        <v>LKS</v>
      </c>
      <c r="R26" s="57" t="s">
        <v>1595</v>
      </c>
      <c r="S26" s="70" t="str">
        <f>VLOOKUP(R26,'Coding Matrix'!$D$8:$G$45,4,FALSE)</f>
        <v>Plant</v>
      </c>
      <c r="T26" s="70" t="str">
        <f>VLOOKUP(R26,'Coding Matrix'!$D$8:$E$45,2,FALSE)</f>
        <v>Damage Warehouse - Material Handling Damage</v>
      </c>
      <c r="U26" t="s">
        <v>2178</v>
      </c>
      <c r="V26" s="70" t="s">
        <v>2222</v>
      </c>
    </row>
    <row r="27" spans="1:22" ht="15" customHeight="1" x14ac:dyDescent="0.25">
      <c r="A27" s="64">
        <v>25</v>
      </c>
      <c r="B27" s="62" t="s">
        <v>15</v>
      </c>
      <c r="C27" s="63">
        <v>43193</v>
      </c>
      <c r="D27" s="62" t="s">
        <v>23</v>
      </c>
      <c r="E27" s="62">
        <v>16688</v>
      </c>
      <c r="F27" s="62" t="s">
        <v>43</v>
      </c>
      <c r="G27" s="62" t="s">
        <v>1824</v>
      </c>
      <c r="H27" s="62">
        <v>-4</v>
      </c>
      <c r="I27" s="62">
        <v>-29.3</v>
      </c>
      <c r="J27" s="62">
        <v>-22.5</v>
      </c>
      <c r="K27" s="62">
        <v>0</v>
      </c>
      <c r="L27" s="62" t="s">
        <v>31</v>
      </c>
      <c r="M27" s="62" t="s">
        <v>1776</v>
      </c>
      <c r="N27" s="62" t="s">
        <v>1777</v>
      </c>
      <c r="O27" s="62">
        <v>25169253</v>
      </c>
      <c r="P27" s="19" t="str">
        <f>MID(L27,3,3)</f>
        <v xml:space="preserve">   </v>
      </c>
      <c r="Q27" s="70" t="str">
        <f>IFERROR(MID(N27,5,FIND("/",N27,1)-1),LEFT(N27,3))</f>
        <v>LKS</v>
      </c>
      <c r="R27" s="57" t="s">
        <v>1595</v>
      </c>
      <c r="S27" s="70" t="str">
        <f>VLOOKUP(R27,'Coding Matrix'!$D$8:$G$45,4,FALSE)</f>
        <v>Plant</v>
      </c>
      <c r="T27" s="70" t="str">
        <f>VLOOKUP(R27,'Coding Matrix'!$D$8:$E$45,2,FALSE)</f>
        <v>Damage Warehouse - Material Handling Damage</v>
      </c>
      <c r="U27" t="s">
        <v>2178</v>
      </c>
      <c r="V27" s="70" t="s">
        <v>2223</v>
      </c>
    </row>
    <row r="28" spans="1:22" ht="15" customHeight="1" x14ac:dyDescent="0.25">
      <c r="A28" s="64">
        <v>25</v>
      </c>
      <c r="B28" s="62" t="s">
        <v>15</v>
      </c>
      <c r="C28" s="63">
        <v>43193</v>
      </c>
      <c r="D28" s="62" t="s">
        <v>23</v>
      </c>
      <c r="E28" s="62">
        <v>19412</v>
      </c>
      <c r="F28" s="62" t="s">
        <v>47</v>
      </c>
      <c r="G28" s="62" t="s">
        <v>1853</v>
      </c>
      <c r="H28" s="62">
        <v>-1</v>
      </c>
      <c r="I28" s="62">
        <v>-14.84</v>
      </c>
      <c r="J28" s="62">
        <v>-16.899999999999999</v>
      </c>
      <c r="K28" s="62">
        <v>0</v>
      </c>
      <c r="L28" s="62" t="s">
        <v>31</v>
      </c>
      <c r="M28" s="62" t="s">
        <v>1823</v>
      </c>
      <c r="N28" s="62" t="s">
        <v>1777</v>
      </c>
      <c r="O28" s="62">
        <v>25214328</v>
      </c>
      <c r="P28" s="19" t="str">
        <f>MID(L28,3,3)</f>
        <v xml:space="preserve">   </v>
      </c>
      <c r="Q28" s="70" t="str">
        <f>IFERROR(MID(N28,5,FIND("/",N28,1)-1),LEFT(N28,3))</f>
        <v>LKS</v>
      </c>
      <c r="R28" s="57" t="s">
        <v>2175</v>
      </c>
      <c r="S28" s="70" t="str">
        <f>VLOOKUP(R28,'Coding Matrix'!$D$8:$G$45,4,FALSE)</f>
        <v>Plant</v>
      </c>
      <c r="T28" s="70" t="str">
        <f>VLOOKUP(R28,'Coding Matrix'!$D$8:$E$45,2,FALSE)</f>
        <v>Seal Issues - Leakers</v>
      </c>
      <c r="U28" t="s">
        <v>2176</v>
      </c>
      <c r="V28" s="70" t="s">
        <v>2224</v>
      </c>
    </row>
    <row r="29" spans="1:22" ht="15" customHeight="1" x14ac:dyDescent="0.25">
      <c r="A29" s="64">
        <v>25</v>
      </c>
      <c r="B29" s="62" t="s">
        <v>15</v>
      </c>
      <c r="C29" s="63">
        <v>43193</v>
      </c>
      <c r="D29" s="62" t="s">
        <v>23</v>
      </c>
      <c r="E29" s="62">
        <v>20942</v>
      </c>
      <c r="F29" s="62" t="s">
        <v>50</v>
      </c>
      <c r="G29" s="62" t="s">
        <v>1885</v>
      </c>
      <c r="H29" s="62">
        <v>-1</v>
      </c>
      <c r="I29" s="62">
        <v>-6.89</v>
      </c>
      <c r="J29" s="62">
        <v>-5.6</v>
      </c>
      <c r="K29" s="62">
        <v>0</v>
      </c>
      <c r="L29" s="62" t="s">
        <v>31</v>
      </c>
      <c r="M29" s="62" t="s">
        <v>1776</v>
      </c>
      <c r="N29" s="62" t="s">
        <v>1777</v>
      </c>
      <c r="O29" s="62">
        <v>25162850</v>
      </c>
      <c r="P29" s="19" t="str">
        <f>MID(L29,3,3)</f>
        <v xml:space="preserve">   </v>
      </c>
      <c r="Q29" s="70" t="str">
        <f>IFERROR(MID(N29,5,FIND("/",N29,1)-1),LEFT(N29,3))</f>
        <v>LKS</v>
      </c>
      <c r="R29" s="57" t="s">
        <v>1595</v>
      </c>
      <c r="S29" s="70" t="str">
        <f>VLOOKUP(R29,'Coding Matrix'!$D$8:$G$45,4,FALSE)</f>
        <v>Plant</v>
      </c>
      <c r="T29" s="70" t="str">
        <f>VLOOKUP(R29,'Coding Matrix'!$D$8:$E$45,2,FALSE)</f>
        <v>Damage Warehouse - Material Handling Damage</v>
      </c>
      <c r="U29" t="s">
        <v>2178</v>
      </c>
      <c r="V29" s="70" t="s">
        <v>2225</v>
      </c>
    </row>
    <row r="30" spans="1:22" ht="15" customHeight="1" x14ac:dyDescent="0.25">
      <c r="A30" s="64">
        <v>25</v>
      </c>
      <c r="B30" s="62" t="s">
        <v>15</v>
      </c>
      <c r="C30" s="63">
        <v>43193</v>
      </c>
      <c r="D30" s="62" t="s">
        <v>23</v>
      </c>
      <c r="E30" s="62">
        <v>47047</v>
      </c>
      <c r="F30" s="62" t="s">
        <v>32</v>
      </c>
      <c r="G30" s="62" t="s">
        <v>56</v>
      </c>
      <c r="H30" s="62">
        <v>-52</v>
      </c>
      <c r="I30" s="62">
        <v>-516.61</v>
      </c>
      <c r="J30" s="62">
        <v>-488.8</v>
      </c>
      <c r="K30" s="62">
        <v>0</v>
      </c>
      <c r="L30" s="62" t="s">
        <v>1961</v>
      </c>
      <c r="M30" s="62">
        <v>1526</v>
      </c>
      <c r="N30" s="62" t="s">
        <v>42</v>
      </c>
      <c r="O30" s="62">
        <v>25162893</v>
      </c>
      <c r="P30" s="19" t="str">
        <f>MID(L30,3,3)</f>
        <v>LEA</v>
      </c>
      <c r="Q30" s="70" t="str">
        <f>IFERROR(MID(N30,5,FIND("/",N30,1)-1),LEFT(N30,3))</f>
        <v>LEA</v>
      </c>
      <c r="R30" s="57" t="s">
        <v>2175</v>
      </c>
      <c r="S30" s="70" t="str">
        <f>VLOOKUP(R30,'Coding Matrix'!$D$8:$G$45,4,FALSE)</f>
        <v>Plant</v>
      </c>
      <c r="T30" s="70" t="str">
        <f>VLOOKUP(R30,'Coding Matrix'!$D$8:$E$45,2,FALSE)</f>
        <v>Seal Issues - Leakers</v>
      </c>
      <c r="U30" t="s">
        <v>2176</v>
      </c>
      <c r="V30" s="70" t="s">
        <v>447</v>
      </c>
    </row>
    <row r="31" spans="1:22" ht="15" customHeight="1" x14ac:dyDescent="0.25">
      <c r="A31" s="64">
        <v>25</v>
      </c>
      <c r="B31" s="62" t="s">
        <v>15</v>
      </c>
      <c r="C31" s="63">
        <v>43193</v>
      </c>
      <c r="D31" s="62" t="s">
        <v>23</v>
      </c>
      <c r="E31" s="62">
        <v>47047</v>
      </c>
      <c r="F31" s="62" t="s">
        <v>32</v>
      </c>
      <c r="G31" s="62" t="s">
        <v>56</v>
      </c>
      <c r="H31" s="62">
        <v>-1</v>
      </c>
      <c r="I31" s="62">
        <v>-9.93</v>
      </c>
      <c r="J31" s="62">
        <v>-9.4</v>
      </c>
      <c r="K31" s="62">
        <v>0</v>
      </c>
      <c r="L31" s="62" t="s">
        <v>1814</v>
      </c>
      <c r="M31" s="62" t="s">
        <v>35</v>
      </c>
      <c r="N31" s="62" t="s">
        <v>1815</v>
      </c>
      <c r="O31" s="62">
        <v>25162894</v>
      </c>
      <c r="P31" s="19" t="str">
        <f>MID(L31,3,3)</f>
        <v>OOS</v>
      </c>
      <c r="Q31" s="70" t="str">
        <f>IFERROR(MID(N31,5,FIND("/",N31,1)-1),LEFT(N31,3))</f>
        <v>CAS</v>
      </c>
      <c r="R31" s="57" t="s">
        <v>2175</v>
      </c>
      <c r="S31" s="70" t="str">
        <f>VLOOKUP(R31,'Coding Matrix'!$D$8:$G$45,4,FALSE)</f>
        <v>Plant</v>
      </c>
      <c r="T31" s="70" t="str">
        <f>VLOOKUP(R31,'Coding Matrix'!$D$8:$E$45,2,FALSE)</f>
        <v>Seal Issues - Leakers</v>
      </c>
      <c r="U31" t="s">
        <v>2176</v>
      </c>
      <c r="V31" s="70" t="s">
        <v>447</v>
      </c>
    </row>
    <row r="32" spans="1:22" ht="15" customHeight="1" x14ac:dyDescent="0.25">
      <c r="A32" s="64">
        <v>25</v>
      </c>
      <c r="B32" s="62" t="s">
        <v>15</v>
      </c>
      <c r="C32" s="63">
        <v>43193</v>
      </c>
      <c r="D32" s="62" t="s">
        <v>23</v>
      </c>
      <c r="E32" s="62">
        <v>71730</v>
      </c>
      <c r="F32" s="62" t="s">
        <v>1974</v>
      </c>
      <c r="G32" s="62" t="s">
        <v>1975</v>
      </c>
      <c r="H32" s="62">
        <v>-1</v>
      </c>
      <c r="I32" s="62">
        <v>-16.25</v>
      </c>
      <c r="J32" s="62">
        <v>-33.799999999999997</v>
      </c>
      <c r="K32" s="62">
        <v>0</v>
      </c>
      <c r="L32" s="62" t="s">
        <v>31</v>
      </c>
      <c r="M32" s="62" t="s">
        <v>1823</v>
      </c>
      <c r="N32" s="62" t="s">
        <v>1777</v>
      </c>
      <c r="O32" s="62">
        <v>25154617</v>
      </c>
      <c r="P32" s="19" t="str">
        <f>MID(L32,3,3)</f>
        <v xml:space="preserve">   </v>
      </c>
      <c r="Q32" s="70" t="str">
        <f>IFERROR(MID(N32,5,FIND("/",N32,1)-1),LEFT(N32,3))</f>
        <v>LKS</v>
      </c>
      <c r="R32" s="57" t="s">
        <v>2175</v>
      </c>
      <c r="S32" s="70" t="str">
        <f>VLOOKUP(R32,'Coding Matrix'!$D$8:$G$45,4,FALSE)</f>
        <v>Plant</v>
      </c>
      <c r="T32" s="70" t="str">
        <f>VLOOKUP(R32,'Coding Matrix'!$D$8:$E$45,2,FALSE)</f>
        <v>Seal Issues - Leakers</v>
      </c>
      <c r="U32" t="s">
        <v>2176</v>
      </c>
      <c r="V32" s="70" t="s">
        <v>2226</v>
      </c>
    </row>
    <row r="33" spans="1:22" ht="15" customHeight="1" x14ac:dyDescent="0.25">
      <c r="A33" s="64">
        <v>25</v>
      </c>
      <c r="B33" s="62" t="s">
        <v>15</v>
      </c>
      <c r="C33" s="63">
        <v>43193</v>
      </c>
      <c r="D33" s="62" t="s">
        <v>23</v>
      </c>
      <c r="E33" s="62">
        <v>85620</v>
      </c>
      <c r="F33" s="62" t="s">
        <v>33</v>
      </c>
      <c r="G33" s="62" t="s">
        <v>58</v>
      </c>
      <c r="H33" s="62">
        <v>-3</v>
      </c>
      <c r="I33" s="62">
        <v>-84.12</v>
      </c>
      <c r="J33" s="62">
        <v>-96</v>
      </c>
      <c r="K33" s="62">
        <v>0</v>
      </c>
      <c r="L33" s="62" t="s">
        <v>31</v>
      </c>
      <c r="M33" s="62" t="s">
        <v>1823</v>
      </c>
      <c r="N33" s="62" t="s">
        <v>1777</v>
      </c>
      <c r="O33" s="62">
        <v>25209348</v>
      </c>
      <c r="P33" s="19" t="str">
        <f>MID(L33,3,3)</f>
        <v xml:space="preserve">   </v>
      </c>
      <c r="Q33" s="70" t="str">
        <f>IFERROR(MID(N33,5,FIND("/",N33,1)-1),LEFT(N33,3))</f>
        <v>LKS</v>
      </c>
      <c r="R33" s="57" t="s">
        <v>2175</v>
      </c>
      <c r="S33" s="70" t="str">
        <f>VLOOKUP(R33,'Coding Matrix'!$D$8:$G$45,4,FALSE)</f>
        <v>Plant</v>
      </c>
      <c r="T33" s="70" t="str">
        <f>VLOOKUP(R33,'Coding Matrix'!$D$8:$E$45,2,FALSE)</f>
        <v>Seal Issues - Leakers</v>
      </c>
      <c r="U33" t="s">
        <v>2176</v>
      </c>
      <c r="V33" s="70" t="s">
        <v>2217</v>
      </c>
    </row>
    <row r="34" spans="1:22" ht="15" customHeight="1" x14ac:dyDescent="0.25">
      <c r="A34" s="64">
        <v>25</v>
      </c>
      <c r="B34" s="62" t="s">
        <v>15</v>
      </c>
      <c r="C34" s="63">
        <v>43193</v>
      </c>
      <c r="D34" s="62" t="s">
        <v>23</v>
      </c>
      <c r="E34" s="62">
        <v>85655</v>
      </c>
      <c r="F34" s="62" t="s">
        <v>33</v>
      </c>
      <c r="G34" s="62" t="s">
        <v>1998</v>
      </c>
      <c r="H34" s="62">
        <v>-1</v>
      </c>
      <c r="I34" s="62">
        <v>-30.35</v>
      </c>
      <c r="J34" s="62">
        <v>-33.299999999999997</v>
      </c>
      <c r="K34" s="62">
        <v>0</v>
      </c>
      <c r="L34" s="62" t="s">
        <v>31</v>
      </c>
      <c r="M34" s="62" t="s">
        <v>1776</v>
      </c>
      <c r="N34" s="62" t="s">
        <v>1990</v>
      </c>
      <c r="O34" s="62">
        <v>25146295</v>
      </c>
      <c r="P34" s="19" t="str">
        <f>MID(L34,3,3)</f>
        <v xml:space="preserve">   </v>
      </c>
      <c r="Q34" s="70" t="str">
        <f>IFERROR(MID(N34,5,FIND("/",N34,1)-1),LEFT(N34,3))</f>
        <v>WHS</v>
      </c>
      <c r="R34" s="57" t="s">
        <v>1595</v>
      </c>
      <c r="S34" s="70" t="str">
        <f>VLOOKUP(R34,'Coding Matrix'!$D$8:$G$45,4,FALSE)</f>
        <v>Plant</v>
      </c>
      <c r="T34" s="70" t="str">
        <f>VLOOKUP(R34,'Coding Matrix'!$D$8:$E$45,2,FALSE)</f>
        <v>Damage Warehouse - Material Handling Damage</v>
      </c>
      <c r="U34" s="70" t="s">
        <v>2178</v>
      </c>
      <c r="V34" s="70" t="s">
        <v>2227</v>
      </c>
    </row>
    <row r="35" spans="1:22" ht="15" customHeight="1" x14ac:dyDescent="0.25">
      <c r="A35" s="64">
        <v>25</v>
      </c>
      <c r="B35" s="62" t="s">
        <v>15</v>
      </c>
      <c r="C35" s="63">
        <v>43194</v>
      </c>
      <c r="D35" s="62" t="s">
        <v>16</v>
      </c>
      <c r="E35" s="62">
        <v>4778</v>
      </c>
      <c r="F35" s="62" t="s">
        <v>17</v>
      </c>
      <c r="G35" s="62" t="s">
        <v>1682</v>
      </c>
      <c r="H35" s="62">
        <v>-3000</v>
      </c>
      <c r="I35" s="62">
        <v>-483.3</v>
      </c>
      <c r="J35" s="62">
        <v>-3000</v>
      </c>
      <c r="K35" s="62">
        <v>0</v>
      </c>
      <c r="L35" s="62" t="s">
        <v>27</v>
      </c>
      <c r="M35" s="62">
        <v>755</v>
      </c>
      <c r="N35" s="62" t="s">
        <v>1683</v>
      </c>
      <c r="O35" s="62">
        <v>25173372</v>
      </c>
      <c r="P35" s="19" t="str">
        <f>MID(L35,3,3)</f>
        <v>DMG</v>
      </c>
      <c r="Q35" s="70" t="str">
        <f>IFERROR(MID(N35,5,FIND("/",N35,1)-1),LEFT(N35,3))</f>
        <v>DMG</v>
      </c>
      <c r="R35" s="70" t="str">
        <f>CONCATENATE(P35,Q35)</f>
        <v>DMGDMG</v>
      </c>
      <c r="S35" s="70" t="str">
        <f>VLOOKUP(R35,'Coding Matrix'!$D$8:$G$45,4,FALSE)</f>
        <v>Plant</v>
      </c>
      <c r="T35" s="70" t="str">
        <f>VLOOKUP(R35,'Coding Matrix'!$D$8:$E$45,2,FALSE)</f>
        <v>Repeat Primary code if other codes are not applicable</v>
      </c>
      <c r="V35" s="70" t="s">
        <v>2228</v>
      </c>
    </row>
    <row r="36" spans="1:22" ht="15" customHeight="1" x14ac:dyDescent="0.25">
      <c r="A36" s="64">
        <v>25</v>
      </c>
      <c r="B36" s="62" t="s">
        <v>15</v>
      </c>
      <c r="C36" s="63">
        <v>43194</v>
      </c>
      <c r="D36" s="62" t="s">
        <v>23</v>
      </c>
      <c r="E36" s="62">
        <v>10671</v>
      </c>
      <c r="F36" s="62" t="s">
        <v>1774</v>
      </c>
      <c r="G36" s="62" t="s">
        <v>1775</v>
      </c>
      <c r="H36" s="62">
        <v>-1</v>
      </c>
      <c r="I36" s="62">
        <v>-34.909999999999997</v>
      </c>
      <c r="J36" s="62">
        <v>-32</v>
      </c>
      <c r="K36" s="62">
        <v>0</v>
      </c>
      <c r="L36" s="62" t="s">
        <v>31</v>
      </c>
      <c r="M36" s="62" t="s">
        <v>1776</v>
      </c>
      <c r="N36" s="62" t="s">
        <v>1777</v>
      </c>
      <c r="O36" s="62">
        <v>25079955</v>
      </c>
      <c r="P36" s="19" t="str">
        <f>MID(L36,3,3)</f>
        <v xml:space="preserve">   </v>
      </c>
      <c r="Q36" s="70" t="str">
        <f>IFERROR(MID(N36,5,FIND("/",N36,1)-1),LEFT(N36,3))</f>
        <v>LKS</v>
      </c>
      <c r="R36" s="57" t="s">
        <v>1595</v>
      </c>
      <c r="S36" s="70" t="str">
        <f>VLOOKUP(R36,'Coding Matrix'!$D$8:$G$45,4,FALSE)</f>
        <v>Plant</v>
      </c>
      <c r="T36" s="70" t="str">
        <f>VLOOKUP(R36,'Coding Matrix'!$D$8:$E$45,2,FALSE)</f>
        <v>Damage Warehouse - Material Handling Damage</v>
      </c>
      <c r="U36" t="s">
        <v>2178</v>
      </c>
      <c r="V36" s="70" t="s">
        <v>2229</v>
      </c>
    </row>
    <row r="37" spans="1:22" ht="15" customHeight="1" x14ac:dyDescent="0.25">
      <c r="A37" s="64">
        <v>25</v>
      </c>
      <c r="B37" s="62" t="s">
        <v>15</v>
      </c>
      <c r="C37" s="63">
        <v>43194</v>
      </c>
      <c r="D37" s="62" t="s">
        <v>23</v>
      </c>
      <c r="E37" s="62">
        <v>12240</v>
      </c>
      <c r="F37" s="62" t="s">
        <v>32</v>
      </c>
      <c r="G37" s="62" t="s">
        <v>1780</v>
      </c>
      <c r="H37" s="62">
        <v>-2</v>
      </c>
      <c r="I37" s="62">
        <v>-27.74</v>
      </c>
      <c r="J37" s="62">
        <v>-68.8</v>
      </c>
      <c r="K37" s="62">
        <v>0</v>
      </c>
      <c r="L37" s="62" t="s">
        <v>31</v>
      </c>
      <c r="M37" s="62" t="s">
        <v>1776</v>
      </c>
      <c r="N37" s="62" t="s">
        <v>1777</v>
      </c>
      <c r="O37" s="62">
        <v>25124195</v>
      </c>
      <c r="P37" s="19" t="str">
        <f>MID(L37,3,3)</f>
        <v xml:space="preserve">   </v>
      </c>
      <c r="Q37" s="70" t="str">
        <f>IFERROR(MID(N37,5,FIND("/",N37,1)-1),LEFT(N37,3))</f>
        <v>LKS</v>
      </c>
      <c r="R37" s="57" t="s">
        <v>1595</v>
      </c>
      <c r="S37" s="70" t="str">
        <f>VLOOKUP(R37,'Coding Matrix'!$D$8:$G$45,4,FALSE)</f>
        <v>Plant</v>
      </c>
      <c r="T37" s="70" t="str">
        <f>VLOOKUP(R37,'Coding Matrix'!$D$8:$E$45,2,FALSE)</f>
        <v>Damage Warehouse - Material Handling Damage</v>
      </c>
      <c r="U37" t="s">
        <v>2178</v>
      </c>
      <c r="V37" s="70" t="s">
        <v>2230</v>
      </c>
    </row>
    <row r="38" spans="1:22" ht="15" customHeight="1" x14ac:dyDescent="0.25">
      <c r="A38" s="64">
        <v>25</v>
      </c>
      <c r="B38" s="62" t="s">
        <v>15</v>
      </c>
      <c r="C38" s="63">
        <v>43194</v>
      </c>
      <c r="D38" s="62" t="s">
        <v>23</v>
      </c>
      <c r="E38" s="62">
        <v>15391</v>
      </c>
      <c r="F38" s="62" t="s">
        <v>39</v>
      </c>
      <c r="G38" s="62" t="s">
        <v>40</v>
      </c>
      <c r="H38" s="62">
        <v>-3</v>
      </c>
      <c r="I38" s="62">
        <v>-49.99</v>
      </c>
      <c r="J38" s="62">
        <v>-69.3</v>
      </c>
      <c r="K38" s="62">
        <v>0</v>
      </c>
      <c r="L38" s="62" t="s">
        <v>34</v>
      </c>
      <c r="M38" s="62" t="s">
        <v>35</v>
      </c>
      <c r="N38" s="62" t="s">
        <v>37</v>
      </c>
      <c r="O38" s="62">
        <v>55546742</v>
      </c>
      <c r="P38" s="19" t="str">
        <f>MID(L38,3,3)</f>
        <v>OOS</v>
      </c>
      <c r="Q38" s="70" t="str">
        <f>IFERROR(MID(N38,5,FIND("/",N38,1)-1),LEFT(N38,3))</f>
        <v>LEA</v>
      </c>
      <c r="R38" s="57" t="s">
        <v>2175</v>
      </c>
      <c r="S38" s="70" t="str">
        <f>VLOOKUP(R38,'Coding Matrix'!$D$8:$G$45,4,FALSE)</f>
        <v>Plant</v>
      </c>
      <c r="T38" s="70" t="str">
        <f>VLOOKUP(R38,'Coding Matrix'!$D$8:$E$45,2,FALSE)</f>
        <v>Seal Issues - Leakers</v>
      </c>
      <c r="U38" t="s">
        <v>2176</v>
      </c>
      <c r="V38" s="70" t="s">
        <v>542</v>
      </c>
    </row>
    <row r="39" spans="1:22" ht="15" customHeight="1" x14ac:dyDescent="0.25">
      <c r="A39" s="64">
        <v>25</v>
      </c>
      <c r="B39" s="62" t="s">
        <v>15</v>
      </c>
      <c r="C39" s="63">
        <v>43194</v>
      </c>
      <c r="D39" s="62" t="s">
        <v>23</v>
      </c>
      <c r="E39" s="62">
        <v>15404</v>
      </c>
      <c r="F39" s="62" t="s">
        <v>1808</v>
      </c>
      <c r="G39" s="62" t="s">
        <v>1809</v>
      </c>
      <c r="H39" s="62">
        <v>-1</v>
      </c>
      <c r="I39" s="62">
        <v>-20.059999999999999</v>
      </c>
      <c r="J39" s="62">
        <v>-35.200000000000003</v>
      </c>
      <c r="K39" s="62">
        <v>0</v>
      </c>
      <c r="L39" s="62" t="s">
        <v>1810</v>
      </c>
      <c r="M39" s="62" t="s">
        <v>1805</v>
      </c>
      <c r="N39" s="62" t="s">
        <v>1811</v>
      </c>
      <c r="O39" s="62">
        <v>25168204</v>
      </c>
      <c r="P39" s="19" t="str">
        <f>MID(L39,3,3)</f>
        <v>DMG</v>
      </c>
      <c r="Q39" s="70" t="str">
        <f>IFERROR(MID(N39,5,FIND("/",N39,1)-1),LEFT(N39,3))</f>
        <v>DAM</v>
      </c>
      <c r="R39" s="57" t="s">
        <v>1595</v>
      </c>
      <c r="S39" s="70" t="str">
        <f>VLOOKUP(R39,'Coding Matrix'!$D$8:$G$45,4,FALSE)</f>
        <v>Plant</v>
      </c>
      <c r="T39" s="70" t="str">
        <f>VLOOKUP(R39,'Coding Matrix'!$D$8:$E$45,2,FALSE)</f>
        <v>Damage Warehouse - Material Handling Damage</v>
      </c>
      <c r="U39" t="s">
        <v>2178</v>
      </c>
      <c r="V39" s="70" t="s">
        <v>2231</v>
      </c>
    </row>
    <row r="40" spans="1:22" ht="15" customHeight="1" x14ac:dyDescent="0.25">
      <c r="A40" s="64">
        <v>25</v>
      </c>
      <c r="B40" s="62" t="s">
        <v>15</v>
      </c>
      <c r="C40" s="63">
        <v>43194</v>
      </c>
      <c r="D40" s="62" t="s">
        <v>23</v>
      </c>
      <c r="E40" s="62">
        <v>15715</v>
      </c>
      <c r="F40" s="62" t="s">
        <v>32</v>
      </c>
      <c r="G40" s="62" t="s">
        <v>1816</v>
      </c>
      <c r="H40" s="62">
        <v>-1</v>
      </c>
      <c r="I40" s="62">
        <v>-8.7899999999999991</v>
      </c>
      <c r="J40" s="62">
        <v>-9.4</v>
      </c>
      <c r="K40" s="62">
        <v>0</v>
      </c>
      <c r="L40" s="62" t="s">
        <v>31</v>
      </c>
      <c r="M40" s="62" t="s">
        <v>1776</v>
      </c>
      <c r="N40" s="62" t="s">
        <v>1777</v>
      </c>
      <c r="O40" s="62">
        <v>25099095</v>
      </c>
      <c r="P40" s="19" t="str">
        <f>MID(L40,3,3)</f>
        <v xml:space="preserve">   </v>
      </c>
      <c r="Q40" s="70" t="str">
        <f>IFERROR(MID(N40,5,FIND("/",N40,1)-1),LEFT(N40,3))</f>
        <v>LKS</v>
      </c>
      <c r="R40" s="57" t="s">
        <v>1595</v>
      </c>
      <c r="S40" s="70" t="str">
        <f>VLOOKUP(R40,'Coding Matrix'!$D$8:$G$45,4,FALSE)</f>
        <v>Plant</v>
      </c>
      <c r="T40" s="70" t="str">
        <f>VLOOKUP(R40,'Coding Matrix'!$D$8:$E$45,2,FALSE)</f>
        <v>Damage Warehouse - Material Handling Damage</v>
      </c>
      <c r="U40" t="s">
        <v>2178</v>
      </c>
      <c r="V40" s="70" t="s">
        <v>2232</v>
      </c>
    </row>
    <row r="41" spans="1:22" ht="15" customHeight="1" x14ac:dyDescent="0.25">
      <c r="A41" s="64">
        <v>25</v>
      </c>
      <c r="B41" s="62" t="s">
        <v>15</v>
      </c>
      <c r="C41" s="63">
        <v>43194</v>
      </c>
      <c r="D41" s="62" t="s">
        <v>23</v>
      </c>
      <c r="E41" s="62">
        <v>19903</v>
      </c>
      <c r="F41" s="62" t="s">
        <v>1862</v>
      </c>
      <c r="G41" s="62" t="s">
        <v>1863</v>
      </c>
      <c r="H41" s="62">
        <v>-16</v>
      </c>
      <c r="I41" s="62">
        <v>-421.65</v>
      </c>
      <c r="J41" s="62">
        <v>-303.7</v>
      </c>
      <c r="K41" s="62">
        <v>0</v>
      </c>
      <c r="L41" s="62" t="s">
        <v>26</v>
      </c>
      <c r="M41" s="62" t="s">
        <v>1864</v>
      </c>
      <c r="N41" s="62" t="s">
        <v>1865</v>
      </c>
      <c r="O41" s="62">
        <v>25115322</v>
      </c>
      <c r="P41" s="19" t="str">
        <f>MID(L41,3,3)</f>
        <v>OOS</v>
      </c>
      <c r="Q41" s="70" t="str">
        <f>IFERROR(MID(N41,5,FIND("/",N41,1)-1),LEFT(N41,3))</f>
        <v>WEI</v>
      </c>
      <c r="R41" s="57" t="s">
        <v>1599</v>
      </c>
      <c r="S41" s="70" t="str">
        <f>VLOOKUP(R41,'Coding Matrix'!$D$8:$G$45,4,FALSE)</f>
        <v>Plant</v>
      </c>
      <c r="T41" s="70" t="str">
        <f>VLOOKUP(R41,'Coding Matrix'!$D$8:$E$45,2,FALSE)</f>
        <v>Plant Packaging issue</v>
      </c>
      <c r="U41" t="s">
        <v>1589</v>
      </c>
      <c r="V41" s="70" t="s">
        <v>1234</v>
      </c>
    </row>
    <row r="42" spans="1:22" ht="15" customHeight="1" x14ac:dyDescent="0.25">
      <c r="A42" s="64">
        <v>25</v>
      </c>
      <c r="B42" s="62" t="s">
        <v>15</v>
      </c>
      <c r="C42" s="63">
        <v>43194</v>
      </c>
      <c r="D42" s="62" t="s">
        <v>23</v>
      </c>
      <c r="E42" s="62">
        <v>21819</v>
      </c>
      <c r="F42" s="62" t="s">
        <v>24</v>
      </c>
      <c r="G42" s="62" t="s">
        <v>1920</v>
      </c>
      <c r="H42" s="62">
        <v>-1</v>
      </c>
      <c r="I42" s="62">
        <v>-17.97</v>
      </c>
      <c r="J42" s="62">
        <v>-28.8</v>
      </c>
      <c r="K42" s="62">
        <v>0</v>
      </c>
      <c r="L42" s="62" t="s">
        <v>31</v>
      </c>
      <c r="M42" s="62" t="s">
        <v>1776</v>
      </c>
      <c r="N42" s="62" t="s">
        <v>1777</v>
      </c>
      <c r="O42" s="62">
        <v>25165815</v>
      </c>
      <c r="P42" s="19" t="str">
        <f>MID(L42,3,3)</f>
        <v xml:space="preserve">   </v>
      </c>
      <c r="Q42" s="70" t="str">
        <f>IFERROR(MID(N42,5,FIND("/",N42,1)-1),LEFT(N42,3))</f>
        <v>LKS</v>
      </c>
      <c r="R42" s="57" t="s">
        <v>1595</v>
      </c>
      <c r="S42" s="70" t="str">
        <f>VLOOKUP(R42,'Coding Matrix'!$D$8:$G$45,4,FALSE)</f>
        <v>Plant</v>
      </c>
      <c r="T42" s="70" t="str">
        <f>VLOOKUP(R42,'Coding Matrix'!$D$8:$E$45,2,FALSE)</f>
        <v>Damage Warehouse - Material Handling Damage</v>
      </c>
      <c r="U42" t="s">
        <v>2178</v>
      </c>
      <c r="V42" s="70" t="s">
        <v>2233</v>
      </c>
    </row>
    <row r="43" spans="1:22" ht="15" customHeight="1" x14ac:dyDescent="0.25">
      <c r="A43" s="64">
        <v>25</v>
      </c>
      <c r="B43" s="62" t="s">
        <v>15</v>
      </c>
      <c r="C43" s="63">
        <v>43194</v>
      </c>
      <c r="D43" s="62" t="s">
        <v>23</v>
      </c>
      <c r="E43" s="62">
        <v>21910</v>
      </c>
      <c r="F43" s="62" t="s">
        <v>51</v>
      </c>
      <c r="G43" s="62" t="s">
        <v>1921</v>
      </c>
      <c r="H43" s="62">
        <v>-1</v>
      </c>
      <c r="I43" s="62">
        <v>-17.52</v>
      </c>
      <c r="J43" s="62">
        <v>-34.799999999999997</v>
      </c>
      <c r="K43" s="62">
        <v>0</v>
      </c>
      <c r="L43" s="62" t="s">
        <v>31</v>
      </c>
      <c r="M43" s="62" t="s">
        <v>1776</v>
      </c>
      <c r="N43" s="62" t="s">
        <v>1777</v>
      </c>
      <c r="O43" s="62">
        <v>25131395</v>
      </c>
      <c r="P43" s="19" t="str">
        <f>MID(L43,3,3)</f>
        <v xml:space="preserve">   </v>
      </c>
      <c r="Q43" s="70" t="str">
        <f>IFERROR(MID(N43,5,FIND("/",N43,1)-1),LEFT(N43,3))</f>
        <v>LKS</v>
      </c>
      <c r="R43" s="57" t="s">
        <v>1595</v>
      </c>
      <c r="S43" s="70" t="str">
        <f>VLOOKUP(R43,'Coding Matrix'!$D$8:$G$45,4,FALSE)</f>
        <v>Plant</v>
      </c>
      <c r="T43" s="70" t="str">
        <f>VLOOKUP(R43,'Coding Matrix'!$D$8:$E$45,2,FALSE)</f>
        <v>Damage Warehouse - Material Handling Damage</v>
      </c>
      <c r="U43" t="s">
        <v>2178</v>
      </c>
      <c r="V43" s="70" t="s">
        <v>2234</v>
      </c>
    </row>
    <row r="44" spans="1:22" ht="15" customHeight="1" x14ac:dyDescent="0.25">
      <c r="A44" s="64">
        <v>25</v>
      </c>
      <c r="B44" s="62" t="s">
        <v>15</v>
      </c>
      <c r="C44" s="63">
        <v>43194</v>
      </c>
      <c r="D44" s="62" t="s">
        <v>23</v>
      </c>
      <c r="E44" s="62">
        <v>21974</v>
      </c>
      <c r="F44" s="62" t="s">
        <v>52</v>
      </c>
      <c r="G44" s="62" t="s">
        <v>1929</v>
      </c>
      <c r="H44" s="62">
        <v>-1</v>
      </c>
      <c r="I44" s="62">
        <v>-5.36</v>
      </c>
      <c r="J44" s="62">
        <v>-4.9000000000000004</v>
      </c>
      <c r="K44" s="62">
        <v>0</v>
      </c>
      <c r="L44" s="62" t="s">
        <v>26</v>
      </c>
      <c r="M44" s="62" t="s">
        <v>1900</v>
      </c>
      <c r="N44" s="62" t="s">
        <v>1930</v>
      </c>
      <c r="O44" s="62">
        <v>25115676</v>
      </c>
      <c r="P44" s="19" t="str">
        <f>MID(L44,3,3)</f>
        <v>OOS</v>
      </c>
      <c r="Q44" s="70" t="str">
        <f>IFERROR(MID(N44,5,FIND("/",N44,1)-1),LEFT(N44,3))</f>
        <v>PAC</v>
      </c>
      <c r="R44" s="57" t="s">
        <v>1599</v>
      </c>
      <c r="S44" s="70" t="str">
        <f>VLOOKUP(R44,'Coding Matrix'!$D$8:$G$45,4,FALSE)</f>
        <v>Plant</v>
      </c>
      <c r="T44" s="70" t="str">
        <f>VLOOKUP(R44,'Coding Matrix'!$D$8:$E$45,2,FALSE)</f>
        <v>Plant Packaging issue</v>
      </c>
      <c r="U44" t="s">
        <v>1589</v>
      </c>
      <c r="V44" s="70" t="s">
        <v>2235</v>
      </c>
    </row>
    <row r="45" spans="1:22" ht="15" customHeight="1" x14ac:dyDescent="0.25">
      <c r="A45" s="64">
        <v>25</v>
      </c>
      <c r="B45" s="62" t="s">
        <v>15</v>
      </c>
      <c r="C45" s="63">
        <v>43194</v>
      </c>
      <c r="D45" s="62" t="s">
        <v>23</v>
      </c>
      <c r="E45" s="62">
        <v>21974</v>
      </c>
      <c r="F45" s="62" t="s">
        <v>52</v>
      </c>
      <c r="G45" s="62" t="s">
        <v>1929</v>
      </c>
      <c r="H45" s="62">
        <v>-2</v>
      </c>
      <c r="I45" s="62">
        <v>-10.73</v>
      </c>
      <c r="J45" s="62">
        <v>-9.8000000000000007</v>
      </c>
      <c r="K45" s="62">
        <v>0</v>
      </c>
      <c r="L45" s="62" t="s">
        <v>26</v>
      </c>
      <c r="M45" s="62" t="s">
        <v>1900</v>
      </c>
      <c r="N45" s="62" t="s">
        <v>1930</v>
      </c>
      <c r="O45" s="62">
        <v>25116559</v>
      </c>
      <c r="P45" s="19" t="str">
        <f>MID(L45,3,3)</f>
        <v>OOS</v>
      </c>
      <c r="Q45" s="70" t="str">
        <f>IFERROR(MID(N45,5,FIND("/",N45,1)-1),LEFT(N45,3))</f>
        <v>PAC</v>
      </c>
      <c r="R45" s="57" t="s">
        <v>1599</v>
      </c>
      <c r="S45" s="70" t="str">
        <f>VLOOKUP(R45,'Coding Matrix'!$D$8:$G$45,4,FALSE)</f>
        <v>Plant</v>
      </c>
      <c r="T45" s="70" t="str">
        <f>VLOOKUP(R45,'Coding Matrix'!$D$8:$E$45,2,FALSE)</f>
        <v>Plant Packaging issue</v>
      </c>
      <c r="U45" t="s">
        <v>1589</v>
      </c>
      <c r="V45" s="70" t="s">
        <v>2235</v>
      </c>
    </row>
    <row r="46" spans="1:22" ht="15" customHeight="1" x14ac:dyDescent="0.25">
      <c r="A46" s="64">
        <v>25</v>
      </c>
      <c r="B46" s="62" t="s">
        <v>15</v>
      </c>
      <c r="C46" s="63">
        <v>43194</v>
      </c>
      <c r="D46" s="62" t="s">
        <v>23</v>
      </c>
      <c r="E46" s="62">
        <v>21974</v>
      </c>
      <c r="F46" s="62" t="s">
        <v>52</v>
      </c>
      <c r="G46" s="62" t="s">
        <v>1929</v>
      </c>
      <c r="H46" s="62">
        <v>-2</v>
      </c>
      <c r="I46" s="62">
        <v>-10.73</v>
      </c>
      <c r="J46" s="62">
        <v>-9.8000000000000007</v>
      </c>
      <c r="K46" s="62">
        <v>0</v>
      </c>
      <c r="L46" s="62" t="s">
        <v>26</v>
      </c>
      <c r="M46" s="62" t="s">
        <v>1900</v>
      </c>
      <c r="N46" s="62" t="s">
        <v>1930</v>
      </c>
      <c r="O46" s="62">
        <v>25116561</v>
      </c>
      <c r="P46" s="19" t="str">
        <f>MID(L46,3,3)</f>
        <v>OOS</v>
      </c>
      <c r="Q46" s="70" t="str">
        <f>IFERROR(MID(N46,5,FIND("/",N46,1)-1),LEFT(N46,3))</f>
        <v>PAC</v>
      </c>
      <c r="R46" s="57" t="s">
        <v>1599</v>
      </c>
      <c r="S46" s="70" t="str">
        <f>VLOOKUP(R46,'Coding Matrix'!$D$8:$G$45,4,FALSE)</f>
        <v>Plant</v>
      </c>
      <c r="T46" s="70" t="str">
        <f>VLOOKUP(R46,'Coding Matrix'!$D$8:$E$45,2,FALSE)</f>
        <v>Plant Packaging issue</v>
      </c>
      <c r="U46" t="s">
        <v>1589</v>
      </c>
      <c r="V46" s="70" t="s">
        <v>2235</v>
      </c>
    </row>
    <row r="47" spans="1:22" ht="15" customHeight="1" x14ac:dyDescent="0.25">
      <c r="A47" s="64">
        <v>25</v>
      </c>
      <c r="B47" s="62" t="s">
        <v>15</v>
      </c>
      <c r="C47" s="63">
        <v>43194</v>
      </c>
      <c r="D47" s="62" t="s">
        <v>23</v>
      </c>
      <c r="E47" s="62">
        <v>22179</v>
      </c>
      <c r="F47" s="62" t="s">
        <v>32</v>
      </c>
      <c r="G47" s="62" t="s">
        <v>1941</v>
      </c>
      <c r="H47" s="62">
        <v>-56</v>
      </c>
      <c r="I47" s="62">
        <v>-872.98</v>
      </c>
      <c r="J47" s="62">
        <v>-978.9</v>
      </c>
      <c r="K47" s="62">
        <v>0</v>
      </c>
      <c r="L47" s="62" t="s">
        <v>41</v>
      </c>
      <c r="M47" s="62" t="s">
        <v>20</v>
      </c>
      <c r="N47" s="62" t="s">
        <v>1942</v>
      </c>
      <c r="O47" s="62">
        <v>25145186</v>
      </c>
      <c r="P47" s="19" t="str">
        <f>MID(L47,3,3)</f>
        <v xml:space="preserve">   </v>
      </c>
      <c r="Q47" s="70" t="str">
        <f>IFERROR(MID(N47,5,FIND("/",N47,1)-1),LEFT(N47,3))</f>
        <v>YEA</v>
      </c>
      <c r="R47" s="57" t="s">
        <v>2202</v>
      </c>
      <c r="S47" s="70" t="str">
        <f>VLOOKUP(R47,'Coding Matrix'!$D$8:$G$45,4,FALSE)</f>
        <v>Plant</v>
      </c>
      <c r="T47" s="70" t="str">
        <f>VLOOKUP(R47,'Coding Matrix'!$D$8:$E$45,2,FALSE)</f>
        <v>Micro issue</v>
      </c>
      <c r="U47" t="s">
        <v>2203</v>
      </c>
      <c r="V47" s="70" t="s">
        <v>2236</v>
      </c>
    </row>
    <row r="48" spans="1:22" ht="15" customHeight="1" x14ac:dyDescent="0.25">
      <c r="A48" s="64">
        <v>25</v>
      </c>
      <c r="B48" s="62" t="s">
        <v>15</v>
      </c>
      <c r="C48" s="63">
        <v>43194</v>
      </c>
      <c r="D48" s="62" t="s">
        <v>23</v>
      </c>
      <c r="E48" s="62">
        <v>22465</v>
      </c>
      <c r="F48" s="62" t="s">
        <v>54</v>
      </c>
      <c r="G48" s="62" t="s">
        <v>1948</v>
      </c>
      <c r="H48" s="62">
        <v>-10</v>
      </c>
      <c r="I48" s="62">
        <v>-72.66</v>
      </c>
      <c r="J48" s="62">
        <v>-63.8</v>
      </c>
      <c r="K48" s="62">
        <v>0</v>
      </c>
      <c r="L48" s="62" t="s">
        <v>31</v>
      </c>
      <c r="M48" s="62" t="s">
        <v>1776</v>
      </c>
      <c r="N48" s="62" t="s">
        <v>1850</v>
      </c>
      <c r="O48" s="62">
        <v>25208367</v>
      </c>
      <c r="P48" s="19" t="str">
        <f>MID(L48,3,3)</f>
        <v xml:space="preserve">   </v>
      </c>
      <c r="Q48" s="70" t="str">
        <f>IFERROR(MID(N48,5,FIND("/",N48,1)-1),LEFT(N48,3))</f>
        <v>WHD</v>
      </c>
      <c r="R48" s="57" t="s">
        <v>1595</v>
      </c>
      <c r="S48" s="70" t="str">
        <f>VLOOKUP(R48,'Coding Matrix'!$D$8:$G$45,4,FALSE)</f>
        <v>Plant</v>
      </c>
      <c r="T48" s="70" t="str">
        <f>VLOOKUP(R48,'Coding Matrix'!$D$8:$E$45,2,FALSE)</f>
        <v>Damage Warehouse - Material Handling Damage</v>
      </c>
      <c r="U48" t="s">
        <v>2178</v>
      </c>
      <c r="V48" s="70" t="s">
        <v>2237</v>
      </c>
    </row>
    <row r="49" spans="1:22" ht="15" customHeight="1" x14ac:dyDescent="0.25">
      <c r="A49" s="64">
        <v>25</v>
      </c>
      <c r="B49" s="62" t="s">
        <v>15</v>
      </c>
      <c r="C49" s="63">
        <v>43194</v>
      </c>
      <c r="D49" s="62" t="s">
        <v>16</v>
      </c>
      <c r="E49" s="62">
        <v>35842</v>
      </c>
      <c r="F49" s="62" t="s">
        <v>17</v>
      </c>
      <c r="G49" s="62" t="s">
        <v>1756</v>
      </c>
      <c r="H49" s="62">
        <v>-472</v>
      </c>
      <c r="I49" s="62">
        <v>-355.32</v>
      </c>
      <c r="J49" s="62">
        <v>-472</v>
      </c>
      <c r="K49" s="62">
        <v>0</v>
      </c>
      <c r="L49" s="62" t="s">
        <v>27</v>
      </c>
      <c r="M49" s="62">
        <v>755</v>
      </c>
      <c r="N49" s="62" t="s">
        <v>1757</v>
      </c>
      <c r="O49" s="62">
        <v>25011057</v>
      </c>
      <c r="P49" s="19" t="str">
        <f>MID(L49,3,3)</f>
        <v>DMG</v>
      </c>
      <c r="Q49" s="70" t="str">
        <f>IFERROR(MID(N49,5,FIND("/",N49,1)-1),LEFT(N49,3))</f>
        <v>DMG</v>
      </c>
      <c r="R49" s="70" t="str">
        <f>CONCATENATE(P49,Q49)</f>
        <v>DMGDMG</v>
      </c>
      <c r="S49" s="70" t="str">
        <f>VLOOKUP(R49,'Coding Matrix'!$D$8:$G$45,4,FALSE)</f>
        <v>Plant</v>
      </c>
      <c r="T49" s="70" t="str">
        <f>VLOOKUP(R49,'Coding Matrix'!$D$8:$E$45,2,FALSE)</f>
        <v>Repeat Primary code if other codes are not applicable</v>
      </c>
      <c r="V49" s="70" t="s">
        <v>2238</v>
      </c>
    </row>
    <row r="50" spans="1:22" ht="15" hidden="1" customHeight="1" x14ac:dyDescent="0.25">
      <c r="A50" s="64">
        <v>25</v>
      </c>
      <c r="B50" s="62" t="s">
        <v>59</v>
      </c>
      <c r="C50" s="63">
        <v>43194</v>
      </c>
      <c r="D50" s="62" t="s">
        <v>60</v>
      </c>
      <c r="E50" s="62">
        <v>37391</v>
      </c>
      <c r="F50" s="62" t="s">
        <v>17</v>
      </c>
      <c r="G50" s="62" t="s">
        <v>2014</v>
      </c>
      <c r="H50" s="62">
        <v>297</v>
      </c>
      <c r="I50" s="62">
        <v>1348.43</v>
      </c>
      <c r="J50" s="62">
        <v>297</v>
      </c>
      <c r="K50" s="62">
        <v>0</v>
      </c>
      <c r="L50" s="62" t="s">
        <v>27</v>
      </c>
      <c r="M50" s="62" t="s">
        <v>2015</v>
      </c>
      <c r="N50" s="62" t="s">
        <v>2016</v>
      </c>
      <c r="O50" s="62">
        <v>25184513</v>
      </c>
      <c r="P50" s="19" t="str">
        <f>MID(L50,3,3)</f>
        <v>DMG</v>
      </c>
      <c r="Q50" s="70" t="str">
        <f>IFERROR(MID(N50,5,FIND("/",N50,1)-1),LEFT(N50,3))</f>
        <v>REV</v>
      </c>
      <c r="R50" s="70" t="s">
        <v>2197</v>
      </c>
      <c r="S50" s="70"/>
      <c r="T50" s="70" t="s">
        <v>2197</v>
      </c>
      <c r="U50" t="s">
        <v>2197</v>
      </c>
      <c r="V50" s="70" t="s">
        <v>2239</v>
      </c>
    </row>
    <row r="51" spans="1:22" ht="15" hidden="1" customHeight="1" x14ac:dyDescent="0.25">
      <c r="A51" s="64">
        <v>25</v>
      </c>
      <c r="B51" s="62" t="s">
        <v>15</v>
      </c>
      <c r="C51" s="63">
        <v>43194</v>
      </c>
      <c r="D51" s="62" t="s">
        <v>60</v>
      </c>
      <c r="E51" s="62">
        <v>37391</v>
      </c>
      <c r="F51" s="62" t="s">
        <v>17</v>
      </c>
      <c r="G51" s="62" t="s">
        <v>2014</v>
      </c>
      <c r="H51" s="62">
        <v>-297</v>
      </c>
      <c r="I51" s="62">
        <v>-1348.43</v>
      </c>
      <c r="J51" s="62">
        <v>-297</v>
      </c>
      <c r="K51" s="62">
        <v>0</v>
      </c>
      <c r="L51" s="62" t="s">
        <v>27</v>
      </c>
      <c r="M51" s="62" t="s">
        <v>1805</v>
      </c>
      <c r="N51" s="62" t="s">
        <v>2017</v>
      </c>
      <c r="O51" s="62">
        <v>25184513</v>
      </c>
      <c r="P51" s="19" t="str">
        <f>MID(L51,3,3)</f>
        <v>DMG</v>
      </c>
      <c r="Q51" s="70" t="str">
        <f>IFERROR(MID(N51,5,FIND("/",N51,1)-1),LEFT(N51,3))</f>
        <v>SMA</v>
      </c>
      <c r="R51" s="70" t="s">
        <v>2197</v>
      </c>
      <c r="S51" s="70"/>
      <c r="T51" s="70" t="s">
        <v>2197</v>
      </c>
      <c r="U51" t="s">
        <v>2197</v>
      </c>
      <c r="V51" s="70" t="s">
        <v>2239</v>
      </c>
    </row>
    <row r="52" spans="1:22" ht="15" customHeight="1" x14ac:dyDescent="0.25">
      <c r="A52" s="64">
        <v>25</v>
      </c>
      <c r="B52" s="62" t="s">
        <v>15</v>
      </c>
      <c r="C52" s="63">
        <v>43194</v>
      </c>
      <c r="D52" s="62" t="s">
        <v>60</v>
      </c>
      <c r="E52" s="62">
        <v>37391</v>
      </c>
      <c r="F52" s="62" t="s">
        <v>17</v>
      </c>
      <c r="G52" s="62" t="s">
        <v>2014</v>
      </c>
      <c r="H52" s="62">
        <v>-297</v>
      </c>
      <c r="I52" s="62">
        <v>-1348.43</v>
      </c>
      <c r="J52" s="62">
        <v>-297</v>
      </c>
      <c r="K52" s="62">
        <v>0</v>
      </c>
      <c r="L52" s="62" t="s">
        <v>27</v>
      </c>
      <c r="M52" s="62">
        <v>1350</v>
      </c>
      <c r="N52" s="62" t="s">
        <v>2018</v>
      </c>
      <c r="O52" s="62">
        <v>25184513</v>
      </c>
      <c r="P52" s="19" t="str">
        <f>MID(L52,3,3)</f>
        <v>DMG</v>
      </c>
      <c r="Q52" s="70" t="str">
        <f>IFERROR(MID(N52,5,FIND("/",N52,1)-1),LEFT(N52,3))</f>
        <v>DWH</v>
      </c>
      <c r="R52" s="70" t="str">
        <f>CONCATENATE(P52,Q52)</f>
        <v>DMGDWH</v>
      </c>
      <c r="S52" s="70" t="str">
        <f>VLOOKUP(R52,'Coding Matrix'!$D$8:$G$45,4,FALSE)</f>
        <v>Plant</v>
      </c>
      <c r="T52" s="70" t="str">
        <f>VLOOKUP(R52,'Coding Matrix'!$D$8:$E$45,2,FALSE)</f>
        <v>Damage Warehouse - Material Handling Damage</v>
      </c>
      <c r="V52" s="70" t="s">
        <v>2239</v>
      </c>
    </row>
    <row r="53" spans="1:22" ht="15" customHeight="1" x14ac:dyDescent="0.25">
      <c r="A53" s="64">
        <v>25</v>
      </c>
      <c r="B53" s="62" t="s">
        <v>15</v>
      </c>
      <c r="C53" s="63">
        <v>43194</v>
      </c>
      <c r="D53" s="62" t="s">
        <v>23</v>
      </c>
      <c r="E53" s="62">
        <v>47014</v>
      </c>
      <c r="F53" s="62" t="s">
        <v>32</v>
      </c>
      <c r="G53" s="62" t="s">
        <v>1953</v>
      </c>
      <c r="H53" s="62">
        <v>-3</v>
      </c>
      <c r="I53" s="62">
        <v>-32.97</v>
      </c>
      <c r="J53" s="62">
        <v>-39.700000000000003</v>
      </c>
      <c r="K53" s="62">
        <v>0</v>
      </c>
      <c r="L53" s="62" t="s">
        <v>26</v>
      </c>
      <c r="M53" s="62" t="s">
        <v>35</v>
      </c>
      <c r="N53" s="62" t="s">
        <v>42</v>
      </c>
      <c r="O53" s="62">
        <v>25161561</v>
      </c>
      <c r="P53" s="19" t="str">
        <f>MID(L53,3,3)</f>
        <v>OOS</v>
      </c>
      <c r="Q53" s="70" t="str">
        <f>IFERROR(MID(N53,5,FIND("/",N53,1)-1),LEFT(N53,3))</f>
        <v>LEA</v>
      </c>
      <c r="R53" s="57" t="s">
        <v>2175</v>
      </c>
      <c r="S53" s="70" t="str">
        <f>VLOOKUP(R53,'Coding Matrix'!$D$8:$G$45,4,FALSE)</f>
        <v>Plant</v>
      </c>
      <c r="T53" s="70" t="str">
        <f>VLOOKUP(R53,'Coding Matrix'!$D$8:$E$45,2,FALSE)</f>
        <v>Seal Issues - Leakers</v>
      </c>
      <c r="U53" t="s">
        <v>2176</v>
      </c>
      <c r="V53" s="70" t="s">
        <v>2240</v>
      </c>
    </row>
    <row r="54" spans="1:22" ht="15" customHeight="1" x14ac:dyDescent="0.25">
      <c r="A54" s="64">
        <v>25</v>
      </c>
      <c r="B54" s="62" t="s">
        <v>15</v>
      </c>
      <c r="C54" s="63">
        <v>43194</v>
      </c>
      <c r="D54" s="62" t="s">
        <v>23</v>
      </c>
      <c r="E54" s="62">
        <v>47043</v>
      </c>
      <c r="F54" s="62" t="s">
        <v>1959</v>
      </c>
      <c r="G54" s="62" t="s">
        <v>55</v>
      </c>
      <c r="H54" s="62">
        <v>-3</v>
      </c>
      <c r="I54" s="62">
        <v>-29.46</v>
      </c>
      <c r="J54" s="62">
        <v>-28.2</v>
      </c>
      <c r="K54" s="62">
        <v>0</v>
      </c>
      <c r="L54" s="62" t="s">
        <v>31</v>
      </c>
      <c r="M54" s="62" t="s">
        <v>1776</v>
      </c>
      <c r="N54" s="62" t="s">
        <v>1777</v>
      </c>
      <c r="O54" s="62">
        <v>25168442</v>
      </c>
      <c r="P54" s="19" t="str">
        <f>MID(L54,3,3)</f>
        <v xml:space="preserve">   </v>
      </c>
      <c r="Q54" s="70" t="str">
        <f>IFERROR(MID(N54,5,FIND("/",N54,1)-1),LEFT(N54,3))</f>
        <v>LKS</v>
      </c>
      <c r="R54" s="57" t="s">
        <v>1595</v>
      </c>
      <c r="S54" s="70" t="str">
        <f>VLOOKUP(R54,'Coding Matrix'!$D$8:$G$45,4,FALSE)</f>
        <v>Plant</v>
      </c>
      <c r="T54" s="70" t="str">
        <f>VLOOKUP(R54,'Coding Matrix'!$D$8:$E$45,2,FALSE)</f>
        <v>Damage Warehouse - Material Handling Damage</v>
      </c>
      <c r="U54" t="s">
        <v>2178</v>
      </c>
      <c r="V54" s="70" t="s">
        <v>2241</v>
      </c>
    </row>
    <row r="55" spans="1:22" ht="15" customHeight="1" x14ac:dyDescent="0.25">
      <c r="A55" s="64">
        <v>25</v>
      </c>
      <c r="B55" s="62" t="s">
        <v>15</v>
      </c>
      <c r="C55" s="63">
        <v>43194</v>
      </c>
      <c r="D55" s="62" t="s">
        <v>23</v>
      </c>
      <c r="E55" s="62">
        <v>47043</v>
      </c>
      <c r="F55" s="62" t="s">
        <v>32</v>
      </c>
      <c r="G55" s="62" t="s">
        <v>55</v>
      </c>
      <c r="H55" s="62">
        <v>-7</v>
      </c>
      <c r="I55" s="62">
        <v>-68.75</v>
      </c>
      <c r="J55" s="62">
        <v>-65.8</v>
      </c>
      <c r="K55" s="62">
        <v>0</v>
      </c>
      <c r="L55" s="62" t="s">
        <v>1814</v>
      </c>
      <c r="M55" s="62" t="s">
        <v>35</v>
      </c>
      <c r="N55" s="62" t="s">
        <v>36</v>
      </c>
      <c r="O55" s="62">
        <v>25168445</v>
      </c>
      <c r="P55" s="19" t="str">
        <f>MID(L55,3,3)</f>
        <v>OOS</v>
      </c>
      <c r="Q55" s="70" t="str">
        <f>IFERROR(MID(N55,5,FIND("/",N55,1)-1),LEFT(N55,3))</f>
        <v>CAS</v>
      </c>
      <c r="R55" s="57" t="s">
        <v>2175</v>
      </c>
      <c r="S55" s="70" t="str">
        <f>VLOOKUP(R55,'Coding Matrix'!$D$8:$G$45,4,FALSE)</f>
        <v>Plant</v>
      </c>
      <c r="T55" s="70" t="str">
        <f>VLOOKUP(R55,'Coding Matrix'!$D$8:$E$45,2,FALSE)</f>
        <v>Seal Issues - Leakers</v>
      </c>
      <c r="U55" t="s">
        <v>2176</v>
      </c>
      <c r="V55" s="70" t="s">
        <v>2215</v>
      </c>
    </row>
    <row r="56" spans="1:22" ht="15" customHeight="1" x14ac:dyDescent="0.25">
      <c r="A56" s="64">
        <v>25</v>
      </c>
      <c r="B56" s="62" t="s">
        <v>15</v>
      </c>
      <c r="C56" s="63">
        <v>43194</v>
      </c>
      <c r="D56" s="62" t="s">
        <v>23</v>
      </c>
      <c r="E56" s="62">
        <v>47043</v>
      </c>
      <c r="F56" s="62" t="s">
        <v>32</v>
      </c>
      <c r="G56" s="62" t="s">
        <v>55</v>
      </c>
      <c r="H56" s="62">
        <v>-3</v>
      </c>
      <c r="I56" s="62">
        <v>-29.46</v>
      </c>
      <c r="J56" s="62">
        <v>-28.2</v>
      </c>
      <c r="K56" s="62">
        <v>0</v>
      </c>
      <c r="L56" s="62" t="s">
        <v>1814</v>
      </c>
      <c r="M56" s="62" t="s">
        <v>35</v>
      </c>
      <c r="N56" s="62" t="s">
        <v>36</v>
      </c>
      <c r="O56" s="62">
        <v>25167443</v>
      </c>
      <c r="P56" s="19" t="str">
        <f>MID(L56,3,3)</f>
        <v>OOS</v>
      </c>
      <c r="Q56" s="70" t="str">
        <f>IFERROR(MID(N56,5,FIND("/",N56,1)-1),LEFT(N56,3))</f>
        <v>CAS</v>
      </c>
      <c r="R56" s="57" t="s">
        <v>2175</v>
      </c>
      <c r="S56" s="70" t="str">
        <f>VLOOKUP(R56,'Coding Matrix'!$D$8:$G$45,4,FALSE)</f>
        <v>Plant</v>
      </c>
      <c r="T56" s="70" t="str">
        <f>VLOOKUP(R56,'Coding Matrix'!$D$8:$E$45,2,FALSE)</f>
        <v>Seal Issues - Leakers</v>
      </c>
      <c r="U56" t="s">
        <v>2176</v>
      </c>
      <c r="V56" s="70" t="s">
        <v>2215</v>
      </c>
    </row>
    <row r="57" spans="1:22" ht="15" customHeight="1" x14ac:dyDescent="0.25">
      <c r="A57" s="64">
        <v>25</v>
      </c>
      <c r="B57" s="62" t="s">
        <v>15</v>
      </c>
      <c r="C57" s="63">
        <v>43194</v>
      </c>
      <c r="D57" s="62" t="s">
        <v>23</v>
      </c>
      <c r="E57" s="62">
        <v>47047</v>
      </c>
      <c r="F57" s="62" t="s">
        <v>32</v>
      </c>
      <c r="G57" s="62" t="s">
        <v>56</v>
      </c>
      <c r="H57" s="62">
        <v>-3</v>
      </c>
      <c r="I57" s="62">
        <v>-29.68</v>
      </c>
      <c r="J57" s="62">
        <v>-28.2</v>
      </c>
      <c r="K57" s="62">
        <v>0</v>
      </c>
      <c r="L57" s="62" t="s">
        <v>1814</v>
      </c>
      <c r="M57" s="62" t="s">
        <v>35</v>
      </c>
      <c r="N57" s="62" t="s">
        <v>36</v>
      </c>
      <c r="O57" s="62">
        <v>25162908</v>
      </c>
      <c r="P57" s="19" t="str">
        <f>MID(L57,3,3)</f>
        <v>OOS</v>
      </c>
      <c r="Q57" s="70" t="str">
        <f>IFERROR(MID(N57,5,FIND("/",N57,1)-1),LEFT(N57,3))</f>
        <v>CAS</v>
      </c>
      <c r="R57" s="57" t="s">
        <v>2175</v>
      </c>
      <c r="S57" s="70" t="str">
        <f>VLOOKUP(R57,'Coding Matrix'!$D$8:$G$45,4,FALSE)</f>
        <v>Plant</v>
      </c>
      <c r="T57" s="70" t="str">
        <f>VLOOKUP(R57,'Coding Matrix'!$D$8:$E$45,2,FALSE)</f>
        <v>Seal Issues - Leakers</v>
      </c>
      <c r="U57" t="s">
        <v>2176</v>
      </c>
      <c r="V57" s="70" t="s">
        <v>447</v>
      </c>
    </row>
    <row r="58" spans="1:22" ht="15" customHeight="1" x14ac:dyDescent="0.25">
      <c r="A58" s="64">
        <v>25</v>
      </c>
      <c r="B58" s="62" t="s">
        <v>15</v>
      </c>
      <c r="C58" s="63">
        <v>43194</v>
      </c>
      <c r="D58" s="62" t="s">
        <v>23</v>
      </c>
      <c r="E58" s="62">
        <v>47047</v>
      </c>
      <c r="F58" s="62" t="s">
        <v>32</v>
      </c>
      <c r="G58" s="62" t="s">
        <v>56</v>
      </c>
      <c r="H58" s="62">
        <v>-2</v>
      </c>
      <c r="I58" s="62">
        <v>-19.79</v>
      </c>
      <c r="J58" s="62">
        <v>-18.8</v>
      </c>
      <c r="K58" s="62">
        <v>0</v>
      </c>
      <c r="L58" s="62" t="s">
        <v>1814</v>
      </c>
      <c r="M58" s="62" t="s">
        <v>35</v>
      </c>
      <c r="N58" s="62" t="s">
        <v>36</v>
      </c>
      <c r="O58" s="62">
        <v>25162895</v>
      </c>
      <c r="P58" s="19" t="str">
        <f>MID(L58,3,3)</f>
        <v>OOS</v>
      </c>
      <c r="Q58" s="70" t="str">
        <f>IFERROR(MID(N58,5,FIND("/",N58,1)-1),LEFT(N58,3))</f>
        <v>CAS</v>
      </c>
      <c r="R58" s="57" t="s">
        <v>2175</v>
      </c>
      <c r="S58" s="70" t="str">
        <f>VLOOKUP(R58,'Coding Matrix'!$D$8:$G$45,4,FALSE)</f>
        <v>Plant</v>
      </c>
      <c r="T58" s="70" t="str">
        <f>VLOOKUP(R58,'Coding Matrix'!$D$8:$E$45,2,FALSE)</f>
        <v>Seal Issues - Leakers</v>
      </c>
      <c r="U58" t="s">
        <v>2176</v>
      </c>
      <c r="V58" s="70" t="s">
        <v>447</v>
      </c>
    </row>
    <row r="59" spans="1:22" ht="15" customHeight="1" x14ac:dyDescent="0.25">
      <c r="A59" s="64">
        <v>25</v>
      </c>
      <c r="B59" s="62" t="s">
        <v>15</v>
      </c>
      <c r="C59" s="63">
        <v>43194</v>
      </c>
      <c r="D59" s="62" t="s">
        <v>23</v>
      </c>
      <c r="E59" s="62">
        <v>72048</v>
      </c>
      <c r="F59" s="62" t="s">
        <v>1987</v>
      </c>
      <c r="G59" s="62" t="s">
        <v>57</v>
      </c>
      <c r="H59" s="62">
        <v>-4</v>
      </c>
      <c r="I59" s="62">
        <v>-66.849999999999994</v>
      </c>
      <c r="J59" s="62">
        <v>-116</v>
      </c>
      <c r="K59" s="62">
        <v>0</v>
      </c>
      <c r="L59" s="62" t="s">
        <v>1814</v>
      </c>
      <c r="M59" s="62" t="s">
        <v>35</v>
      </c>
      <c r="N59" s="62" t="s">
        <v>36</v>
      </c>
      <c r="O59" s="62">
        <v>25156464</v>
      </c>
      <c r="P59" s="19" t="str">
        <f>MID(L59,3,3)</f>
        <v>OOS</v>
      </c>
      <c r="Q59" s="70" t="str">
        <f>IFERROR(MID(N59,5,FIND("/",N59,1)-1),LEFT(N59,3))</f>
        <v>CAS</v>
      </c>
      <c r="R59" s="57" t="s">
        <v>2175</v>
      </c>
      <c r="S59" s="70" t="str">
        <f>VLOOKUP(R59,'Coding Matrix'!$D$8:$G$45,4,FALSE)</f>
        <v>Plant</v>
      </c>
      <c r="T59" s="70" t="str">
        <f>VLOOKUP(R59,'Coding Matrix'!$D$8:$E$45,2,FALSE)</f>
        <v>Seal Issues - Leakers</v>
      </c>
      <c r="U59" t="s">
        <v>2176</v>
      </c>
      <c r="V59" s="70" t="s">
        <v>2242</v>
      </c>
    </row>
    <row r="60" spans="1:22" ht="15" customHeight="1" x14ac:dyDescent="0.25">
      <c r="A60" s="64">
        <v>25</v>
      </c>
      <c r="B60" s="62" t="s">
        <v>15</v>
      </c>
      <c r="C60" s="63">
        <v>43195</v>
      </c>
      <c r="D60" s="62" t="s">
        <v>16</v>
      </c>
      <c r="E60" s="62">
        <v>7867</v>
      </c>
      <c r="F60" s="62" t="s">
        <v>17</v>
      </c>
      <c r="G60" s="62" t="s">
        <v>1711</v>
      </c>
      <c r="H60" s="62">
        <v>-8</v>
      </c>
      <c r="I60" s="62">
        <v>-395.5</v>
      </c>
      <c r="J60" s="62">
        <v>-8</v>
      </c>
      <c r="K60" s="62">
        <v>0</v>
      </c>
      <c r="L60" s="62" t="s">
        <v>30</v>
      </c>
      <c r="M60" s="62">
        <v>1230</v>
      </c>
      <c r="N60" s="62" t="s">
        <v>1712</v>
      </c>
      <c r="O60" s="62">
        <v>25440688</v>
      </c>
      <c r="P60" s="19" t="str">
        <f>MID(L60,3,3)</f>
        <v>EXP</v>
      </c>
      <c r="Q60" s="70" t="str">
        <f>IFERROR(MID(N60,5,FIND("/",N60,1)-1),LEFT(N60,3))</f>
        <v>EXP</v>
      </c>
      <c r="R60" s="70" t="str">
        <f>CONCATENATE(P60,Q60)</f>
        <v>EXPEXP</v>
      </c>
      <c r="S60" s="70" t="str">
        <f>VLOOKUP(R60,'Coding Matrix'!$D$8:$G$45,4,FALSE)</f>
        <v>Supply Chain</v>
      </c>
      <c r="T60" s="70" t="str">
        <f>VLOOKUP(R60,'Coding Matrix'!$D$8:$E$45,2,FALSE)</f>
        <v>Repeat Primary code if other codes are not applicable</v>
      </c>
      <c r="V60" s="70" t="s">
        <v>2243</v>
      </c>
    </row>
    <row r="61" spans="1:22" ht="15" customHeight="1" x14ac:dyDescent="0.25">
      <c r="A61" s="64">
        <v>25</v>
      </c>
      <c r="B61" s="62" t="s">
        <v>15</v>
      </c>
      <c r="C61" s="63">
        <v>43195</v>
      </c>
      <c r="D61" s="62" t="s">
        <v>16</v>
      </c>
      <c r="E61" s="62">
        <v>7867</v>
      </c>
      <c r="F61" s="62" t="s">
        <v>17</v>
      </c>
      <c r="G61" s="62" t="s">
        <v>1711</v>
      </c>
      <c r="H61" s="62">
        <v>-7.7</v>
      </c>
      <c r="I61" s="62">
        <v>-380.67</v>
      </c>
      <c r="J61" s="62">
        <v>-7.7</v>
      </c>
      <c r="K61" s="62">
        <v>0</v>
      </c>
      <c r="L61" s="62" t="s">
        <v>30</v>
      </c>
      <c r="M61" s="62">
        <v>1230</v>
      </c>
      <c r="N61" s="62" t="s">
        <v>1712</v>
      </c>
      <c r="O61" s="62">
        <v>25781465</v>
      </c>
      <c r="P61" s="19" t="str">
        <f>MID(L61,3,3)</f>
        <v>EXP</v>
      </c>
      <c r="Q61" s="70" t="str">
        <f>IFERROR(MID(N61,5,FIND("/",N61,1)-1),LEFT(N61,3))</f>
        <v>EXP</v>
      </c>
      <c r="R61" s="70" t="str">
        <f>CONCATENATE(P61,Q61)</f>
        <v>EXPEXP</v>
      </c>
      <c r="S61" s="70" t="str">
        <f>VLOOKUP(R61,'Coding Matrix'!$D$8:$G$45,4,FALSE)</f>
        <v>Supply Chain</v>
      </c>
      <c r="T61" s="70" t="str">
        <f>VLOOKUP(R61,'Coding Matrix'!$D$8:$E$45,2,FALSE)</f>
        <v>Repeat Primary code if other codes are not applicable</v>
      </c>
      <c r="V61" s="70" t="s">
        <v>2243</v>
      </c>
    </row>
    <row r="62" spans="1:22" ht="15" customHeight="1" x14ac:dyDescent="0.25">
      <c r="A62" s="64">
        <v>25</v>
      </c>
      <c r="B62" s="62" t="s">
        <v>15</v>
      </c>
      <c r="C62" s="63">
        <v>43195</v>
      </c>
      <c r="D62" s="62" t="s">
        <v>23</v>
      </c>
      <c r="E62" s="62">
        <v>13129</v>
      </c>
      <c r="F62" s="62" t="s">
        <v>33</v>
      </c>
      <c r="G62" s="62" t="s">
        <v>1782</v>
      </c>
      <c r="H62" s="62">
        <v>-2</v>
      </c>
      <c r="I62" s="62">
        <v>-29.74</v>
      </c>
      <c r="J62" s="62">
        <v>-24</v>
      </c>
      <c r="K62" s="62">
        <v>0</v>
      </c>
      <c r="L62" s="62" t="s">
        <v>34</v>
      </c>
      <c r="M62" s="62" t="s">
        <v>35</v>
      </c>
      <c r="N62" s="62" t="s">
        <v>36</v>
      </c>
      <c r="O62" s="62">
        <v>25168417</v>
      </c>
      <c r="P62" s="19" t="str">
        <f>MID(L62,3,3)</f>
        <v>OOS</v>
      </c>
      <c r="Q62" s="70" t="str">
        <f>IFERROR(MID(N62,5,FIND("/",N62,1)-1),LEFT(N62,3))</f>
        <v>CAS</v>
      </c>
      <c r="R62" s="57" t="s">
        <v>2175</v>
      </c>
      <c r="S62" s="70" t="str">
        <f>VLOOKUP(R62,'Coding Matrix'!$D$8:$G$45,4,FALSE)</f>
        <v>Plant</v>
      </c>
      <c r="T62" s="70" t="str">
        <f>VLOOKUP(R62,'Coding Matrix'!$D$8:$E$45,2,FALSE)</f>
        <v>Seal Issues - Leakers</v>
      </c>
      <c r="U62" t="s">
        <v>2176</v>
      </c>
      <c r="V62" s="70" t="s">
        <v>545</v>
      </c>
    </row>
    <row r="63" spans="1:22" ht="15" customHeight="1" x14ac:dyDescent="0.25">
      <c r="A63" s="64">
        <v>25</v>
      </c>
      <c r="B63" s="62" t="s">
        <v>15</v>
      </c>
      <c r="C63" s="63">
        <v>43195</v>
      </c>
      <c r="D63" s="62" t="s">
        <v>23</v>
      </c>
      <c r="E63" s="62">
        <v>13129</v>
      </c>
      <c r="F63" s="62" t="s">
        <v>33</v>
      </c>
      <c r="G63" s="62" t="s">
        <v>1782</v>
      </c>
      <c r="H63" s="62">
        <v>-2</v>
      </c>
      <c r="I63" s="62">
        <v>-29.74</v>
      </c>
      <c r="J63" s="62">
        <v>-24</v>
      </c>
      <c r="K63" s="62">
        <v>0</v>
      </c>
      <c r="L63" s="62" t="s">
        <v>34</v>
      </c>
      <c r="M63" s="62" t="s">
        <v>35</v>
      </c>
      <c r="N63" s="62" t="s">
        <v>36</v>
      </c>
      <c r="O63" s="62">
        <v>25168416</v>
      </c>
      <c r="P63" s="19" t="str">
        <f>MID(L63,3,3)</f>
        <v>OOS</v>
      </c>
      <c r="Q63" s="70" t="str">
        <f>IFERROR(MID(N63,5,FIND("/",N63,1)-1),LEFT(N63,3))</f>
        <v>CAS</v>
      </c>
      <c r="R63" s="57" t="s">
        <v>2175</v>
      </c>
      <c r="S63" s="70" t="str">
        <f>VLOOKUP(R63,'Coding Matrix'!$D$8:$G$45,4,FALSE)</f>
        <v>Plant</v>
      </c>
      <c r="T63" s="70" t="str">
        <f>VLOOKUP(R63,'Coding Matrix'!$D$8:$E$45,2,FALSE)</f>
        <v>Seal Issues - Leakers</v>
      </c>
      <c r="U63" t="s">
        <v>2176</v>
      </c>
      <c r="V63" s="70" t="s">
        <v>545</v>
      </c>
    </row>
    <row r="64" spans="1:22" ht="15" customHeight="1" x14ac:dyDescent="0.25">
      <c r="A64" s="64">
        <v>25</v>
      </c>
      <c r="B64" s="62" t="s">
        <v>15</v>
      </c>
      <c r="C64" s="63">
        <v>43195</v>
      </c>
      <c r="D64" s="62" t="s">
        <v>23</v>
      </c>
      <c r="E64" s="62">
        <v>15391</v>
      </c>
      <c r="F64" s="62" t="s">
        <v>39</v>
      </c>
      <c r="G64" s="62" t="s">
        <v>40</v>
      </c>
      <c r="H64" s="62">
        <v>-3</v>
      </c>
      <c r="I64" s="62">
        <v>-50.06</v>
      </c>
      <c r="J64" s="62">
        <v>-69.3</v>
      </c>
      <c r="K64" s="62">
        <v>0</v>
      </c>
      <c r="L64" s="62" t="s">
        <v>1804</v>
      </c>
      <c r="M64" s="62" t="s">
        <v>1805</v>
      </c>
      <c r="N64" s="62" t="s">
        <v>1777</v>
      </c>
      <c r="O64" s="62">
        <v>55546738</v>
      </c>
      <c r="P64" s="19" t="str">
        <f>MID(L64,3,3)</f>
        <v xml:space="preserve">MG </v>
      </c>
      <c r="Q64" s="70" t="str">
        <f>IFERROR(MID(N64,5,FIND("/",N64,1)-1),LEFT(N64,3))</f>
        <v>LKS</v>
      </c>
      <c r="R64" s="57" t="s">
        <v>1595</v>
      </c>
      <c r="S64" s="70" t="str">
        <f>VLOOKUP(R64,'Coding Matrix'!$D$8:$G$45,4,FALSE)</f>
        <v>Plant</v>
      </c>
      <c r="T64" s="70" t="str">
        <f>VLOOKUP(R64,'Coding Matrix'!$D$8:$E$45,2,FALSE)</f>
        <v>Damage Warehouse - Material Handling Damage</v>
      </c>
      <c r="U64" t="s">
        <v>2178</v>
      </c>
      <c r="V64" s="70" t="s">
        <v>542</v>
      </c>
    </row>
    <row r="65" spans="1:22" ht="15" customHeight="1" x14ac:dyDescent="0.25">
      <c r="A65" s="64">
        <v>25</v>
      </c>
      <c r="B65" s="62" t="s">
        <v>15</v>
      </c>
      <c r="C65" s="63">
        <v>43195</v>
      </c>
      <c r="D65" s="62" t="s">
        <v>23</v>
      </c>
      <c r="E65" s="62">
        <v>17709</v>
      </c>
      <c r="F65" s="62" t="s">
        <v>1825</v>
      </c>
      <c r="G65" s="62" t="s">
        <v>1829</v>
      </c>
      <c r="H65" s="62">
        <v>-1</v>
      </c>
      <c r="I65" s="62">
        <v>-18.989999999999998</v>
      </c>
      <c r="J65" s="62">
        <v>-33.4</v>
      </c>
      <c r="K65" s="62">
        <v>0</v>
      </c>
      <c r="L65" s="62" t="s">
        <v>27</v>
      </c>
      <c r="M65" s="62" t="s">
        <v>1806</v>
      </c>
      <c r="N65" s="62" t="s">
        <v>1830</v>
      </c>
      <c r="O65" s="62">
        <v>25156253</v>
      </c>
      <c r="P65" s="19" t="str">
        <f>MID(L65,3,3)</f>
        <v>DMG</v>
      </c>
      <c r="Q65" s="70" t="str">
        <f>IFERROR(MID(N65,5,FIND("/",N65,1)-1),LEFT(N65,3))</f>
        <v>CAS</v>
      </c>
      <c r="R65" s="70" t="s">
        <v>1595</v>
      </c>
      <c r="S65" s="70" t="str">
        <f>VLOOKUP(R65,'Coding Matrix'!$D$8:$G$45,4,FALSE)</f>
        <v>Plant</v>
      </c>
      <c r="T65" s="70" t="str">
        <f>VLOOKUP(R65,'Coding Matrix'!$D$8:$E$45,2,FALSE)</f>
        <v>Damage Warehouse - Material Handling Damage</v>
      </c>
      <c r="U65" t="s">
        <v>2178</v>
      </c>
      <c r="V65" s="70" t="s">
        <v>2244</v>
      </c>
    </row>
    <row r="66" spans="1:22" ht="15" customHeight="1" x14ac:dyDescent="0.25">
      <c r="A66" s="64">
        <v>25</v>
      </c>
      <c r="B66" s="62" t="s">
        <v>15</v>
      </c>
      <c r="C66" s="63">
        <v>43195</v>
      </c>
      <c r="D66" s="62" t="s">
        <v>23</v>
      </c>
      <c r="E66" s="62">
        <v>17845</v>
      </c>
      <c r="F66" s="62" t="s">
        <v>49</v>
      </c>
      <c r="G66" s="62" t="s">
        <v>1834</v>
      </c>
      <c r="H66" s="62">
        <v>-15</v>
      </c>
      <c r="I66" s="62">
        <v>-229.64</v>
      </c>
      <c r="J66" s="62">
        <v>-246</v>
      </c>
      <c r="K66" s="62">
        <v>0</v>
      </c>
      <c r="L66" s="62" t="s">
        <v>26</v>
      </c>
      <c r="M66" s="62">
        <v>1924</v>
      </c>
      <c r="N66" s="62" t="s">
        <v>1835</v>
      </c>
      <c r="O66" s="62">
        <v>25850979</v>
      </c>
      <c r="P66" s="19" t="str">
        <f>MID(L66,3,3)</f>
        <v>OOS</v>
      </c>
      <c r="Q66" s="70" t="str">
        <f>IFERROR(MID(N66,5,FIND("/",N66,1)-1),LEFT(N66,3))</f>
        <v>OOS</v>
      </c>
      <c r="R66" s="57" t="s">
        <v>2189</v>
      </c>
      <c r="S66" s="70" t="str">
        <f>VLOOKUP(R66,'Coding Matrix'!$D$8:$G$45,4,FALSE)</f>
        <v>Plant</v>
      </c>
      <c r="T66" s="70" t="str">
        <f>VLOOKUP(R66,'Coding Matrix'!$D$8:$E$45,2,FALSE)</f>
        <v>Appearance</v>
      </c>
      <c r="U66" t="s">
        <v>2190</v>
      </c>
      <c r="V66" s="70" t="s">
        <v>2245</v>
      </c>
    </row>
    <row r="67" spans="1:22" ht="15" customHeight="1" x14ac:dyDescent="0.25">
      <c r="A67" s="64">
        <v>25</v>
      </c>
      <c r="B67" s="62" t="s">
        <v>15</v>
      </c>
      <c r="C67" s="63">
        <v>43195</v>
      </c>
      <c r="D67" s="62" t="s">
        <v>23</v>
      </c>
      <c r="E67" s="62">
        <v>17845</v>
      </c>
      <c r="F67" s="62" t="s">
        <v>49</v>
      </c>
      <c r="G67" s="62" t="s">
        <v>1834</v>
      </c>
      <c r="H67" s="62">
        <v>-84</v>
      </c>
      <c r="I67" s="62">
        <v>-1285.98</v>
      </c>
      <c r="J67" s="62">
        <v>-1377.6</v>
      </c>
      <c r="K67" s="62">
        <v>0</v>
      </c>
      <c r="L67" s="62" t="s">
        <v>26</v>
      </c>
      <c r="M67" s="62">
        <v>1924</v>
      </c>
      <c r="N67" s="62" t="s">
        <v>1835</v>
      </c>
      <c r="O67" s="62">
        <v>25850981</v>
      </c>
      <c r="P67" s="19" t="str">
        <f>MID(L67,3,3)</f>
        <v>OOS</v>
      </c>
      <c r="Q67" s="70" t="str">
        <f>IFERROR(MID(N67,5,FIND("/",N67,1)-1),LEFT(N67,3))</f>
        <v>OOS</v>
      </c>
      <c r="R67" s="57" t="s">
        <v>2189</v>
      </c>
      <c r="S67" s="70" t="str">
        <f>VLOOKUP(R67,'Coding Matrix'!$D$8:$G$45,4,FALSE)</f>
        <v>Plant</v>
      </c>
      <c r="T67" s="70" t="str">
        <f>VLOOKUP(R67,'Coding Matrix'!$D$8:$E$45,2,FALSE)</f>
        <v>Appearance</v>
      </c>
      <c r="U67" t="s">
        <v>2190</v>
      </c>
      <c r="V67" s="70" t="s">
        <v>2245</v>
      </c>
    </row>
    <row r="68" spans="1:22" ht="15" customHeight="1" x14ac:dyDescent="0.25">
      <c r="A68" s="64">
        <v>25</v>
      </c>
      <c r="B68" s="62" t="s">
        <v>15</v>
      </c>
      <c r="C68" s="63">
        <v>43195</v>
      </c>
      <c r="D68" s="62" t="s">
        <v>23</v>
      </c>
      <c r="E68" s="62">
        <v>18521</v>
      </c>
      <c r="F68" s="62" t="s">
        <v>32</v>
      </c>
      <c r="G68" s="62" t="s">
        <v>1841</v>
      </c>
      <c r="H68" s="62">
        <v>-11</v>
      </c>
      <c r="I68" s="62">
        <v>-169.15</v>
      </c>
      <c r="J68" s="62">
        <v>-132</v>
      </c>
      <c r="K68" s="62">
        <v>0</v>
      </c>
      <c r="L68" s="62" t="s">
        <v>1842</v>
      </c>
      <c r="M68" s="62">
        <v>1247</v>
      </c>
      <c r="N68" s="62" t="s">
        <v>1843</v>
      </c>
      <c r="O68" s="62">
        <v>25168403</v>
      </c>
      <c r="P68" s="19" t="str">
        <f>MID(L68,3,3)</f>
        <v>-OO</v>
      </c>
      <c r="Q68" s="70" t="str">
        <f>IFERROR(MID(N68,5,FIND("/",N68,1)-1),LEFT(N68,3))</f>
        <v>COI</v>
      </c>
      <c r="R68" s="57" t="s">
        <v>1599</v>
      </c>
      <c r="S68" s="70" t="str">
        <f>VLOOKUP(R68,'Coding Matrix'!$D$8:$G$45,4,FALSE)</f>
        <v>Plant</v>
      </c>
      <c r="T68" s="70" t="str">
        <f>VLOOKUP(R68,'Coding Matrix'!$D$8:$E$45,2,FALSE)</f>
        <v>Plant Packaging issue</v>
      </c>
      <c r="U68" t="s">
        <v>1589</v>
      </c>
      <c r="V68" s="70" t="s">
        <v>2246</v>
      </c>
    </row>
    <row r="69" spans="1:22" ht="15" customHeight="1" x14ac:dyDescent="0.25">
      <c r="A69" s="64">
        <v>25</v>
      </c>
      <c r="B69" s="62" t="s">
        <v>15</v>
      </c>
      <c r="C69" s="63">
        <v>43195</v>
      </c>
      <c r="D69" s="62" t="s">
        <v>23</v>
      </c>
      <c r="E69" s="62">
        <v>18521</v>
      </c>
      <c r="F69" s="62" t="s">
        <v>32</v>
      </c>
      <c r="G69" s="62" t="s">
        <v>1841</v>
      </c>
      <c r="H69" s="62">
        <v>-2</v>
      </c>
      <c r="I69" s="62">
        <v>-30.75</v>
      </c>
      <c r="J69" s="62">
        <v>-24</v>
      </c>
      <c r="K69" s="62">
        <v>0</v>
      </c>
      <c r="L69" s="62" t="s">
        <v>27</v>
      </c>
      <c r="M69" s="62">
        <v>127</v>
      </c>
      <c r="N69" s="62" t="s">
        <v>225</v>
      </c>
      <c r="O69" s="62">
        <v>25168402</v>
      </c>
      <c r="P69" s="19" t="str">
        <f>MID(L69,3,3)</f>
        <v>DMG</v>
      </c>
      <c r="Q69" s="70" t="str">
        <f>IFERROR(MID(N69,5,FIND("/",N69,1)-1),LEFT(N69,3))</f>
        <v>DWH</v>
      </c>
      <c r="R69" s="70" t="str">
        <f>CONCATENATE(P69,Q69)</f>
        <v>DMGDWH</v>
      </c>
      <c r="S69" s="70" t="str">
        <f>VLOOKUP(R69,'Coding Matrix'!$D$8:$G$45,4,FALSE)</f>
        <v>Plant</v>
      </c>
      <c r="T69" s="70" t="str">
        <f>VLOOKUP(R69,'Coding Matrix'!$D$8:$E$45,2,FALSE)</f>
        <v>Damage Warehouse - Material Handling Damage</v>
      </c>
      <c r="U69" s="70"/>
      <c r="V69" s="70" t="s">
        <v>2246</v>
      </c>
    </row>
    <row r="70" spans="1:22" ht="15" customHeight="1" x14ac:dyDescent="0.25">
      <c r="A70" s="64">
        <v>25</v>
      </c>
      <c r="B70" s="62" t="s">
        <v>15</v>
      </c>
      <c r="C70" s="63">
        <v>43195</v>
      </c>
      <c r="D70" s="62" t="s">
        <v>23</v>
      </c>
      <c r="E70" s="62">
        <v>18521</v>
      </c>
      <c r="F70" s="62" t="s">
        <v>32</v>
      </c>
      <c r="G70" s="62" t="s">
        <v>1841</v>
      </c>
      <c r="H70" s="62">
        <v>-2</v>
      </c>
      <c r="I70" s="62">
        <v>-30.75</v>
      </c>
      <c r="J70" s="62">
        <v>-24</v>
      </c>
      <c r="K70" s="62">
        <v>0</v>
      </c>
      <c r="L70" s="62" t="s">
        <v>27</v>
      </c>
      <c r="M70" s="62" t="s">
        <v>48</v>
      </c>
      <c r="N70" s="62" t="s">
        <v>28</v>
      </c>
      <c r="O70" s="62">
        <v>25168402</v>
      </c>
      <c r="P70" s="19" t="str">
        <f>MID(L70,3,3)</f>
        <v>DMG</v>
      </c>
      <c r="Q70" s="70" t="str">
        <f>IFERROR(MID(N70,5,FIND("/",N70,1)-1),LEFT(N70,3))</f>
        <v>DWH</v>
      </c>
      <c r="R70" s="70" t="str">
        <f>CONCATENATE(P70,Q70)</f>
        <v>DMGDWH</v>
      </c>
      <c r="S70" s="70" t="str">
        <f>VLOOKUP(R70,'Coding Matrix'!$D$8:$G$45,4,FALSE)</f>
        <v>Plant</v>
      </c>
      <c r="T70" s="70" t="str">
        <f>VLOOKUP(R70,'Coding Matrix'!$D$8:$E$45,2,FALSE)</f>
        <v>Damage Warehouse - Material Handling Damage</v>
      </c>
      <c r="U70" s="70"/>
      <c r="V70" s="70" t="s">
        <v>2246</v>
      </c>
    </row>
    <row r="71" spans="1:22" ht="15" customHeight="1" x14ac:dyDescent="0.25">
      <c r="A71" s="64">
        <v>25</v>
      </c>
      <c r="B71" s="62" t="s">
        <v>15</v>
      </c>
      <c r="C71" s="63">
        <v>43195</v>
      </c>
      <c r="D71" s="62" t="s">
        <v>23</v>
      </c>
      <c r="E71" s="62">
        <v>19083</v>
      </c>
      <c r="F71" s="62" t="s">
        <v>1848</v>
      </c>
      <c r="G71" s="62" t="s">
        <v>1849</v>
      </c>
      <c r="H71" s="62">
        <v>-1</v>
      </c>
      <c r="I71" s="62">
        <v>-20.100000000000001</v>
      </c>
      <c r="J71" s="62">
        <v>-40.6</v>
      </c>
      <c r="K71" s="62">
        <v>0</v>
      </c>
      <c r="L71" s="62" t="s">
        <v>1804</v>
      </c>
      <c r="M71" s="62" t="s">
        <v>1805</v>
      </c>
      <c r="N71" s="62" t="s">
        <v>1850</v>
      </c>
      <c r="O71" s="62">
        <v>25154841</v>
      </c>
      <c r="P71" s="19" t="str">
        <f>MID(L71,3,3)</f>
        <v xml:space="preserve">MG </v>
      </c>
      <c r="Q71" s="70" t="str">
        <f>IFERROR(MID(N71,5,FIND("/",N71,1)-1),LEFT(N71,3))</f>
        <v>WHD</v>
      </c>
      <c r="R71" s="70" t="s">
        <v>1595</v>
      </c>
      <c r="S71" s="70" t="str">
        <f>VLOOKUP(R71,'Coding Matrix'!$D$8:$G$45,4,FALSE)</f>
        <v>Plant</v>
      </c>
      <c r="T71" s="70" t="str">
        <f>VLOOKUP(R71,'Coding Matrix'!$D$8:$E$45,2,FALSE)</f>
        <v>Damage Warehouse - Material Handling Damage</v>
      </c>
      <c r="U71" t="s">
        <v>2178</v>
      </c>
      <c r="V71" s="70" t="s">
        <v>2247</v>
      </c>
    </row>
    <row r="72" spans="1:22" ht="15" customHeight="1" x14ac:dyDescent="0.25">
      <c r="A72" s="64">
        <v>25</v>
      </c>
      <c r="B72" s="62" t="s">
        <v>15</v>
      </c>
      <c r="C72" s="63">
        <v>43195</v>
      </c>
      <c r="D72" s="62" t="s">
        <v>23</v>
      </c>
      <c r="E72" s="62">
        <v>19474</v>
      </c>
      <c r="F72" s="62" t="s">
        <v>1825</v>
      </c>
      <c r="G72" s="62" t="s">
        <v>1854</v>
      </c>
      <c r="H72" s="62">
        <v>-3</v>
      </c>
      <c r="I72" s="62">
        <v>-72.040000000000006</v>
      </c>
      <c r="J72" s="62">
        <v>-92.4</v>
      </c>
      <c r="K72" s="62">
        <v>0</v>
      </c>
      <c r="L72" s="62" t="s">
        <v>31</v>
      </c>
      <c r="M72" s="62" t="s">
        <v>48</v>
      </c>
      <c r="N72" s="62" t="s">
        <v>1850</v>
      </c>
      <c r="O72" s="62">
        <v>33112411</v>
      </c>
      <c r="P72" s="19" t="str">
        <f>MID(L72,3,3)</f>
        <v xml:space="preserve">   </v>
      </c>
      <c r="Q72" s="70" t="str">
        <f>IFERROR(MID(N72,5,FIND("/",N72,1)-1),LEFT(N72,3))</f>
        <v>WHD</v>
      </c>
      <c r="R72" s="70" t="s">
        <v>1595</v>
      </c>
      <c r="S72" s="70" t="str">
        <f>VLOOKUP(R72,'Coding Matrix'!$D$8:$G$45,4,FALSE)</f>
        <v>Plant</v>
      </c>
      <c r="T72" s="70" t="str">
        <f>VLOOKUP(R72,'Coding Matrix'!$D$8:$E$45,2,FALSE)</f>
        <v>Damage Warehouse - Material Handling Damage</v>
      </c>
      <c r="U72" t="s">
        <v>2178</v>
      </c>
      <c r="V72" s="70" t="s">
        <v>2248</v>
      </c>
    </row>
    <row r="73" spans="1:22" ht="15" customHeight="1" x14ac:dyDescent="0.25">
      <c r="A73" s="64">
        <v>25</v>
      </c>
      <c r="B73" s="62" t="s">
        <v>15</v>
      </c>
      <c r="C73" s="63">
        <v>43195</v>
      </c>
      <c r="D73" s="62" t="s">
        <v>23</v>
      </c>
      <c r="E73" s="62">
        <v>19798</v>
      </c>
      <c r="F73" s="62" t="s">
        <v>1839</v>
      </c>
      <c r="G73" s="62" t="s">
        <v>1855</v>
      </c>
      <c r="H73" s="62">
        <v>-28</v>
      </c>
      <c r="I73" s="62">
        <v>-396.98</v>
      </c>
      <c r="J73" s="62">
        <v>-336</v>
      </c>
      <c r="K73" s="62">
        <v>0</v>
      </c>
      <c r="L73" s="62" t="s">
        <v>26</v>
      </c>
      <c r="M73" s="62">
        <v>1921</v>
      </c>
      <c r="N73" s="62" t="s">
        <v>201</v>
      </c>
      <c r="O73" s="62">
        <v>60636066</v>
      </c>
      <c r="P73" s="19" t="str">
        <f>MID(L73,3,3)</f>
        <v>OOS</v>
      </c>
      <c r="Q73" s="70" t="str">
        <f>IFERROR(MID(N73,5,FIND("/",N73,1)-1),LEFT(N73,3))</f>
        <v>SEL</v>
      </c>
      <c r="R73" s="70" t="str">
        <f>CONCATENATE(P73,Q73)</f>
        <v>OOSSEL</v>
      </c>
      <c r="S73" s="70" t="str">
        <f>VLOOKUP(R73,'Coding Matrix'!$D$8:$G$45,4,FALSE)</f>
        <v>Plant</v>
      </c>
      <c r="T73" s="70" t="str">
        <f>VLOOKUP(R73,'Coding Matrix'!$D$8:$E$45,2,FALSE)</f>
        <v>Seal Issues - Leakers</v>
      </c>
      <c r="V73" s="70" t="s">
        <v>2249</v>
      </c>
    </row>
    <row r="74" spans="1:22" ht="15" customHeight="1" x14ac:dyDescent="0.25">
      <c r="A74" s="64">
        <v>25</v>
      </c>
      <c r="B74" s="62" t="s">
        <v>15</v>
      </c>
      <c r="C74" s="63">
        <v>43195</v>
      </c>
      <c r="D74" s="62" t="s">
        <v>23</v>
      </c>
      <c r="E74" s="62">
        <v>19847</v>
      </c>
      <c r="F74" s="62" t="s">
        <v>1856</v>
      </c>
      <c r="G74" s="62" t="s">
        <v>1857</v>
      </c>
      <c r="H74" s="62">
        <v>-1</v>
      </c>
      <c r="I74" s="62">
        <v>-230.56</v>
      </c>
      <c r="J74" s="62">
        <v>-390</v>
      </c>
      <c r="K74" s="62">
        <v>0</v>
      </c>
      <c r="L74" s="62" t="s">
        <v>26</v>
      </c>
      <c r="M74" s="62">
        <v>1858</v>
      </c>
      <c r="N74" s="62" t="s">
        <v>1858</v>
      </c>
      <c r="O74" s="62">
        <v>25843991</v>
      </c>
      <c r="P74" s="19" t="str">
        <f>MID(L74,3,3)</f>
        <v>OOS</v>
      </c>
      <c r="Q74" s="70" t="str">
        <f>IFERROR(MID(N74,5,FIND("/",N74,1)-1),LEFT(N74,3))</f>
        <v>PKG</v>
      </c>
      <c r="R74" s="70" t="str">
        <f>CONCATENATE(P74,Q74)</f>
        <v>OOSPKG</v>
      </c>
      <c r="S74" s="70" t="str">
        <f>VLOOKUP(R74,'Coding Matrix'!$D$8:$G$45,4,FALSE)</f>
        <v>Plant</v>
      </c>
      <c r="T74" s="70" t="str">
        <f>VLOOKUP(R74,'Coding Matrix'!$D$8:$E$45,2,FALSE)</f>
        <v>Plant Packaging issue</v>
      </c>
      <c r="V74" s="70" t="s">
        <v>2250</v>
      </c>
    </row>
    <row r="75" spans="1:22" ht="15" customHeight="1" x14ac:dyDescent="0.25">
      <c r="A75" s="64">
        <v>25</v>
      </c>
      <c r="B75" s="62" t="s">
        <v>15</v>
      </c>
      <c r="C75" s="63">
        <v>43195</v>
      </c>
      <c r="D75" s="62" t="s">
        <v>23</v>
      </c>
      <c r="E75" s="62">
        <v>19847</v>
      </c>
      <c r="F75" s="62" t="s">
        <v>1856</v>
      </c>
      <c r="G75" s="62" t="s">
        <v>1857</v>
      </c>
      <c r="H75" s="62">
        <v>-4</v>
      </c>
      <c r="I75" s="62">
        <v>-922.27</v>
      </c>
      <c r="J75" s="62">
        <v>-1560</v>
      </c>
      <c r="K75" s="62">
        <v>0</v>
      </c>
      <c r="L75" s="62" t="s">
        <v>26</v>
      </c>
      <c r="M75" s="62">
        <v>1900</v>
      </c>
      <c r="N75" s="62" t="s">
        <v>1858</v>
      </c>
      <c r="O75" s="62">
        <v>25031030</v>
      </c>
      <c r="P75" s="19" t="str">
        <f>MID(L75,3,3)</f>
        <v>OOS</v>
      </c>
      <c r="Q75" s="70" t="str">
        <f>IFERROR(MID(N75,5,FIND("/",N75,1)-1),LEFT(N75,3))</f>
        <v>PKG</v>
      </c>
      <c r="R75" s="70" t="str">
        <f>CONCATENATE(P75,Q75)</f>
        <v>OOSPKG</v>
      </c>
      <c r="S75" s="70" t="str">
        <f>VLOOKUP(R75,'Coding Matrix'!$D$8:$G$45,4,FALSE)</f>
        <v>Plant</v>
      </c>
      <c r="T75" s="70" t="str">
        <f>VLOOKUP(R75,'Coding Matrix'!$D$8:$E$45,2,FALSE)</f>
        <v>Plant Packaging issue</v>
      </c>
      <c r="V75" s="70" t="s">
        <v>2250</v>
      </c>
    </row>
    <row r="76" spans="1:22" ht="15" customHeight="1" x14ac:dyDescent="0.25">
      <c r="A76" s="64">
        <v>25</v>
      </c>
      <c r="B76" s="62" t="s">
        <v>15</v>
      </c>
      <c r="C76" s="63">
        <v>43195</v>
      </c>
      <c r="D76" s="62" t="s">
        <v>23</v>
      </c>
      <c r="E76" s="62">
        <v>19847</v>
      </c>
      <c r="F76" s="62" t="s">
        <v>1856</v>
      </c>
      <c r="G76" s="62" t="s">
        <v>1857</v>
      </c>
      <c r="H76" s="62">
        <v>-4</v>
      </c>
      <c r="I76" s="62">
        <v>-922.27</v>
      </c>
      <c r="J76" s="62">
        <v>-1560</v>
      </c>
      <c r="K76" s="62">
        <v>0</v>
      </c>
      <c r="L76" s="62" t="s">
        <v>26</v>
      </c>
      <c r="M76" s="62">
        <v>1901</v>
      </c>
      <c r="N76" s="62" t="s">
        <v>1858</v>
      </c>
      <c r="O76" s="62">
        <v>25031033</v>
      </c>
      <c r="P76" s="19" t="str">
        <f>MID(L76,3,3)</f>
        <v>OOS</v>
      </c>
      <c r="Q76" s="70" t="str">
        <f>IFERROR(MID(N76,5,FIND("/",N76,1)-1),LEFT(N76,3))</f>
        <v>PKG</v>
      </c>
      <c r="R76" s="70" t="str">
        <f>CONCATENATE(P76,Q76)</f>
        <v>OOSPKG</v>
      </c>
      <c r="S76" s="70" t="str">
        <f>VLOOKUP(R76,'Coding Matrix'!$D$8:$G$45,4,FALSE)</f>
        <v>Plant</v>
      </c>
      <c r="T76" s="70" t="str">
        <f>VLOOKUP(R76,'Coding Matrix'!$D$8:$E$45,2,FALSE)</f>
        <v>Plant Packaging issue</v>
      </c>
      <c r="V76" s="70" t="s">
        <v>2250</v>
      </c>
    </row>
    <row r="77" spans="1:22" ht="15" customHeight="1" x14ac:dyDescent="0.25">
      <c r="A77" s="64">
        <v>25</v>
      </c>
      <c r="B77" s="62" t="s">
        <v>15</v>
      </c>
      <c r="C77" s="63">
        <v>43195</v>
      </c>
      <c r="D77" s="62" t="s">
        <v>23</v>
      </c>
      <c r="E77" s="62">
        <v>19847</v>
      </c>
      <c r="F77" s="62" t="s">
        <v>1856</v>
      </c>
      <c r="G77" s="62" t="s">
        <v>1857</v>
      </c>
      <c r="H77" s="62">
        <v>-4</v>
      </c>
      <c r="I77" s="62">
        <v>-922.27</v>
      </c>
      <c r="J77" s="62">
        <v>-1560</v>
      </c>
      <c r="K77" s="62">
        <v>0</v>
      </c>
      <c r="L77" s="62" t="s">
        <v>26</v>
      </c>
      <c r="M77" s="62">
        <v>1915</v>
      </c>
      <c r="N77" s="62" t="s">
        <v>1858</v>
      </c>
      <c r="O77" s="62">
        <v>25031031</v>
      </c>
      <c r="P77" s="19" t="str">
        <f>MID(L77,3,3)</f>
        <v>OOS</v>
      </c>
      <c r="Q77" s="70" t="str">
        <f>IFERROR(MID(N77,5,FIND("/",N77,1)-1),LEFT(N77,3))</f>
        <v>PKG</v>
      </c>
      <c r="R77" s="70" t="str">
        <f>CONCATENATE(P77,Q77)</f>
        <v>OOSPKG</v>
      </c>
      <c r="S77" s="70" t="str">
        <f>VLOOKUP(R77,'Coding Matrix'!$D$8:$G$45,4,FALSE)</f>
        <v>Plant</v>
      </c>
      <c r="T77" s="70" t="str">
        <f>VLOOKUP(R77,'Coding Matrix'!$D$8:$E$45,2,FALSE)</f>
        <v>Plant Packaging issue</v>
      </c>
      <c r="V77" s="70" t="s">
        <v>2250</v>
      </c>
    </row>
    <row r="78" spans="1:22" ht="15" customHeight="1" x14ac:dyDescent="0.25">
      <c r="A78" s="64">
        <v>25</v>
      </c>
      <c r="B78" s="62" t="s">
        <v>15</v>
      </c>
      <c r="C78" s="63">
        <v>43195</v>
      </c>
      <c r="D78" s="62" t="s">
        <v>23</v>
      </c>
      <c r="E78" s="62">
        <v>19883</v>
      </c>
      <c r="F78" s="62" t="s">
        <v>204</v>
      </c>
      <c r="G78" s="62" t="s">
        <v>220</v>
      </c>
      <c r="H78" s="62">
        <v>-63</v>
      </c>
      <c r="I78" s="62">
        <v>-1155.53</v>
      </c>
      <c r="J78" s="62">
        <v>-1033.2</v>
      </c>
      <c r="K78" s="62">
        <v>0</v>
      </c>
      <c r="L78" s="62" t="s">
        <v>26</v>
      </c>
      <c r="M78" s="62">
        <v>1828</v>
      </c>
      <c r="N78" s="62" t="s">
        <v>1860</v>
      </c>
      <c r="O78" s="62">
        <v>25161644</v>
      </c>
      <c r="P78" s="19" t="str">
        <f>MID(L78,3,3)</f>
        <v>OOS</v>
      </c>
      <c r="Q78" s="70" t="str">
        <f>IFERROR(MID(N78,5,FIND("/",N78,1)-1),LEFT(N78,3))</f>
        <v>MIC</v>
      </c>
      <c r="R78" s="70" t="str">
        <f>CONCATENATE(P78,Q78)</f>
        <v>OOSMIC</v>
      </c>
      <c r="S78" s="70" t="str">
        <f>VLOOKUP(R78,'Coding Matrix'!$D$8:$G$45,4,FALSE)</f>
        <v>Plant</v>
      </c>
      <c r="T78" s="70" t="str">
        <f>VLOOKUP(R78,'Coding Matrix'!$D$8:$E$45,2,FALSE)</f>
        <v>Micro issue</v>
      </c>
      <c r="V78" s="70" t="s">
        <v>2251</v>
      </c>
    </row>
    <row r="79" spans="1:22" ht="15" customHeight="1" x14ac:dyDescent="0.25">
      <c r="A79" s="64">
        <v>25</v>
      </c>
      <c r="B79" s="62" t="s">
        <v>15</v>
      </c>
      <c r="C79" s="63">
        <v>43195</v>
      </c>
      <c r="D79" s="62" t="s">
        <v>23</v>
      </c>
      <c r="E79" s="62">
        <v>19883</v>
      </c>
      <c r="F79" s="62" t="s">
        <v>204</v>
      </c>
      <c r="G79" s="62" t="s">
        <v>220</v>
      </c>
      <c r="H79" s="62">
        <v>-63</v>
      </c>
      <c r="I79" s="62">
        <v>-1155.53</v>
      </c>
      <c r="J79" s="62">
        <v>-1033.2</v>
      </c>
      <c r="K79" s="62">
        <v>0</v>
      </c>
      <c r="L79" s="62" t="s">
        <v>26</v>
      </c>
      <c r="M79" s="62">
        <v>1829</v>
      </c>
      <c r="N79" s="62" t="s">
        <v>1860</v>
      </c>
      <c r="O79" s="62">
        <v>25161647</v>
      </c>
      <c r="P79" s="19" t="str">
        <f>MID(L79,3,3)</f>
        <v>OOS</v>
      </c>
      <c r="Q79" s="70" t="str">
        <f>IFERROR(MID(N79,5,FIND("/",N79,1)-1),LEFT(N79,3))</f>
        <v>MIC</v>
      </c>
      <c r="R79" s="70" t="str">
        <f>CONCATENATE(P79,Q79)</f>
        <v>OOSMIC</v>
      </c>
      <c r="S79" s="70" t="str">
        <f>VLOOKUP(R79,'Coding Matrix'!$D$8:$G$45,4,FALSE)</f>
        <v>Plant</v>
      </c>
      <c r="T79" s="70" t="str">
        <f>VLOOKUP(R79,'Coding Matrix'!$D$8:$E$45,2,FALSE)</f>
        <v>Micro issue</v>
      </c>
      <c r="V79" s="70" t="s">
        <v>2251</v>
      </c>
    </row>
    <row r="80" spans="1:22" ht="15" customHeight="1" x14ac:dyDescent="0.25">
      <c r="A80" s="64">
        <v>25</v>
      </c>
      <c r="B80" s="62" t="s">
        <v>15</v>
      </c>
      <c r="C80" s="63">
        <v>43195</v>
      </c>
      <c r="D80" s="62" t="s">
        <v>23</v>
      </c>
      <c r="E80" s="62">
        <v>19883</v>
      </c>
      <c r="F80" s="62" t="s">
        <v>204</v>
      </c>
      <c r="G80" s="62" t="s">
        <v>220</v>
      </c>
      <c r="H80" s="62">
        <v>-63</v>
      </c>
      <c r="I80" s="62">
        <v>-1155.53</v>
      </c>
      <c r="J80" s="62">
        <v>-1033.2</v>
      </c>
      <c r="K80" s="62">
        <v>0</v>
      </c>
      <c r="L80" s="62" t="s">
        <v>26</v>
      </c>
      <c r="M80" s="62">
        <v>1830</v>
      </c>
      <c r="N80" s="62" t="s">
        <v>1860</v>
      </c>
      <c r="O80" s="62">
        <v>25161648</v>
      </c>
      <c r="P80" s="19" t="str">
        <f>MID(L80,3,3)</f>
        <v>OOS</v>
      </c>
      <c r="Q80" s="70" t="str">
        <f>IFERROR(MID(N80,5,FIND("/",N80,1)-1),LEFT(N80,3))</f>
        <v>MIC</v>
      </c>
      <c r="R80" s="70" t="str">
        <f>CONCATENATE(P80,Q80)</f>
        <v>OOSMIC</v>
      </c>
      <c r="S80" s="70" t="str">
        <f>VLOOKUP(R80,'Coding Matrix'!$D$8:$G$45,4,FALSE)</f>
        <v>Plant</v>
      </c>
      <c r="T80" s="70" t="str">
        <f>VLOOKUP(R80,'Coding Matrix'!$D$8:$E$45,2,FALSE)</f>
        <v>Micro issue</v>
      </c>
      <c r="V80" s="70" t="s">
        <v>2251</v>
      </c>
    </row>
    <row r="81" spans="1:22" ht="15" customHeight="1" x14ac:dyDescent="0.25">
      <c r="A81" s="64">
        <v>25</v>
      </c>
      <c r="B81" s="62" t="s">
        <v>15</v>
      </c>
      <c r="C81" s="63">
        <v>43195</v>
      </c>
      <c r="D81" s="62" t="s">
        <v>23</v>
      </c>
      <c r="E81" s="62">
        <v>19883</v>
      </c>
      <c r="F81" s="62" t="s">
        <v>204</v>
      </c>
      <c r="G81" s="62" t="s">
        <v>220</v>
      </c>
      <c r="H81" s="62">
        <v>-63</v>
      </c>
      <c r="I81" s="62">
        <v>-1155.53</v>
      </c>
      <c r="J81" s="62">
        <v>-1033.2</v>
      </c>
      <c r="K81" s="62">
        <v>0</v>
      </c>
      <c r="L81" s="62" t="s">
        <v>26</v>
      </c>
      <c r="M81" s="62">
        <v>1830</v>
      </c>
      <c r="N81" s="62" t="s">
        <v>1860</v>
      </c>
      <c r="O81" s="62">
        <v>25161649</v>
      </c>
      <c r="P81" s="19" t="str">
        <f>MID(L81,3,3)</f>
        <v>OOS</v>
      </c>
      <c r="Q81" s="70" t="str">
        <f>IFERROR(MID(N81,5,FIND("/",N81,1)-1),LEFT(N81,3))</f>
        <v>MIC</v>
      </c>
      <c r="R81" s="70" t="str">
        <f>CONCATENATE(P81,Q81)</f>
        <v>OOSMIC</v>
      </c>
      <c r="S81" s="70" t="str">
        <f>VLOOKUP(R81,'Coding Matrix'!$D$8:$G$45,4,FALSE)</f>
        <v>Plant</v>
      </c>
      <c r="T81" s="70" t="str">
        <f>VLOOKUP(R81,'Coding Matrix'!$D$8:$E$45,2,FALSE)</f>
        <v>Micro issue</v>
      </c>
      <c r="V81" s="70" t="s">
        <v>2251</v>
      </c>
    </row>
    <row r="82" spans="1:22" ht="15" customHeight="1" x14ac:dyDescent="0.25">
      <c r="A82" s="64">
        <v>25</v>
      </c>
      <c r="B82" s="62" t="s">
        <v>15</v>
      </c>
      <c r="C82" s="63">
        <v>43195</v>
      </c>
      <c r="D82" s="62" t="s">
        <v>23</v>
      </c>
      <c r="E82" s="62">
        <v>19883</v>
      </c>
      <c r="F82" s="62" t="s">
        <v>204</v>
      </c>
      <c r="G82" s="62" t="s">
        <v>220</v>
      </c>
      <c r="H82" s="62">
        <v>-63</v>
      </c>
      <c r="I82" s="62">
        <v>-1155.53</v>
      </c>
      <c r="J82" s="62">
        <v>-1033.2</v>
      </c>
      <c r="K82" s="62">
        <v>0</v>
      </c>
      <c r="L82" s="62" t="s">
        <v>26</v>
      </c>
      <c r="M82" s="62">
        <v>1831</v>
      </c>
      <c r="N82" s="62" t="s">
        <v>1860</v>
      </c>
      <c r="O82" s="62">
        <v>25161645</v>
      </c>
      <c r="P82" s="19" t="str">
        <f>MID(L82,3,3)</f>
        <v>OOS</v>
      </c>
      <c r="Q82" s="70" t="str">
        <f>IFERROR(MID(N82,5,FIND("/",N82,1)-1),LEFT(N82,3))</f>
        <v>MIC</v>
      </c>
      <c r="R82" s="70" t="str">
        <f>CONCATENATE(P82,Q82)</f>
        <v>OOSMIC</v>
      </c>
      <c r="S82" s="70" t="str">
        <f>VLOOKUP(R82,'Coding Matrix'!$D$8:$G$45,4,FALSE)</f>
        <v>Plant</v>
      </c>
      <c r="T82" s="70" t="str">
        <f>VLOOKUP(R82,'Coding Matrix'!$D$8:$E$45,2,FALSE)</f>
        <v>Micro issue</v>
      </c>
      <c r="V82" s="70" t="s">
        <v>2251</v>
      </c>
    </row>
    <row r="83" spans="1:22" ht="15" customHeight="1" x14ac:dyDescent="0.25">
      <c r="A83" s="64">
        <v>25</v>
      </c>
      <c r="B83" s="62" t="s">
        <v>15</v>
      </c>
      <c r="C83" s="63">
        <v>43195</v>
      </c>
      <c r="D83" s="62" t="s">
        <v>23</v>
      </c>
      <c r="E83" s="62">
        <v>19883</v>
      </c>
      <c r="F83" s="62" t="s">
        <v>204</v>
      </c>
      <c r="G83" s="62" t="s">
        <v>220</v>
      </c>
      <c r="H83" s="62">
        <v>-49</v>
      </c>
      <c r="I83" s="62">
        <v>-898.74</v>
      </c>
      <c r="J83" s="62">
        <v>-803.6</v>
      </c>
      <c r="K83" s="62">
        <v>0</v>
      </c>
      <c r="L83" s="62" t="s">
        <v>26</v>
      </c>
      <c r="M83" s="62">
        <v>1834</v>
      </c>
      <c r="N83" s="62" t="s">
        <v>1860</v>
      </c>
      <c r="O83" s="62">
        <v>25161643</v>
      </c>
      <c r="P83" s="19" t="str">
        <f>MID(L83,3,3)</f>
        <v>OOS</v>
      </c>
      <c r="Q83" s="70" t="str">
        <f>IFERROR(MID(N83,5,FIND("/",N83,1)-1),LEFT(N83,3))</f>
        <v>MIC</v>
      </c>
      <c r="R83" s="70" t="str">
        <f>CONCATENATE(P83,Q83)</f>
        <v>OOSMIC</v>
      </c>
      <c r="S83" s="70" t="str">
        <f>VLOOKUP(R83,'Coding Matrix'!$D$8:$G$45,4,FALSE)</f>
        <v>Plant</v>
      </c>
      <c r="T83" s="70" t="str">
        <f>VLOOKUP(R83,'Coding Matrix'!$D$8:$E$45,2,FALSE)</f>
        <v>Micro issue</v>
      </c>
      <c r="V83" s="70" t="s">
        <v>2251</v>
      </c>
    </row>
    <row r="84" spans="1:22" ht="15" customHeight="1" x14ac:dyDescent="0.25">
      <c r="A84" s="64">
        <v>25</v>
      </c>
      <c r="B84" s="62" t="s">
        <v>15</v>
      </c>
      <c r="C84" s="63">
        <v>43195</v>
      </c>
      <c r="D84" s="62" t="s">
        <v>23</v>
      </c>
      <c r="E84" s="62">
        <v>19883</v>
      </c>
      <c r="F84" s="62" t="s">
        <v>204</v>
      </c>
      <c r="G84" s="62" t="s">
        <v>220</v>
      </c>
      <c r="H84" s="62">
        <v>-63</v>
      </c>
      <c r="I84" s="62">
        <v>-1155.53</v>
      </c>
      <c r="J84" s="62">
        <v>-1033.2</v>
      </c>
      <c r="K84" s="62">
        <v>0</v>
      </c>
      <c r="L84" s="62" t="s">
        <v>26</v>
      </c>
      <c r="M84" s="62">
        <v>1835</v>
      </c>
      <c r="N84" s="62" t="s">
        <v>1860</v>
      </c>
      <c r="O84" s="62">
        <v>25161640</v>
      </c>
      <c r="P84" s="19" t="str">
        <f>MID(L84,3,3)</f>
        <v>OOS</v>
      </c>
      <c r="Q84" s="70" t="str">
        <f>IFERROR(MID(N84,5,FIND("/",N84,1)-1),LEFT(N84,3))</f>
        <v>MIC</v>
      </c>
      <c r="R84" s="70" t="str">
        <f>CONCATENATE(P84,Q84)</f>
        <v>OOSMIC</v>
      </c>
      <c r="S84" s="70" t="str">
        <f>VLOOKUP(R84,'Coding Matrix'!$D$8:$G$45,4,FALSE)</f>
        <v>Plant</v>
      </c>
      <c r="T84" s="70" t="str">
        <f>VLOOKUP(R84,'Coding Matrix'!$D$8:$E$45,2,FALSE)</f>
        <v>Micro issue</v>
      </c>
      <c r="V84" s="70" t="s">
        <v>2251</v>
      </c>
    </row>
    <row r="85" spans="1:22" ht="15" customHeight="1" x14ac:dyDescent="0.25">
      <c r="A85" s="64">
        <v>25</v>
      </c>
      <c r="B85" s="62" t="s">
        <v>15</v>
      </c>
      <c r="C85" s="63">
        <v>43195</v>
      </c>
      <c r="D85" s="62" t="s">
        <v>23</v>
      </c>
      <c r="E85" s="62">
        <v>19883</v>
      </c>
      <c r="F85" s="62" t="s">
        <v>204</v>
      </c>
      <c r="G85" s="62" t="s">
        <v>220</v>
      </c>
      <c r="H85" s="62">
        <v>-63</v>
      </c>
      <c r="I85" s="62">
        <v>-1155.53</v>
      </c>
      <c r="J85" s="62">
        <v>-1033.2</v>
      </c>
      <c r="K85" s="62">
        <v>0</v>
      </c>
      <c r="L85" s="62" t="s">
        <v>26</v>
      </c>
      <c r="M85" s="62">
        <v>1835</v>
      </c>
      <c r="N85" s="62" t="s">
        <v>1860</v>
      </c>
      <c r="O85" s="62">
        <v>25161641</v>
      </c>
      <c r="P85" s="19" t="str">
        <f>MID(L85,3,3)</f>
        <v>OOS</v>
      </c>
      <c r="Q85" s="70" t="str">
        <f>IFERROR(MID(N85,5,FIND("/",N85,1)-1),LEFT(N85,3))</f>
        <v>MIC</v>
      </c>
      <c r="R85" s="70" t="str">
        <f>CONCATENATE(P85,Q85)</f>
        <v>OOSMIC</v>
      </c>
      <c r="S85" s="70" t="str">
        <f>VLOOKUP(R85,'Coding Matrix'!$D$8:$G$45,4,FALSE)</f>
        <v>Plant</v>
      </c>
      <c r="T85" s="70" t="str">
        <f>VLOOKUP(R85,'Coding Matrix'!$D$8:$E$45,2,FALSE)</f>
        <v>Micro issue</v>
      </c>
      <c r="V85" s="70" t="s">
        <v>2251</v>
      </c>
    </row>
    <row r="86" spans="1:22" ht="15" customHeight="1" x14ac:dyDescent="0.25">
      <c r="A86" s="64">
        <v>25</v>
      </c>
      <c r="B86" s="62" t="s">
        <v>15</v>
      </c>
      <c r="C86" s="63">
        <v>43195</v>
      </c>
      <c r="D86" s="62" t="s">
        <v>23</v>
      </c>
      <c r="E86" s="62">
        <v>19883</v>
      </c>
      <c r="F86" s="62" t="s">
        <v>204</v>
      </c>
      <c r="G86" s="62" t="s">
        <v>220</v>
      </c>
      <c r="H86" s="62">
        <v>-63</v>
      </c>
      <c r="I86" s="62">
        <v>-1155.53</v>
      </c>
      <c r="J86" s="62">
        <v>-1033.2</v>
      </c>
      <c r="K86" s="62">
        <v>0</v>
      </c>
      <c r="L86" s="62" t="s">
        <v>26</v>
      </c>
      <c r="M86" s="62">
        <v>1837</v>
      </c>
      <c r="N86" s="62" t="s">
        <v>1860</v>
      </c>
      <c r="O86" s="62">
        <v>25161634</v>
      </c>
      <c r="P86" s="19" t="str">
        <f>MID(L86,3,3)</f>
        <v>OOS</v>
      </c>
      <c r="Q86" s="70" t="str">
        <f>IFERROR(MID(N86,5,FIND("/",N86,1)-1),LEFT(N86,3))</f>
        <v>MIC</v>
      </c>
      <c r="R86" s="70" t="str">
        <f>CONCATENATE(P86,Q86)</f>
        <v>OOSMIC</v>
      </c>
      <c r="S86" s="70" t="str">
        <f>VLOOKUP(R86,'Coding Matrix'!$D$8:$G$45,4,FALSE)</f>
        <v>Plant</v>
      </c>
      <c r="T86" s="70" t="str">
        <f>VLOOKUP(R86,'Coding Matrix'!$D$8:$E$45,2,FALSE)</f>
        <v>Micro issue</v>
      </c>
      <c r="V86" s="70" t="s">
        <v>2251</v>
      </c>
    </row>
    <row r="87" spans="1:22" ht="15" customHeight="1" x14ac:dyDescent="0.25">
      <c r="A87" s="64">
        <v>25</v>
      </c>
      <c r="B87" s="62" t="s">
        <v>15</v>
      </c>
      <c r="C87" s="63">
        <v>43195</v>
      </c>
      <c r="D87" s="62" t="s">
        <v>23</v>
      </c>
      <c r="E87" s="62">
        <v>19883</v>
      </c>
      <c r="F87" s="62" t="s">
        <v>204</v>
      </c>
      <c r="G87" s="62" t="s">
        <v>220</v>
      </c>
      <c r="H87" s="62">
        <v>-63</v>
      </c>
      <c r="I87" s="62">
        <v>-1155.53</v>
      </c>
      <c r="J87" s="62">
        <v>-1033.2</v>
      </c>
      <c r="K87" s="62">
        <v>0</v>
      </c>
      <c r="L87" s="62" t="s">
        <v>26</v>
      </c>
      <c r="M87" s="62">
        <v>1838</v>
      </c>
      <c r="N87" s="62" t="s">
        <v>1860</v>
      </c>
      <c r="O87" s="62">
        <v>25161639</v>
      </c>
      <c r="P87" s="19" t="str">
        <f>MID(L87,3,3)</f>
        <v>OOS</v>
      </c>
      <c r="Q87" s="70" t="str">
        <f>IFERROR(MID(N87,5,FIND("/",N87,1)-1),LEFT(N87,3))</f>
        <v>MIC</v>
      </c>
      <c r="R87" s="70" t="str">
        <f>CONCATENATE(P87,Q87)</f>
        <v>OOSMIC</v>
      </c>
      <c r="S87" s="70" t="str">
        <f>VLOOKUP(R87,'Coding Matrix'!$D$8:$G$45,4,FALSE)</f>
        <v>Plant</v>
      </c>
      <c r="T87" s="70" t="str">
        <f>VLOOKUP(R87,'Coding Matrix'!$D$8:$E$45,2,FALSE)</f>
        <v>Micro issue</v>
      </c>
      <c r="V87" s="70" t="s">
        <v>2251</v>
      </c>
    </row>
    <row r="88" spans="1:22" ht="15" customHeight="1" x14ac:dyDescent="0.25">
      <c r="A88" s="64">
        <v>25</v>
      </c>
      <c r="B88" s="62" t="s">
        <v>15</v>
      </c>
      <c r="C88" s="63">
        <v>43195</v>
      </c>
      <c r="D88" s="62" t="s">
        <v>23</v>
      </c>
      <c r="E88" s="62">
        <v>19883</v>
      </c>
      <c r="F88" s="62" t="s">
        <v>204</v>
      </c>
      <c r="G88" s="62" t="s">
        <v>220</v>
      </c>
      <c r="H88" s="62">
        <v>-63</v>
      </c>
      <c r="I88" s="62">
        <v>-1155.53</v>
      </c>
      <c r="J88" s="62">
        <v>-1033.2</v>
      </c>
      <c r="K88" s="62">
        <v>0</v>
      </c>
      <c r="L88" s="62" t="s">
        <v>26</v>
      </c>
      <c r="M88" s="62">
        <v>1839</v>
      </c>
      <c r="N88" s="62" t="s">
        <v>1860</v>
      </c>
      <c r="O88" s="62">
        <v>25161632</v>
      </c>
      <c r="P88" s="19" t="str">
        <f>MID(L88,3,3)</f>
        <v>OOS</v>
      </c>
      <c r="Q88" s="70" t="str">
        <f>IFERROR(MID(N88,5,FIND("/",N88,1)-1),LEFT(N88,3))</f>
        <v>MIC</v>
      </c>
      <c r="R88" s="70" t="str">
        <f>CONCATENATE(P88,Q88)</f>
        <v>OOSMIC</v>
      </c>
      <c r="S88" s="70" t="str">
        <f>VLOOKUP(R88,'Coding Matrix'!$D$8:$G$45,4,FALSE)</f>
        <v>Plant</v>
      </c>
      <c r="T88" s="70" t="str">
        <f>VLOOKUP(R88,'Coding Matrix'!$D$8:$E$45,2,FALSE)</f>
        <v>Micro issue</v>
      </c>
      <c r="V88" s="70" t="s">
        <v>2251</v>
      </c>
    </row>
    <row r="89" spans="1:22" ht="15" customHeight="1" x14ac:dyDescent="0.25">
      <c r="A89" s="64">
        <v>25</v>
      </c>
      <c r="B89" s="62" t="s">
        <v>15</v>
      </c>
      <c r="C89" s="63">
        <v>43195</v>
      </c>
      <c r="D89" s="62" t="s">
        <v>23</v>
      </c>
      <c r="E89" s="62">
        <v>19883</v>
      </c>
      <c r="F89" s="62" t="s">
        <v>204</v>
      </c>
      <c r="G89" s="62" t="s">
        <v>220</v>
      </c>
      <c r="H89" s="62">
        <v>-63</v>
      </c>
      <c r="I89" s="62">
        <v>-1155.53</v>
      </c>
      <c r="J89" s="62">
        <v>-1033.2</v>
      </c>
      <c r="K89" s="62">
        <v>0</v>
      </c>
      <c r="L89" s="62" t="s">
        <v>26</v>
      </c>
      <c r="M89" s="62">
        <v>1839</v>
      </c>
      <c r="N89" s="62" t="s">
        <v>1860</v>
      </c>
      <c r="O89" s="62">
        <v>25161633</v>
      </c>
      <c r="P89" s="19" t="str">
        <f>MID(L89,3,3)</f>
        <v>OOS</v>
      </c>
      <c r="Q89" s="70" t="str">
        <f>IFERROR(MID(N89,5,FIND("/",N89,1)-1),LEFT(N89,3))</f>
        <v>MIC</v>
      </c>
      <c r="R89" s="70" t="str">
        <f>CONCATENATE(P89,Q89)</f>
        <v>OOSMIC</v>
      </c>
      <c r="S89" s="70" t="str">
        <f>VLOOKUP(R89,'Coding Matrix'!$D$8:$G$45,4,FALSE)</f>
        <v>Plant</v>
      </c>
      <c r="T89" s="70" t="str">
        <f>VLOOKUP(R89,'Coding Matrix'!$D$8:$E$45,2,FALSE)</f>
        <v>Micro issue</v>
      </c>
      <c r="V89" s="70" t="s">
        <v>2251</v>
      </c>
    </row>
    <row r="90" spans="1:22" ht="15" customHeight="1" x14ac:dyDescent="0.25">
      <c r="A90" s="64">
        <v>25</v>
      </c>
      <c r="B90" s="62" t="s">
        <v>15</v>
      </c>
      <c r="C90" s="63">
        <v>43195</v>
      </c>
      <c r="D90" s="62" t="s">
        <v>23</v>
      </c>
      <c r="E90" s="62">
        <v>19883</v>
      </c>
      <c r="F90" s="62" t="s">
        <v>204</v>
      </c>
      <c r="G90" s="62" t="s">
        <v>220</v>
      </c>
      <c r="H90" s="62">
        <v>-63</v>
      </c>
      <c r="I90" s="62">
        <v>-1155.53</v>
      </c>
      <c r="J90" s="62">
        <v>-1033.2</v>
      </c>
      <c r="K90" s="62">
        <v>0</v>
      </c>
      <c r="L90" s="62" t="s">
        <v>26</v>
      </c>
      <c r="M90" s="62">
        <v>1840</v>
      </c>
      <c r="N90" s="62" t="s">
        <v>1860</v>
      </c>
      <c r="O90" s="62">
        <v>25161631</v>
      </c>
      <c r="P90" s="19" t="str">
        <f>MID(L90,3,3)</f>
        <v>OOS</v>
      </c>
      <c r="Q90" s="70" t="str">
        <f>IFERROR(MID(N90,5,FIND("/",N90,1)-1),LEFT(N90,3))</f>
        <v>MIC</v>
      </c>
      <c r="R90" s="70" t="str">
        <f>CONCATENATE(P90,Q90)</f>
        <v>OOSMIC</v>
      </c>
      <c r="S90" s="70" t="str">
        <f>VLOOKUP(R90,'Coding Matrix'!$D$8:$G$45,4,FALSE)</f>
        <v>Plant</v>
      </c>
      <c r="T90" s="70" t="str">
        <f>VLOOKUP(R90,'Coding Matrix'!$D$8:$E$45,2,FALSE)</f>
        <v>Micro issue</v>
      </c>
      <c r="V90" s="70" t="s">
        <v>2251</v>
      </c>
    </row>
    <row r="91" spans="1:22" ht="15" customHeight="1" x14ac:dyDescent="0.25">
      <c r="A91" s="64">
        <v>25</v>
      </c>
      <c r="B91" s="62" t="s">
        <v>15</v>
      </c>
      <c r="C91" s="63">
        <v>43195</v>
      </c>
      <c r="D91" s="62" t="s">
        <v>23</v>
      </c>
      <c r="E91" s="62">
        <v>19883</v>
      </c>
      <c r="F91" s="62" t="s">
        <v>204</v>
      </c>
      <c r="G91" s="62" t="s">
        <v>220</v>
      </c>
      <c r="H91" s="62">
        <v>-63</v>
      </c>
      <c r="I91" s="62">
        <v>-1155.53</v>
      </c>
      <c r="J91" s="62">
        <v>-1033.2</v>
      </c>
      <c r="K91" s="62">
        <v>0</v>
      </c>
      <c r="L91" s="62" t="s">
        <v>26</v>
      </c>
      <c r="M91" s="62">
        <v>1840</v>
      </c>
      <c r="N91" s="62" t="s">
        <v>1860</v>
      </c>
      <c r="O91" s="62">
        <v>25161635</v>
      </c>
      <c r="P91" s="19" t="str">
        <f>MID(L91,3,3)</f>
        <v>OOS</v>
      </c>
      <c r="Q91" s="70" t="str">
        <f>IFERROR(MID(N91,5,FIND("/",N91,1)-1),LEFT(N91,3))</f>
        <v>MIC</v>
      </c>
      <c r="R91" s="70" t="str">
        <f>CONCATENATE(P91,Q91)</f>
        <v>OOSMIC</v>
      </c>
      <c r="S91" s="70" t="str">
        <f>VLOOKUP(R91,'Coding Matrix'!$D$8:$G$45,4,FALSE)</f>
        <v>Plant</v>
      </c>
      <c r="T91" s="70" t="str">
        <f>VLOOKUP(R91,'Coding Matrix'!$D$8:$E$45,2,FALSE)</f>
        <v>Micro issue</v>
      </c>
      <c r="V91" s="70" t="s">
        <v>2251</v>
      </c>
    </row>
    <row r="92" spans="1:22" ht="15" customHeight="1" x14ac:dyDescent="0.25">
      <c r="A92" s="64">
        <v>25</v>
      </c>
      <c r="B92" s="62" t="s">
        <v>15</v>
      </c>
      <c r="C92" s="63">
        <v>43195</v>
      </c>
      <c r="D92" s="62" t="s">
        <v>23</v>
      </c>
      <c r="E92" s="62">
        <v>19953</v>
      </c>
      <c r="F92" s="62" t="s">
        <v>1866</v>
      </c>
      <c r="G92" s="62" t="s">
        <v>1867</v>
      </c>
      <c r="H92" s="62">
        <v>-2</v>
      </c>
      <c r="I92" s="62">
        <v>-26.48</v>
      </c>
      <c r="J92" s="62">
        <v>-38.299999999999997</v>
      </c>
      <c r="K92" s="62">
        <v>0</v>
      </c>
      <c r="L92" s="62" t="s">
        <v>26</v>
      </c>
      <c r="M92" s="62">
        <v>1950</v>
      </c>
      <c r="N92" s="62" t="s">
        <v>201</v>
      </c>
      <c r="O92" s="62">
        <v>25149330</v>
      </c>
      <c r="P92" s="19" t="str">
        <f>MID(L92,3,3)</f>
        <v>OOS</v>
      </c>
      <c r="Q92" s="70" t="str">
        <f>IFERROR(MID(N92,5,FIND("/",N92,1)-1),LEFT(N92,3))</f>
        <v>SEL</v>
      </c>
      <c r="R92" s="70" t="str">
        <f>CONCATENATE(P92,Q92)</f>
        <v>OOSSEL</v>
      </c>
      <c r="S92" s="70" t="str">
        <f>VLOOKUP(R92,'Coding Matrix'!$D$8:$G$45,4,FALSE)</f>
        <v>Plant</v>
      </c>
      <c r="T92" s="70" t="str">
        <f>VLOOKUP(R92,'Coding Matrix'!$D$8:$E$45,2,FALSE)</f>
        <v>Seal Issues - Leakers</v>
      </c>
      <c r="V92" s="70" t="s">
        <v>2252</v>
      </c>
    </row>
    <row r="93" spans="1:22" ht="15" customHeight="1" x14ac:dyDescent="0.25">
      <c r="A93" s="64">
        <v>25</v>
      </c>
      <c r="B93" s="62" t="s">
        <v>15</v>
      </c>
      <c r="C93" s="63">
        <v>43195</v>
      </c>
      <c r="D93" s="62" t="s">
        <v>23</v>
      </c>
      <c r="E93" s="62">
        <v>20162</v>
      </c>
      <c r="F93" s="62" t="s">
        <v>33</v>
      </c>
      <c r="G93" s="62" t="s">
        <v>1870</v>
      </c>
      <c r="H93" s="62">
        <v>-17</v>
      </c>
      <c r="I93" s="62">
        <v>-221.01</v>
      </c>
      <c r="J93" s="62">
        <v>-223.2</v>
      </c>
      <c r="K93" s="62">
        <v>0</v>
      </c>
      <c r="L93" s="62" t="s">
        <v>26</v>
      </c>
      <c r="M93" s="62">
        <v>1846</v>
      </c>
      <c r="N93" s="62" t="s">
        <v>1871</v>
      </c>
      <c r="O93" s="62">
        <v>25210323</v>
      </c>
      <c r="P93" s="19" t="str">
        <f>MID(L93,3,3)</f>
        <v>OOS</v>
      </c>
      <c r="Q93" s="70" t="str">
        <f>IFERROR(MID(N93,5,FIND("/",N93,1)-1),LEFT(N93,3))</f>
        <v>EXT</v>
      </c>
      <c r="R93" s="70" t="str">
        <f>CONCATENATE(P93,Q93)</f>
        <v>OOSEXT</v>
      </c>
      <c r="S93" s="70" t="str">
        <f>VLOOKUP(R93,'Coding Matrix'!$D$8:$G$45,4,FALSE)</f>
        <v>Plant</v>
      </c>
      <c r="T93" s="70" t="str">
        <f>VLOOKUP(R93,'Coding Matrix'!$D$8:$E$45,2,FALSE)</f>
        <v>Extraneous - Foreign Material</v>
      </c>
      <c r="V93" s="70" t="s">
        <v>2253</v>
      </c>
    </row>
    <row r="94" spans="1:22" ht="15" customHeight="1" x14ac:dyDescent="0.25">
      <c r="A94" s="64">
        <v>25</v>
      </c>
      <c r="B94" s="62" t="s">
        <v>15</v>
      </c>
      <c r="C94" s="63">
        <v>43195</v>
      </c>
      <c r="D94" s="62" t="s">
        <v>23</v>
      </c>
      <c r="E94" s="62">
        <v>20656</v>
      </c>
      <c r="F94" s="62" t="s">
        <v>1881</v>
      </c>
      <c r="G94" s="62" t="s">
        <v>1882</v>
      </c>
      <c r="H94" s="62">
        <v>-104</v>
      </c>
      <c r="I94" s="62">
        <v>-1389.39</v>
      </c>
      <c r="J94" s="62">
        <v>-1365.5</v>
      </c>
      <c r="K94" s="62">
        <v>0</v>
      </c>
      <c r="L94" s="62" t="s">
        <v>26</v>
      </c>
      <c r="M94" s="62">
        <v>1844</v>
      </c>
      <c r="N94" s="62" t="s">
        <v>1871</v>
      </c>
      <c r="O94" s="62">
        <v>25210322</v>
      </c>
      <c r="P94" s="19" t="str">
        <f>MID(L94,3,3)</f>
        <v>OOS</v>
      </c>
      <c r="Q94" s="70" t="str">
        <f>IFERROR(MID(N94,5,FIND("/",N94,1)-1),LEFT(N94,3))</f>
        <v>EXT</v>
      </c>
      <c r="R94" s="70" t="str">
        <f>CONCATENATE(P94,Q94)</f>
        <v>OOSEXT</v>
      </c>
      <c r="S94" s="70" t="str">
        <f>VLOOKUP(R94,'Coding Matrix'!$D$8:$G$45,4,FALSE)</f>
        <v>Plant</v>
      </c>
      <c r="T94" s="70" t="str">
        <f>VLOOKUP(R94,'Coding Matrix'!$D$8:$E$45,2,FALSE)</f>
        <v>Extraneous - Foreign Material</v>
      </c>
      <c r="V94" s="70" t="s">
        <v>2254</v>
      </c>
    </row>
    <row r="95" spans="1:22" ht="15" customHeight="1" x14ac:dyDescent="0.25">
      <c r="A95" s="64">
        <v>25</v>
      </c>
      <c r="B95" s="62" t="s">
        <v>15</v>
      </c>
      <c r="C95" s="63">
        <v>43195</v>
      </c>
      <c r="D95" s="62" t="s">
        <v>23</v>
      </c>
      <c r="E95" s="62">
        <v>21262</v>
      </c>
      <c r="F95" s="62" t="s">
        <v>1862</v>
      </c>
      <c r="G95" s="62" t="s">
        <v>1894</v>
      </c>
      <c r="H95" s="62">
        <v>-42</v>
      </c>
      <c r="I95" s="62">
        <v>-1111.8900000000001</v>
      </c>
      <c r="J95" s="62">
        <v>-866.5</v>
      </c>
      <c r="K95" s="62">
        <v>0</v>
      </c>
      <c r="L95" s="62" t="s">
        <v>1895</v>
      </c>
      <c r="M95" s="62">
        <v>1242</v>
      </c>
      <c r="N95" s="62" t="s">
        <v>1896</v>
      </c>
      <c r="O95" s="62">
        <v>25033244</v>
      </c>
      <c r="P95" s="19" t="str">
        <f>MID(L95,3,3)</f>
        <v>- O</v>
      </c>
      <c r="Q95" s="70" t="str">
        <f>IFERROR(MID(N95,5,FIND("/",N95,1)-1),LEFT(N95,3))</f>
        <v>PKG</v>
      </c>
      <c r="R95" s="57" t="s">
        <v>1599</v>
      </c>
      <c r="S95" s="70" t="str">
        <f>VLOOKUP(R95,'Coding Matrix'!$D$8:$G$45,4,FALSE)</f>
        <v>Plant</v>
      </c>
      <c r="T95" s="70" t="str">
        <f>VLOOKUP(R95,'Coding Matrix'!$D$8:$E$45,2,FALSE)</f>
        <v>Plant Packaging issue</v>
      </c>
      <c r="U95" t="s">
        <v>1589</v>
      </c>
      <c r="V95" s="70" t="s">
        <v>1557</v>
      </c>
    </row>
    <row r="96" spans="1:22" ht="15" customHeight="1" x14ac:dyDescent="0.25">
      <c r="A96" s="64">
        <v>25</v>
      </c>
      <c r="B96" s="62" t="s">
        <v>15</v>
      </c>
      <c r="C96" s="63">
        <v>43195</v>
      </c>
      <c r="D96" s="62" t="s">
        <v>23</v>
      </c>
      <c r="E96" s="62">
        <v>21262</v>
      </c>
      <c r="F96" s="62" t="s">
        <v>1862</v>
      </c>
      <c r="G96" s="62" t="s">
        <v>1894</v>
      </c>
      <c r="H96" s="62">
        <v>-42</v>
      </c>
      <c r="I96" s="62">
        <v>-1111.8900000000001</v>
      </c>
      <c r="J96" s="62">
        <v>-866.5</v>
      </c>
      <c r="K96" s="62">
        <v>0</v>
      </c>
      <c r="L96" s="62" t="s">
        <v>1895</v>
      </c>
      <c r="M96" s="62">
        <v>1243</v>
      </c>
      <c r="N96" s="62" t="s">
        <v>1896</v>
      </c>
      <c r="O96" s="62">
        <v>25033253</v>
      </c>
      <c r="P96" s="19" t="str">
        <f>MID(L96,3,3)</f>
        <v>- O</v>
      </c>
      <c r="Q96" s="70" t="str">
        <f>IFERROR(MID(N96,5,FIND("/",N96,1)-1),LEFT(N96,3))</f>
        <v>PKG</v>
      </c>
      <c r="R96" s="57" t="s">
        <v>1599</v>
      </c>
      <c r="S96" s="70" t="str">
        <f>VLOOKUP(R96,'Coding Matrix'!$D$8:$G$45,4,FALSE)</f>
        <v>Plant</v>
      </c>
      <c r="T96" s="70" t="str">
        <f>VLOOKUP(R96,'Coding Matrix'!$D$8:$E$45,2,FALSE)</f>
        <v>Plant Packaging issue</v>
      </c>
      <c r="U96" s="70" t="s">
        <v>1589</v>
      </c>
      <c r="V96" s="70" t="s">
        <v>1557</v>
      </c>
    </row>
    <row r="97" spans="1:22" ht="15" customHeight="1" x14ac:dyDescent="0.25">
      <c r="A97" s="64">
        <v>25</v>
      </c>
      <c r="B97" s="62" t="s">
        <v>15</v>
      </c>
      <c r="C97" s="63">
        <v>43195</v>
      </c>
      <c r="D97" s="62" t="s">
        <v>23</v>
      </c>
      <c r="E97" s="62">
        <v>21262</v>
      </c>
      <c r="F97" s="62" t="s">
        <v>1862</v>
      </c>
      <c r="G97" s="62" t="s">
        <v>1894</v>
      </c>
      <c r="H97" s="62">
        <v>-42</v>
      </c>
      <c r="I97" s="62">
        <v>-1111.8900000000001</v>
      </c>
      <c r="J97" s="62">
        <v>-866.5</v>
      </c>
      <c r="K97" s="62">
        <v>0</v>
      </c>
      <c r="L97" s="62" t="s">
        <v>1895</v>
      </c>
      <c r="M97" s="62">
        <v>1243</v>
      </c>
      <c r="N97" s="62" t="s">
        <v>1896</v>
      </c>
      <c r="O97" s="62">
        <v>25033255</v>
      </c>
      <c r="P97" s="19" t="str">
        <f>MID(L97,3,3)</f>
        <v>- O</v>
      </c>
      <c r="Q97" s="70" t="str">
        <f>IFERROR(MID(N97,5,FIND("/",N97,1)-1),LEFT(N97,3))</f>
        <v>PKG</v>
      </c>
      <c r="R97" s="57" t="s">
        <v>1599</v>
      </c>
      <c r="S97" s="70" t="str">
        <f>VLOOKUP(R97,'Coding Matrix'!$D$8:$G$45,4,FALSE)</f>
        <v>Plant</v>
      </c>
      <c r="T97" s="70" t="str">
        <f>VLOOKUP(R97,'Coding Matrix'!$D$8:$E$45,2,FALSE)</f>
        <v>Plant Packaging issue</v>
      </c>
      <c r="U97" t="s">
        <v>1589</v>
      </c>
      <c r="V97" s="70" t="s">
        <v>1557</v>
      </c>
    </row>
    <row r="98" spans="1:22" ht="15" customHeight="1" x14ac:dyDescent="0.25">
      <c r="A98" s="64">
        <v>25</v>
      </c>
      <c r="B98" s="62" t="s">
        <v>15</v>
      </c>
      <c r="C98" s="63">
        <v>43195</v>
      </c>
      <c r="D98" s="62" t="s">
        <v>23</v>
      </c>
      <c r="E98" s="62">
        <v>21262</v>
      </c>
      <c r="F98" s="62" t="s">
        <v>1862</v>
      </c>
      <c r="G98" s="62" t="s">
        <v>1894</v>
      </c>
      <c r="H98" s="62">
        <v>-40</v>
      </c>
      <c r="I98" s="62">
        <v>-1058.8900000000001</v>
      </c>
      <c r="J98" s="62">
        <v>-825.2</v>
      </c>
      <c r="K98" s="62">
        <v>0</v>
      </c>
      <c r="L98" s="62" t="s">
        <v>1895</v>
      </c>
      <c r="M98" s="62">
        <v>1244</v>
      </c>
      <c r="N98" s="62" t="s">
        <v>1896</v>
      </c>
      <c r="O98" s="62">
        <v>25033257</v>
      </c>
      <c r="P98" s="19" t="str">
        <f>MID(L98,3,3)</f>
        <v>- O</v>
      </c>
      <c r="Q98" s="70" t="str">
        <f>IFERROR(MID(N98,5,FIND("/",N98,1)-1),LEFT(N98,3))</f>
        <v>PKG</v>
      </c>
      <c r="R98" s="57" t="s">
        <v>1599</v>
      </c>
      <c r="S98" s="70" t="str">
        <f>VLOOKUP(R98,'Coding Matrix'!$D$8:$G$45,4,FALSE)</f>
        <v>Plant</v>
      </c>
      <c r="T98" s="70" t="str">
        <f>VLOOKUP(R98,'Coding Matrix'!$D$8:$E$45,2,FALSE)</f>
        <v>Plant Packaging issue</v>
      </c>
      <c r="U98" t="s">
        <v>1589</v>
      </c>
      <c r="V98" s="70" t="s">
        <v>1557</v>
      </c>
    </row>
    <row r="99" spans="1:22" ht="15" customHeight="1" x14ac:dyDescent="0.25">
      <c r="A99" s="64">
        <v>25</v>
      </c>
      <c r="B99" s="62" t="s">
        <v>15</v>
      </c>
      <c r="C99" s="63">
        <v>43195</v>
      </c>
      <c r="D99" s="62" t="s">
        <v>23</v>
      </c>
      <c r="E99" s="62">
        <v>21262</v>
      </c>
      <c r="F99" s="62" t="s">
        <v>1862</v>
      </c>
      <c r="G99" s="62" t="s">
        <v>1894</v>
      </c>
      <c r="H99" s="62">
        <v>-67</v>
      </c>
      <c r="I99" s="62">
        <v>-1773.63</v>
      </c>
      <c r="J99" s="62">
        <v>-1382.2</v>
      </c>
      <c r="K99" s="62">
        <v>0</v>
      </c>
      <c r="L99" s="62" t="s">
        <v>1895</v>
      </c>
      <c r="M99" s="62">
        <v>1244</v>
      </c>
      <c r="N99" s="62" t="s">
        <v>1896</v>
      </c>
      <c r="O99" s="62">
        <v>25198378</v>
      </c>
      <c r="P99" s="19" t="str">
        <f>MID(L99,3,3)</f>
        <v>- O</v>
      </c>
      <c r="Q99" s="70" t="str">
        <f>IFERROR(MID(N99,5,FIND("/",N99,1)-1),LEFT(N99,3))</f>
        <v>PKG</v>
      </c>
      <c r="R99" s="57" t="s">
        <v>1599</v>
      </c>
      <c r="S99" s="70" t="str">
        <f>VLOOKUP(R99,'Coding Matrix'!$D$8:$G$45,4,FALSE)</f>
        <v>Plant</v>
      </c>
      <c r="T99" s="70" t="str">
        <f>VLOOKUP(R99,'Coding Matrix'!$D$8:$E$45,2,FALSE)</f>
        <v>Plant Packaging issue</v>
      </c>
      <c r="U99" t="s">
        <v>1589</v>
      </c>
      <c r="V99" s="70" t="s">
        <v>1557</v>
      </c>
    </row>
    <row r="100" spans="1:22" ht="15" customHeight="1" x14ac:dyDescent="0.25">
      <c r="A100" s="64">
        <v>25</v>
      </c>
      <c r="B100" s="62" t="s">
        <v>15</v>
      </c>
      <c r="C100" s="63">
        <v>43195</v>
      </c>
      <c r="D100" s="62" t="s">
        <v>23</v>
      </c>
      <c r="E100" s="62">
        <v>21262</v>
      </c>
      <c r="F100" s="62" t="s">
        <v>1862</v>
      </c>
      <c r="G100" s="62" t="s">
        <v>1894</v>
      </c>
      <c r="H100" s="62">
        <v>-35</v>
      </c>
      <c r="I100" s="62">
        <v>-926.59</v>
      </c>
      <c r="J100" s="62">
        <v>-722.1</v>
      </c>
      <c r="K100" s="62">
        <v>0</v>
      </c>
      <c r="L100" s="62" t="s">
        <v>1895</v>
      </c>
      <c r="M100" s="62">
        <v>1245</v>
      </c>
      <c r="N100" s="62" t="s">
        <v>1896</v>
      </c>
      <c r="O100" s="62">
        <v>25198464</v>
      </c>
      <c r="P100" s="19" t="str">
        <f>MID(L100,3,3)</f>
        <v>- O</v>
      </c>
      <c r="Q100" s="70" t="str">
        <f>IFERROR(MID(N100,5,FIND("/",N100,1)-1),LEFT(N100,3))</f>
        <v>PKG</v>
      </c>
      <c r="R100" s="57" t="s">
        <v>1599</v>
      </c>
      <c r="S100" s="70" t="str">
        <f>VLOOKUP(R100,'Coding Matrix'!$D$8:$G$45,4,FALSE)</f>
        <v>Plant</v>
      </c>
      <c r="T100" s="70" t="str">
        <f>VLOOKUP(R100,'Coding Matrix'!$D$8:$E$45,2,FALSE)</f>
        <v>Plant Packaging issue</v>
      </c>
      <c r="U100" t="s">
        <v>1589</v>
      </c>
      <c r="V100" s="70" t="s">
        <v>1557</v>
      </c>
    </row>
    <row r="101" spans="1:22" ht="15" customHeight="1" x14ac:dyDescent="0.25">
      <c r="A101" s="64">
        <v>25</v>
      </c>
      <c r="B101" s="62" t="s">
        <v>15</v>
      </c>
      <c r="C101" s="63">
        <v>43195</v>
      </c>
      <c r="D101" s="62" t="s">
        <v>23</v>
      </c>
      <c r="E101" s="62">
        <v>21262</v>
      </c>
      <c r="F101" s="62" t="s">
        <v>1862</v>
      </c>
      <c r="G101" s="62" t="s">
        <v>1894</v>
      </c>
      <c r="H101" s="62">
        <v>-17</v>
      </c>
      <c r="I101" s="62">
        <v>-450.01</v>
      </c>
      <c r="J101" s="62">
        <v>-350.7</v>
      </c>
      <c r="K101" s="62">
        <v>0</v>
      </c>
      <c r="L101" s="62" t="s">
        <v>1895</v>
      </c>
      <c r="M101" s="62">
        <v>1245</v>
      </c>
      <c r="N101" s="62" t="s">
        <v>1896</v>
      </c>
      <c r="O101" s="62">
        <v>25198465</v>
      </c>
      <c r="P101" s="19" t="str">
        <f>MID(L101,3,3)</f>
        <v>- O</v>
      </c>
      <c r="Q101" s="70" t="str">
        <f>IFERROR(MID(N101,5,FIND("/",N101,1)-1),LEFT(N101,3))</f>
        <v>PKG</v>
      </c>
      <c r="R101" s="57" t="s">
        <v>1599</v>
      </c>
      <c r="S101" s="70" t="str">
        <f>VLOOKUP(R101,'Coding Matrix'!$D$8:$G$45,4,FALSE)</f>
        <v>Plant</v>
      </c>
      <c r="T101" s="70" t="str">
        <f>VLOOKUP(R101,'Coding Matrix'!$D$8:$E$45,2,FALSE)</f>
        <v>Plant Packaging issue</v>
      </c>
      <c r="U101" t="s">
        <v>1589</v>
      </c>
      <c r="V101" s="70" t="s">
        <v>1557</v>
      </c>
    </row>
    <row r="102" spans="1:22" ht="15" customHeight="1" x14ac:dyDescent="0.25">
      <c r="A102" s="64">
        <v>25</v>
      </c>
      <c r="B102" s="62" t="s">
        <v>15</v>
      </c>
      <c r="C102" s="63">
        <v>43195</v>
      </c>
      <c r="D102" s="62" t="s">
        <v>23</v>
      </c>
      <c r="E102" s="62">
        <v>21262</v>
      </c>
      <c r="F102" s="62" t="s">
        <v>1862</v>
      </c>
      <c r="G102" s="62" t="s">
        <v>1894</v>
      </c>
      <c r="H102" s="62">
        <v>-42</v>
      </c>
      <c r="I102" s="62">
        <v>-1111.8900000000001</v>
      </c>
      <c r="J102" s="62">
        <v>-866.5</v>
      </c>
      <c r="K102" s="62">
        <v>0</v>
      </c>
      <c r="L102" s="62" t="s">
        <v>26</v>
      </c>
      <c r="M102" s="62">
        <v>1351</v>
      </c>
      <c r="N102" s="62" t="s">
        <v>1897</v>
      </c>
      <c r="O102" s="62">
        <v>25033245</v>
      </c>
      <c r="P102" s="19" t="str">
        <f>MID(L102,3,3)</f>
        <v>OOS</v>
      </c>
      <c r="Q102" s="70" t="str">
        <f>IFERROR(MID(N102,5,FIND("/",N102,1)-1),LEFT(N102,3))</f>
        <v>ALR</v>
      </c>
      <c r="R102" s="70" t="str">
        <f>CONCATENATE(P102,Q102)</f>
        <v>OOSALR</v>
      </c>
      <c r="S102" s="70" t="str">
        <f>VLOOKUP(R102,'Coding Matrix'!$D$8:$G$45,4,FALSE)</f>
        <v>Plant</v>
      </c>
      <c r="T102" s="70" t="str">
        <f>VLOOKUP(R102,'Coding Matrix'!$D$8:$E$45,2,FALSE)</f>
        <v>Allergen</v>
      </c>
      <c r="V102" s="70" t="s">
        <v>1557</v>
      </c>
    </row>
    <row r="103" spans="1:22" ht="15" customHeight="1" x14ac:dyDescent="0.25">
      <c r="A103" s="64">
        <v>25</v>
      </c>
      <c r="B103" s="62" t="s">
        <v>15</v>
      </c>
      <c r="C103" s="63">
        <v>43195</v>
      </c>
      <c r="D103" s="62" t="s">
        <v>23</v>
      </c>
      <c r="E103" s="62">
        <v>21262</v>
      </c>
      <c r="F103" s="62" t="s">
        <v>1862</v>
      </c>
      <c r="G103" s="62" t="s">
        <v>1894</v>
      </c>
      <c r="H103" s="62">
        <v>-42</v>
      </c>
      <c r="I103" s="62">
        <v>-1111.8900000000001</v>
      </c>
      <c r="J103" s="62">
        <v>-866.5</v>
      </c>
      <c r="K103" s="62">
        <v>0</v>
      </c>
      <c r="L103" s="62" t="s">
        <v>26</v>
      </c>
      <c r="M103" s="62">
        <v>1351</v>
      </c>
      <c r="N103" s="62" t="s">
        <v>1897</v>
      </c>
      <c r="O103" s="62">
        <v>25033246</v>
      </c>
      <c r="P103" s="19" t="str">
        <f>MID(L103,3,3)</f>
        <v>OOS</v>
      </c>
      <c r="Q103" s="70" t="str">
        <f>IFERROR(MID(N103,5,FIND("/",N103,1)-1),LEFT(N103,3))</f>
        <v>ALR</v>
      </c>
      <c r="R103" s="70" t="str">
        <f>CONCATENATE(P103,Q103)</f>
        <v>OOSALR</v>
      </c>
      <c r="S103" s="70" t="str">
        <f>VLOOKUP(R103,'Coding Matrix'!$D$8:$G$45,4,FALSE)</f>
        <v>Plant</v>
      </c>
      <c r="T103" s="70" t="str">
        <f>VLOOKUP(R103,'Coding Matrix'!$D$8:$E$45,2,FALSE)</f>
        <v>Allergen</v>
      </c>
      <c r="V103" s="70" t="s">
        <v>1557</v>
      </c>
    </row>
    <row r="104" spans="1:22" ht="15" customHeight="1" x14ac:dyDescent="0.25">
      <c r="A104" s="64">
        <v>25</v>
      </c>
      <c r="B104" s="62" t="s">
        <v>15</v>
      </c>
      <c r="C104" s="63">
        <v>43195</v>
      </c>
      <c r="D104" s="62" t="s">
        <v>23</v>
      </c>
      <c r="E104" s="62">
        <v>21262</v>
      </c>
      <c r="F104" s="62" t="s">
        <v>1862</v>
      </c>
      <c r="G104" s="62" t="s">
        <v>1894</v>
      </c>
      <c r="H104" s="62">
        <v>-42</v>
      </c>
      <c r="I104" s="62">
        <v>-1111.8900000000001</v>
      </c>
      <c r="J104" s="62">
        <v>-866.5</v>
      </c>
      <c r="K104" s="62">
        <v>0</v>
      </c>
      <c r="L104" s="62" t="s">
        <v>26</v>
      </c>
      <c r="M104" s="62">
        <v>1353</v>
      </c>
      <c r="N104" s="62" t="s">
        <v>1897</v>
      </c>
      <c r="O104" s="62">
        <v>25033248</v>
      </c>
      <c r="P104" s="19" t="str">
        <f>MID(L104,3,3)</f>
        <v>OOS</v>
      </c>
      <c r="Q104" s="70" t="str">
        <f>IFERROR(MID(N104,5,FIND("/",N104,1)-1),LEFT(N104,3))</f>
        <v>ALR</v>
      </c>
      <c r="R104" s="70" t="str">
        <f>CONCATENATE(P104,Q104)</f>
        <v>OOSALR</v>
      </c>
      <c r="S104" s="70" t="str">
        <f>VLOOKUP(R104,'Coding Matrix'!$D$8:$G$45,4,FALSE)</f>
        <v>Plant</v>
      </c>
      <c r="T104" s="70" t="str">
        <f>VLOOKUP(R104,'Coding Matrix'!$D$8:$E$45,2,FALSE)</f>
        <v>Allergen</v>
      </c>
      <c r="V104" s="70" t="s">
        <v>1557</v>
      </c>
    </row>
    <row r="105" spans="1:22" ht="15" customHeight="1" x14ac:dyDescent="0.25">
      <c r="A105" s="64">
        <v>25</v>
      </c>
      <c r="B105" s="62" t="s">
        <v>15</v>
      </c>
      <c r="C105" s="63">
        <v>43195</v>
      </c>
      <c r="D105" s="62" t="s">
        <v>23</v>
      </c>
      <c r="E105" s="62">
        <v>21262</v>
      </c>
      <c r="F105" s="62" t="s">
        <v>1862</v>
      </c>
      <c r="G105" s="62" t="s">
        <v>1894</v>
      </c>
      <c r="H105" s="62">
        <v>-42</v>
      </c>
      <c r="I105" s="62">
        <v>-1111.8900000000001</v>
      </c>
      <c r="J105" s="62">
        <v>-866.5</v>
      </c>
      <c r="K105" s="62">
        <v>0</v>
      </c>
      <c r="L105" s="62" t="s">
        <v>26</v>
      </c>
      <c r="M105" s="62">
        <v>1353</v>
      </c>
      <c r="N105" s="62" t="s">
        <v>1897</v>
      </c>
      <c r="O105" s="62">
        <v>25033249</v>
      </c>
      <c r="P105" s="19" t="str">
        <f>MID(L105,3,3)</f>
        <v>OOS</v>
      </c>
      <c r="Q105" s="70" t="str">
        <f>IFERROR(MID(N105,5,FIND("/",N105,1)-1),LEFT(N105,3))</f>
        <v>ALR</v>
      </c>
      <c r="R105" s="70" t="str">
        <f>CONCATENATE(P105,Q105)</f>
        <v>OOSALR</v>
      </c>
      <c r="S105" s="70" t="str">
        <f>VLOOKUP(R105,'Coding Matrix'!$D$8:$G$45,4,FALSE)</f>
        <v>Plant</v>
      </c>
      <c r="T105" s="70" t="str">
        <f>VLOOKUP(R105,'Coding Matrix'!$D$8:$E$45,2,FALSE)</f>
        <v>Allergen</v>
      </c>
      <c r="V105" s="70" t="s">
        <v>1557</v>
      </c>
    </row>
    <row r="106" spans="1:22" ht="15" customHeight="1" x14ac:dyDescent="0.25">
      <c r="A106" s="64">
        <v>25</v>
      </c>
      <c r="B106" s="62" t="s">
        <v>15</v>
      </c>
      <c r="C106" s="63">
        <v>43195</v>
      </c>
      <c r="D106" s="62" t="s">
        <v>23</v>
      </c>
      <c r="E106" s="62">
        <v>21262</v>
      </c>
      <c r="F106" s="62" t="s">
        <v>1862</v>
      </c>
      <c r="G106" s="62" t="s">
        <v>1894</v>
      </c>
      <c r="H106" s="62">
        <v>-42</v>
      </c>
      <c r="I106" s="62">
        <v>-1111.8900000000001</v>
      </c>
      <c r="J106" s="62">
        <v>-866.5</v>
      </c>
      <c r="K106" s="62">
        <v>0</v>
      </c>
      <c r="L106" s="62" t="s">
        <v>26</v>
      </c>
      <c r="M106" s="62">
        <v>1354</v>
      </c>
      <c r="N106" s="62" t="s">
        <v>1897</v>
      </c>
      <c r="O106" s="62">
        <v>25033251</v>
      </c>
      <c r="P106" s="19" t="str">
        <f>MID(L106,3,3)</f>
        <v>OOS</v>
      </c>
      <c r="Q106" s="70" t="str">
        <f>IFERROR(MID(N106,5,FIND("/",N106,1)-1),LEFT(N106,3))</f>
        <v>ALR</v>
      </c>
      <c r="R106" s="70" t="str">
        <f>CONCATENATE(P106,Q106)</f>
        <v>OOSALR</v>
      </c>
      <c r="S106" s="70" t="str">
        <f>VLOOKUP(R106,'Coding Matrix'!$D$8:$G$45,4,FALSE)</f>
        <v>Plant</v>
      </c>
      <c r="T106" s="70" t="str">
        <f>VLOOKUP(R106,'Coding Matrix'!$D$8:$E$45,2,FALSE)</f>
        <v>Allergen</v>
      </c>
      <c r="V106" s="70" t="s">
        <v>1557</v>
      </c>
    </row>
    <row r="107" spans="1:22" ht="15" customHeight="1" x14ac:dyDescent="0.25">
      <c r="A107" s="64">
        <v>25</v>
      </c>
      <c r="B107" s="62" t="s">
        <v>15</v>
      </c>
      <c r="C107" s="63">
        <v>43195</v>
      </c>
      <c r="D107" s="62" t="s">
        <v>23</v>
      </c>
      <c r="E107" s="62">
        <v>21262</v>
      </c>
      <c r="F107" s="62" t="s">
        <v>1862</v>
      </c>
      <c r="G107" s="62" t="s">
        <v>1894</v>
      </c>
      <c r="H107" s="62">
        <v>-42</v>
      </c>
      <c r="I107" s="62">
        <v>-1111.8900000000001</v>
      </c>
      <c r="J107" s="62">
        <v>-866.5</v>
      </c>
      <c r="K107" s="62">
        <v>0</v>
      </c>
      <c r="L107" s="62" t="s">
        <v>1898</v>
      </c>
      <c r="M107" s="62">
        <v>1355</v>
      </c>
      <c r="N107" s="62" t="s">
        <v>1897</v>
      </c>
      <c r="O107" s="62">
        <v>25033252</v>
      </c>
      <c r="P107" s="19" t="str">
        <f>MID(L107,3,3)</f>
        <v>OOD</v>
      </c>
      <c r="Q107" s="70" t="str">
        <f>IFERROR(MID(N107,5,FIND("/",N107,1)-1),LEFT(N107,3))</f>
        <v>ALR</v>
      </c>
      <c r="R107" s="57" t="s">
        <v>2187</v>
      </c>
      <c r="S107" s="70" t="str">
        <f>VLOOKUP(R107,'Coding Matrix'!$D$8:$G$45,4,FALSE)</f>
        <v>Plant</v>
      </c>
      <c r="T107" s="70" t="str">
        <f>VLOOKUP(R107,'Coding Matrix'!$D$8:$E$45,2,FALSE)</f>
        <v>Allergen</v>
      </c>
      <c r="U107" t="s">
        <v>2188</v>
      </c>
      <c r="V107" s="70" t="s">
        <v>1557</v>
      </c>
    </row>
    <row r="108" spans="1:22" ht="15" customHeight="1" x14ac:dyDescent="0.25">
      <c r="A108" s="64">
        <v>25</v>
      </c>
      <c r="B108" s="62" t="s">
        <v>15</v>
      </c>
      <c r="C108" s="63">
        <v>43195</v>
      </c>
      <c r="D108" s="62" t="s">
        <v>23</v>
      </c>
      <c r="E108" s="62">
        <v>21262</v>
      </c>
      <c r="F108" s="62" t="s">
        <v>1862</v>
      </c>
      <c r="G108" s="62" t="s">
        <v>1894</v>
      </c>
      <c r="H108" s="62">
        <v>-42</v>
      </c>
      <c r="I108" s="62">
        <v>-1111.8900000000001</v>
      </c>
      <c r="J108" s="62">
        <v>-866.5</v>
      </c>
      <c r="K108" s="62">
        <v>0</v>
      </c>
      <c r="L108" s="62" t="s">
        <v>26</v>
      </c>
      <c r="M108" s="62">
        <v>1356</v>
      </c>
      <c r="N108" s="62" t="s">
        <v>1897</v>
      </c>
      <c r="O108" s="62">
        <v>25033256</v>
      </c>
      <c r="P108" s="19" t="str">
        <f>MID(L108,3,3)</f>
        <v>OOS</v>
      </c>
      <c r="Q108" s="70" t="str">
        <f>IFERROR(MID(N108,5,FIND("/",N108,1)-1),LEFT(N108,3))</f>
        <v>ALR</v>
      </c>
      <c r="R108" s="70" t="str">
        <f>CONCATENATE(P108,Q108)</f>
        <v>OOSALR</v>
      </c>
      <c r="S108" s="70" t="str">
        <f>VLOOKUP(R108,'Coding Matrix'!$D$8:$G$45,4,FALSE)</f>
        <v>Plant</v>
      </c>
      <c r="T108" s="70" t="str">
        <f>VLOOKUP(R108,'Coding Matrix'!$D$8:$E$45,2,FALSE)</f>
        <v>Allergen</v>
      </c>
      <c r="V108" s="70" t="s">
        <v>1557</v>
      </c>
    </row>
    <row r="109" spans="1:22" ht="15" customHeight="1" x14ac:dyDescent="0.25">
      <c r="A109" s="64">
        <v>25</v>
      </c>
      <c r="B109" s="62" t="s">
        <v>15</v>
      </c>
      <c r="C109" s="63">
        <v>43195</v>
      </c>
      <c r="D109" s="62" t="s">
        <v>23</v>
      </c>
      <c r="E109" s="62">
        <v>21327</v>
      </c>
      <c r="F109" s="62" t="s">
        <v>38</v>
      </c>
      <c r="G109" s="62" t="s">
        <v>1899</v>
      </c>
      <c r="H109" s="62">
        <v>-1</v>
      </c>
      <c r="I109" s="62">
        <v>-9.6</v>
      </c>
      <c r="J109" s="62">
        <v>-17.5</v>
      </c>
      <c r="K109" s="62">
        <v>0</v>
      </c>
      <c r="L109" s="62" t="s">
        <v>34</v>
      </c>
      <c r="M109" s="62" t="s">
        <v>1900</v>
      </c>
      <c r="N109" s="62" t="s">
        <v>1901</v>
      </c>
      <c r="O109" s="62">
        <v>25168012</v>
      </c>
      <c r="P109" s="19" t="str">
        <f>MID(L109,3,3)</f>
        <v>OOS</v>
      </c>
      <c r="Q109" s="70" t="str">
        <f>IFERROR(MID(N109,5,FIND("/",N109,1)-1),LEFT(N109,3))</f>
        <v>CAS</v>
      </c>
      <c r="R109" s="57" t="s">
        <v>1599</v>
      </c>
      <c r="S109" s="70" t="str">
        <f>VLOOKUP(R109,'Coding Matrix'!$D$8:$G$45,4,FALSE)</f>
        <v>Plant</v>
      </c>
      <c r="T109" s="70" t="str">
        <f>VLOOKUP(R109,'Coding Matrix'!$D$8:$E$45,2,FALSE)</f>
        <v>Plant Packaging issue</v>
      </c>
      <c r="U109" t="s">
        <v>1589</v>
      </c>
      <c r="V109" s="70" t="s">
        <v>623</v>
      </c>
    </row>
    <row r="110" spans="1:22" ht="15" customHeight="1" x14ac:dyDescent="0.25">
      <c r="A110" s="64">
        <v>25</v>
      </c>
      <c r="B110" s="62" t="s">
        <v>15</v>
      </c>
      <c r="C110" s="63">
        <v>43195</v>
      </c>
      <c r="D110" s="62" t="s">
        <v>23</v>
      </c>
      <c r="E110" s="62">
        <v>21751</v>
      </c>
      <c r="F110" s="62" t="s">
        <v>51</v>
      </c>
      <c r="G110" s="62" t="s">
        <v>1919</v>
      </c>
      <c r="H110" s="62">
        <v>-1</v>
      </c>
      <c r="I110" s="62">
        <v>-19.95</v>
      </c>
      <c r="J110" s="62">
        <v>-31.2</v>
      </c>
      <c r="K110" s="62">
        <v>0</v>
      </c>
      <c r="L110" s="62" t="s">
        <v>27</v>
      </c>
      <c r="M110" s="62">
        <v>840</v>
      </c>
      <c r="N110" s="62" t="s">
        <v>225</v>
      </c>
      <c r="O110" s="62">
        <v>25215338</v>
      </c>
      <c r="P110" s="19" t="str">
        <f>MID(L110,3,3)</f>
        <v>DMG</v>
      </c>
      <c r="Q110" s="70" t="str">
        <f>IFERROR(MID(N110,5,FIND("/",N110,1)-1),LEFT(N110,3))</f>
        <v>DWH</v>
      </c>
      <c r="R110" s="70" t="str">
        <f>CONCATENATE(P110,Q110)</f>
        <v>DMGDWH</v>
      </c>
      <c r="S110" s="70" t="str">
        <f>VLOOKUP(R110,'Coding Matrix'!$D$8:$G$45,4,FALSE)</f>
        <v>Plant</v>
      </c>
      <c r="T110" s="70" t="str">
        <f>VLOOKUP(R110,'Coding Matrix'!$D$8:$E$45,2,FALSE)</f>
        <v>Damage Warehouse - Material Handling Damage</v>
      </c>
      <c r="V110" s="70" t="s">
        <v>2255</v>
      </c>
    </row>
    <row r="111" spans="1:22" ht="15" customHeight="1" x14ac:dyDescent="0.25">
      <c r="A111" s="64">
        <v>25</v>
      </c>
      <c r="B111" s="62" t="s">
        <v>15</v>
      </c>
      <c r="C111" s="63">
        <v>43195</v>
      </c>
      <c r="D111" s="62" t="s">
        <v>23</v>
      </c>
      <c r="E111" s="62">
        <v>21933</v>
      </c>
      <c r="F111" s="62" t="s">
        <v>52</v>
      </c>
      <c r="G111" s="62" t="s">
        <v>1925</v>
      </c>
      <c r="H111" s="62">
        <v>-131</v>
      </c>
      <c r="I111" s="62">
        <v>-750.9</v>
      </c>
      <c r="J111" s="62">
        <v>-864.6</v>
      </c>
      <c r="K111" s="62">
        <v>0</v>
      </c>
      <c r="L111" s="62" t="s">
        <v>26</v>
      </c>
      <c r="M111" s="62">
        <v>1918</v>
      </c>
      <c r="N111" s="62" t="s">
        <v>1926</v>
      </c>
      <c r="O111" s="62">
        <v>25116308</v>
      </c>
      <c r="P111" s="19" t="str">
        <f>MID(L111,3,3)</f>
        <v>OOS</v>
      </c>
      <c r="Q111" s="70" t="str">
        <f>IFERROR(MID(N111,5,FIND("/",N111,1)-1),LEFT(N111,3))</f>
        <v>OOS</v>
      </c>
      <c r="R111" s="57" t="s">
        <v>2191</v>
      </c>
      <c r="S111" s="70" t="str">
        <f>VLOOKUP(R111,'Coding Matrix'!$D$8:$G$45,4,FALSE)</f>
        <v>Plant</v>
      </c>
      <c r="T111" s="70" t="str">
        <f>VLOOKUP(R111,'Coding Matrix'!$D$8:$E$45,2,FALSE)</f>
        <v>Texture</v>
      </c>
      <c r="U111" t="s">
        <v>2192</v>
      </c>
      <c r="V111" s="70" t="s">
        <v>2256</v>
      </c>
    </row>
    <row r="112" spans="1:22" ht="15" customHeight="1" x14ac:dyDescent="0.25">
      <c r="A112" s="64">
        <v>25</v>
      </c>
      <c r="B112" s="62" t="s">
        <v>15</v>
      </c>
      <c r="C112" s="63">
        <v>43195</v>
      </c>
      <c r="D112" s="62" t="s">
        <v>23</v>
      </c>
      <c r="E112" s="62">
        <v>21933</v>
      </c>
      <c r="F112" s="62" t="s">
        <v>52</v>
      </c>
      <c r="G112" s="62" t="s">
        <v>1925</v>
      </c>
      <c r="H112" s="62">
        <v>-3</v>
      </c>
      <c r="I112" s="62">
        <v>-17.190000000000001</v>
      </c>
      <c r="J112" s="62">
        <v>-19.8</v>
      </c>
      <c r="K112" s="62">
        <v>0</v>
      </c>
      <c r="L112" s="62" t="s">
        <v>26</v>
      </c>
      <c r="M112" s="62">
        <v>1951</v>
      </c>
      <c r="N112" s="62" t="s">
        <v>201</v>
      </c>
      <c r="O112" s="62">
        <v>25115803</v>
      </c>
      <c r="P112" s="19" t="str">
        <f>MID(L112,3,3)</f>
        <v>OOS</v>
      </c>
      <c r="Q112" s="70" t="str">
        <f>IFERROR(MID(N112,5,FIND("/",N112,1)-1),LEFT(N112,3))</f>
        <v>SEL</v>
      </c>
      <c r="R112" s="70" t="str">
        <f>CONCATENATE(P112,Q112)</f>
        <v>OOSSEL</v>
      </c>
      <c r="S112" s="70" t="str">
        <f>VLOOKUP(R112,'Coding Matrix'!$D$8:$G$45,4,FALSE)</f>
        <v>Plant</v>
      </c>
      <c r="T112" s="70" t="str">
        <f>VLOOKUP(R112,'Coding Matrix'!$D$8:$E$45,2,FALSE)</f>
        <v>Seal Issues - Leakers</v>
      </c>
      <c r="V112" s="70" t="s">
        <v>2256</v>
      </c>
    </row>
    <row r="113" spans="1:22" ht="15" customHeight="1" x14ac:dyDescent="0.25">
      <c r="A113" s="64">
        <v>25</v>
      </c>
      <c r="B113" s="62" t="s">
        <v>15</v>
      </c>
      <c r="C113" s="63">
        <v>43195</v>
      </c>
      <c r="D113" s="62" t="s">
        <v>16</v>
      </c>
      <c r="E113" s="62">
        <v>24449</v>
      </c>
      <c r="F113" s="62" t="s">
        <v>17</v>
      </c>
      <c r="G113" s="62" t="s">
        <v>1734</v>
      </c>
      <c r="H113" s="62">
        <v>-1826</v>
      </c>
      <c r="I113" s="62">
        <v>-738.61</v>
      </c>
      <c r="J113" s="62">
        <v>-1826</v>
      </c>
      <c r="K113" s="62">
        <v>0</v>
      </c>
      <c r="L113" s="62" t="s">
        <v>26</v>
      </c>
      <c r="M113" s="62">
        <v>1825</v>
      </c>
      <c r="N113" s="62" t="s">
        <v>1735</v>
      </c>
      <c r="O113" s="62">
        <v>25216356</v>
      </c>
      <c r="P113" s="19" t="str">
        <f>MID(L113,3,3)</f>
        <v>OOS</v>
      </c>
      <c r="Q113" s="70" t="str">
        <f>IFERROR(MID(N113,5,FIND("/",N113,1)-1),LEFT(N113,3))</f>
        <v>TMP</v>
      </c>
      <c r="R113" s="70" t="str">
        <f>CONCATENATE(P113,Q113)</f>
        <v>OOSTMP</v>
      </c>
      <c r="S113" s="70" t="str">
        <f>VLOOKUP(R113,'Coding Matrix'!$D$8:$G$45,4,FALSE)</f>
        <v>Plant</v>
      </c>
      <c r="T113" s="70" t="str">
        <f>VLOOKUP(R113,'Coding Matrix'!$D$8:$E$45,2,FALSE)</f>
        <v>Temperature / Storage issue</v>
      </c>
      <c r="V113" s="70" t="s">
        <v>2257</v>
      </c>
    </row>
    <row r="114" spans="1:22" ht="15" customHeight="1" x14ac:dyDescent="0.25">
      <c r="A114" s="64">
        <v>25</v>
      </c>
      <c r="B114" s="62" t="s">
        <v>15</v>
      </c>
      <c r="C114" s="63">
        <v>43195</v>
      </c>
      <c r="D114" s="62" t="s">
        <v>16</v>
      </c>
      <c r="E114" s="62">
        <v>31565</v>
      </c>
      <c r="F114" s="62" t="s">
        <v>17</v>
      </c>
      <c r="G114" s="62" t="s">
        <v>1743</v>
      </c>
      <c r="H114" s="62">
        <v>-19.5</v>
      </c>
      <c r="I114" s="62">
        <v>-144.06</v>
      </c>
      <c r="J114" s="62">
        <v>-19.5</v>
      </c>
      <c r="K114" s="62">
        <v>0</v>
      </c>
      <c r="L114" s="62" t="s">
        <v>30</v>
      </c>
      <c r="M114" s="62">
        <v>1230</v>
      </c>
      <c r="N114" s="62" t="s">
        <v>1712</v>
      </c>
      <c r="O114" s="62">
        <v>25704692</v>
      </c>
      <c r="P114" s="19" t="str">
        <f>MID(L114,3,3)</f>
        <v>EXP</v>
      </c>
      <c r="Q114" s="70" t="str">
        <f>IFERROR(MID(N114,5,FIND("/",N114,1)-1),LEFT(N114,3))</f>
        <v>EXP</v>
      </c>
      <c r="R114" s="70" t="str">
        <f>CONCATENATE(P114,Q114)</f>
        <v>EXPEXP</v>
      </c>
      <c r="S114" s="70" t="str">
        <f>VLOOKUP(R114,'Coding Matrix'!$D$8:$G$45,4,FALSE)</f>
        <v>Supply Chain</v>
      </c>
      <c r="T114" s="70" t="str">
        <f>VLOOKUP(R114,'Coding Matrix'!$D$8:$E$45,2,FALSE)</f>
        <v>Repeat Primary code if other codes are not applicable</v>
      </c>
      <c r="V114" s="70" t="s">
        <v>2258</v>
      </c>
    </row>
    <row r="115" spans="1:22" ht="15" customHeight="1" x14ac:dyDescent="0.25">
      <c r="A115" s="64">
        <v>25</v>
      </c>
      <c r="B115" s="62" t="s">
        <v>15</v>
      </c>
      <c r="C115" s="63">
        <v>43195</v>
      </c>
      <c r="D115" s="62" t="s">
        <v>16</v>
      </c>
      <c r="E115" s="62">
        <v>32135</v>
      </c>
      <c r="F115" s="62" t="s">
        <v>17</v>
      </c>
      <c r="G115" s="62" t="s">
        <v>1744</v>
      </c>
      <c r="H115" s="62">
        <v>-7.3</v>
      </c>
      <c r="I115" s="62">
        <v>-67.739999999999995</v>
      </c>
      <c r="J115" s="62">
        <v>-7.3</v>
      </c>
      <c r="K115" s="62">
        <v>0</v>
      </c>
      <c r="L115" s="62" t="s">
        <v>30</v>
      </c>
      <c r="M115" s="62">
        <v>1000</v>
      </c>
      <c r="N115" s="62" t="s">
        <v>1712</v>
      </c>
      <c r="O115" s="62">
        <v>25089826</v>
      </c>
      <c r="P115" s="19" t="str">
        <f>MID(L115,3,3)</f>
        <v>EXP</v>
      </c>
      <c r="Q115" s="70" t="str">
        <f>IFERROR(MID(N115,5,FIND("/",N115,1)-1),LEFT(N115,3))</f>
        <v>EXP</v>
      </c>
      <c r="R115" s="70" t="str">
        <f>CONCATENATE(P115,Q115)</f>
        <v>EXPEXP</v>
      </c>
      <c r="S115" s="70" t="str">
        <f>VLOOKUP(R115,'Coding Matrix'!$D$8:$G$45,4,FALSE)</f>
        <v>Supply Chain</v>
      </c>
      <c r="T115" s="70" t="str">
        <f>VLOOKUP(R115,'Coding Matrix'!$D$8:$E$45,2,FALSE)</f>
        <v>Repeat Primary code if other codes are not applicable</v>
      </c>
      <c r="V115" s="70" t="s">
        <v>2259</v>
      </c>
    </row>
    <row r="116" spans="1:22" ht="15" customHeight="1" x14ac:dyDescent="0.25">
      <c r="A116" s="64">
        <v>25</v>
      </c>
      <c r="B116" s="62" t="s">
        <v>15</v>
      </c>
      <c r="C116" s="63">
        <v>43195</v>
      </c>
      <c r="D116" s="62" t="s">
        <v>23</v>
      </c>
      <c r="E116" s="62">
        <v>45532</v>
      </c>
      <c r="F116" s="62" t="s">
        <v>1950</v>
      </c>
      <c r="G116" s="62" t="s">
        <v>1951</v>
      </c>
      <c r="H116" s="62">
        <v>-1</v>
      </c>
      <c r="I116" s="62">
        <v>-17.079999999999998</v>
      </c>
      <c r="J116" s="62">
        <v>-35</v>
      </c>
      <c r="K116" s="62">
        <v>0</v>
      </c>
      <c r="L116" s="62" t="s">
        <v>27</v>
      </c>
      <c r="M116" s="62" t="s">
        <v>1805</v>
      </c>
      <c r="N116" s="62" t="s">
        <v>1952</v>
      </c>
      <c r="O116" s="62">
        <v>25214560</v>
      </c>
      <c r="P116" s="19" t="str">
        <f>MID(L116,3,3)</f>
        <v>DMG</v>
      </c>
      <c r="Q116" s="70" t="str">
        <f>IFERROR(MID(N116,5,FIND("/",N116,1)-1),LEFT(N116,3))</f>
        <v>WAR</v>
      </c>
      <c r="R116" s="70" t="s">
        <v>1595</v>
      </c>
      <c r="S116" s="70" t="str">
        <f>VLOOKUP(R116,'Coding Matrix'!$D$8:$G$45,4,FALSE)</f>
        <v>Plant</v>
      </c>
      <c r="T116" s="70" t="str">
        <f>VLOOKUP(R116,'Coding Matrix'!$D$8:$E$45,2,FALSE)</f>
        <v>Damage Warehouse - Material Handling Damage</v>
      </c>
      <c r="U116" t="s">
        <v>2178</v>
      </c>
      <c r="V116" s="70" t="s">
        <v>2260</v>
      </c>
    </row>
    <row r="117" spans="1:22" ht="15" customHeight="1" x14ac:dyDescent="0.25">
      <c r="A117" s="64">
        <v>25</v>
      </c>
      <c r="B117" s="62" t="s">
        <v>15</v>
      </c>
      <c r="C117" s="63">
        <v>43195</v>
      </c>
      <c r="D117" s="62" t="s">
        <v>23</v>
      </c>
      <c r="E117" s="62">
        <v>47014</v>
      </c>
      <c r="F117" s="62" t="s">
        <v>32</v>
      </c>
      <c r="G117" s="62" t="s">
        <v>1953</v>
      </c>
      <c r="H117" s="62">
        <v>-2</v>
      </c>
      <c r="I117" s="62">
        <v>-22.01</v>
      </c>
      <c r="J117" s="62">
        <v>-26.5</v>
      </c>
      <c r="K117" s="62">
        <v>0</v>
      </c>
      <c r="L117" s="62" t="s">
        <v>1804</v>
      </c>
      <c r="M117" s="62" t="s">
        <v>1805</v>
      </c>
      <c r="N117" s="62" t="s">
        <v>1777</v>
      </c>
      <c r="O117" s="62">
        <v>25161557</v>
      </c>
      <c r="P117" s="19" t="str">
        <f>MID(L117,3,3)</f>
        <v xml:space="preserve">MG </v>
      </c>
      <c r="Q117" s="70" t="str">
        <f>IFERROR(MID(N117,5,FIND("/",N117,1)-1),LEFT(N117,3))</f>
        <v>LKS</v>
      </c>
      <c r="R117" s="57" t="s">
        <v>1595</v>
      </c>
      <c r="S117" s="70" t="str">
        <f>VLOOKUP(R117,'Coding Matrix'!$D$8:$G$45,4,FALSE)</f>
        <v>Plant</v>
      </c>
      <c r="T117" s="70" t="str">
        <f>VLOOKUP(R117,'Coding Matrix'!$D$8:$E$45,2,FALSE)</f>
        <v>Damage Warehouse - Material Handling Damage</v>
      </c>
      <c r="U117" t="s">
        <v>2178</v>
      </c>
      <c r="V117" s="70" t="s">
        <v>2240</v>
      </c>
    </row>
    <row r="118" spans="1:22" ht="15" customHeight="1" x14ac:dyDescent="0.25">
      <c r="A118" s="64">
        <v>25</v>
      </c>
      <c r="B118" s="62" t="s">
        <v>15</v>
      </c>
      <c r="C118" s="63">
        <v>43195</v>
      </c>
      <c r="D118" s="62" t="s">
        <v>23</v>
      </c>
      <c r="E118" s="62">
        <v>47014</v>
      </c>
      <c r="F118" s="62" t="s">
        <v>32</v>
      </c>
      <c r="G118" s="62" t="s">
        <v>1953</v>
      </c>
      <c r="H118" s="62">
        <v>-2</v>
      </c>
      <c r="I118" s="62">
        <v>-22.01</v>
      </c>
      <c r="J118" s="62">
        <v>-26.5</v>
      </c>
      <c r="K118" s="62">
        <v>0</v>
      </c>
      <c r="L118" s="62" t="s">
        <v>26</v>
      </c>
      <c r="M118" s="62">
        <v>1951</v>
      </c>
      <c r="N118" s="62" t="s">
        <v>201</v>
      </c>
      <c r="O118" s="62">
        <v>25161546</v>
      </c>
      <c r="P118" s="19" t="str">
        <f>MID(L118,3,3)</f>
        <v>OOS</v>
      </c>
      <c r="Q118" s="70" t="str">
        <f>IFERROR(MID(N118,5,FIND("/",N118,1)-1),LEFT(N118,3))</f>
        <v>SEL</v>
      </c>
      <c r="R118" s="70" t="str">
        <f>CONCATENATE(P118,Q118)</f>
        <v>OOSSEL</v>
      </c>
      <c r="S118" s="70" t="str">
        <f>VLOOKUP(R118,'Coding Matrix'!$D$8:$G$45,4,FALSE)</f>
        <v>Plant</v>
      </c>
      <c r="T118" s="70" t="str">
        <f>VLOOKUP(R118,'Coding Matrix'!$D$8:$E$45,2,FALSE)</f>
        <v>Seal Issues - Leakers</v>
      </c>
      <c r="V118" s="70" t="s">
        <v>2240</v>
      </c>
    </row>
    <row r="119" spans="1:22" ht="15" customHeight="1" x14ac:dyDescent="0.25">
      <c r="A119" s="64">
        <v>25</v>
      </c>
      <c r="B119" s="62" t="s">
        <v>15</v>
      </c>
      <c r="C119" s="63">
        <v>43195</v>
      </c>
      <c r="D119" s="62" t="s">
        <v>23</v>
      </c>
      <c r="E119" s="62">
        <v>47020</v>
      </c>
      <c r="F119" s="62" t="s">
        <v>32</v>
      </c>
      <c r="G119" s="62" t="s">
        <v>1954</v>
      </c>
      <c r="H119" s="62">
        <v>-2</v>
      </c>
      <c r="I119" s="62">
        <v>-13.1</v>
      </c>
      <c r="J119" s="62">
        <v>-10.6</v>
      </c>
      <c r="K119" s="62">
        <v>0</v>
      </c>
      <c r="L119" s="62" t="s">
        <v>34</v>
      </c>
      <c r="M119" s="62" t="s">
        <v>35</v>
      </c>
      <c r="N119" s="62" t="s">
        <v>36</v>
      </c>
      <c r="O119" s="62">
        <v>25161550</v>
      </c>
      <c r="P119" s="19" t="str">
        <f>MID(L119,3,3)</f>
        <v>OOS</v>
      </c>
      <c r="Q119" s="70" t="str">
        <f>IFERROR(MID(N119,5,FIND("/",N119,1)-1),LEFT(N119,3))</f>
        <v>CAS</v>
      </c>
      <c r="R119" s="57" t="s">
        <v>2175</v>
      </c>
      <c r="S119" s="70" t="str">
        <f>VLOOKUP(R119,'Coding Matrix'!$D$8:$G$45,4,FALSE)</f>
        <v>Plant</v>
      </c>
      <c r="T119" s="70" t="str">
        <f>VLOOKUP(R119,'Coding Matrix'!$D$8:$E$45,2,FALSE)</f>
        <v>Seal Issues - Leakers</v>
      </c>
      <c r="U119" t="s">
        <v>2176</v>
      </c>
      <c r="V119" s="70" t="s">
        <v>2261</v>
      </c>
    </row>
    <row r="120" spans="1:22" ht="15" customHeight="1" x14ac:dyDescent="0.25">
      <c r="A120" s="64">
        <v>25</v>
      </c>
      <c r="B120" s="62" t="s">
        <v>15</v>
      </c>
      <c r="C120" s="63">
        <v>43195</v>
      </c>
      <c r="D120" s="62" t="s">
        <v>23</v>
      </c>
      <c r="E120" s="62">
        <v>47047</v>
      </c>
      <c r="F120" s="62" t="s">
        <v>32</v>
      </c>
      <c r="G120" s="62" t="s">
        <v>56</v>
      </c>
      <c r="H120" s="62">
        <v>-4</v>
      </c>
      <c r="I120" s="62">
        <v>-39.61</v>
      </c>
      <c r="J120" s="62">
        <v>-37.6</v>
      </c>
      <c r="K120" s="62">
        <v>0</v>
      </c>
      <c r="L120" s="62" t="s">
        <v>1804</v>
      </c>
      <c r="M120" s="62" t="s">
        <v>1805</v>
      </c>
      <c r="N120" s="62" t="s">
        <v>1777</v>
      </c>
      <c r="O120" s="62">
        <v>25162885</v>
      </c>
      <c r="P120" s="19" t="str">
        <f>MID(L120,3,3)</f>
        <v xml:space="preserve">MG </v>
      </c>
      <c r="Q120" s="70" t="str">
        <f>IFERROR(MID(N120,5,FIND("/",N120,1)-1),LEFT(N120,3))</f>
        <v>LKS</v>
      </c>
      <c r="R120" s="57" t="s">
        <v>1595</v>
      </c>
      <c r="S120" s="70" t="str">
        <f>VLOOKUP(R120,'Coding Matrix'!$D$8:$G$45,4,FALSE)</f>
        <v>Plant</v>
      </c>
      <c r="T120" s="70" t="str">
        <f>VLOOKUP(R120,'Coding Matrix'!$D$8:$E$45,2,FALSE)</f>
        <v>Damage Warehouse - Material Handling Damage</v>
      </c>
      <c r="U120" t="s">
        <v>2178</v>
      </c>
      <c r="V120" s="70" t="s">
        <v>447</v>
      </c>
    </row>
    <row r="121" spans="1:22" ht="15" customHeight="1" x14ac:dyDescent="0.25">
      <c r="A121" s="64">
        <v>25</v>
      </c>
      <c r="B121" s="62" t="s">
        <v>15</v>
      </c>
      <c r="C121" s="63">
        <v>43195</v>
      </c>
      <c r="D121" s="62" t="s">
        <v>23</v>
      </c>
      <c r="E121" s="62">
        <v>47047</v>
      </c>
      <c r="F121" s="62" t="s">
        <v>32</v>
      </c>
      <c r="G121" s="62" t="s">
        <v>56</v>
      </c>
      <c r="H121" s="62">
        <v>-3</v>
      </c>
      <c r="I121" s="62">
        <v>-29.7</v>
      </c>
      <c r="J121" s="62">
        <v>-28.2</v>
      </c>
      <c r="K121" s="62">
        <v>0</v>
      </c>
      <c r="L121" s="62" t="s">
        <v>1804</v>
      </c>
      <c r="M121" s="62" t="s">
        <v>1805</v>
      </c>
      <c r="N121" s="62" t="s">
        <v>1777</v>
      </c>
      <c r="O121" s="62">
        <v>25162903</v>
      </c>
      <c r="P121" s="19" t="str">
        <f>MID(L121,3,3)</f>
        <v xml:space="preserve">MG </v>
      </c>
      <c r="Q121" s="70" t="str">
        <f>IFERROR(MID(N121,5,FIND("/",N121,1)-1),LEFT(N121,3))</f>
        <v>LKS</v>
      </c>
      <c r="R121" s="57" t="s">
        <v>1595</v>
      </c>
      <c r="S121" s="70" t="str">
        <f>VLOOKUP(R121,'Coding Matrix'!$D$8:$G$45,4,FALSE)</f>
        <v>Plant</v>
      </c>
      <c r="T121" s="70" t="str">
        <f>VLOOKUP(R121,'Coding Matrix'!$D$8:$E$45,2,FALSE)</f>
        <v>Damage Warehouse - Material Handling Damage</v>
      </c>
      <c r="U121" t="s">
        <v>2178</v>
      </c>
      <c r="V121" s="70" t="s">
        <v>447</v>
      </c>
    </row>
    <row r="122" spans="1:22" ht="15" customHeight="1" x14ac:dyDescent="0.25">
      <c r="A122" s="64">
        <v>25</v>
      </c>
      <c r="B122" s="62" t="s">
        <v>15</v>
      </c>
      <c r="C122" s="63">
        <v>43195</v>
      </c>
      <c r="D122" s="62" t="s">
        <v>23</v>
      </c>
      <c r="E122" s="62">
        <v>47047</v>
      </c>
      <c r="F122" s="62" t="s">
        <v>32</v>
      </c>
      <c r="G122" s="62" t="s">
        <v>56</v>
      </c>
      <c r="H122" s="62">
        <v>-24</v>
      </c>
      <c r="I122" s="62">
        <v>-237.66</v>
      </c>
      <c r="J122" s="62">
        <v>-225.6</v>
      </c>
      <c r="K122" s="62">
        <v>0</v>
      </c>
      <c r="L122" s="62" t="s">
        <v>26</v>
      </c>
      <c r="M122" s="62">
        <v>1952</v>
      </c>
      <c r="N122" s="62" t="s">
        <v>201</v>
      </c>
      <c r="O122" s="62">
        <v>25162665</v>
      </c>
      <c r="P122" s="19" t="str">
        <f>MID(L122,3,3)</f>
        <v>OOS</v>
      </c>
      <c r="Q122" s="70" t="str">
        <f>IFERROR(MID(N122,5,FIND("/",N122,1)-1),LEFT(N122,3))</f>
        <v>SEL</v>
      </c>
      <c r="R122" s="70" t="str">
        <f>CONCATENATE(P122,Q122)</f>
        <v>OOSSEL</v>
      </c>
      <c r="S122" s="70" t="str">
        <f>VLOOKUP(R122,'Coding Matrix'!$D$8:$G$45,4,FALSE)</f>
        <v>Plant</v>
      </c>
      <c r="T122" s="70" t="str">
        <f>VLOOKUP(R122,'Coding Matrix'!$D$8:$E$45,2,FALSE)</f>
        <v>Seal Issues - Leakers</v>
      </c>
      <c r="V122" s="70" t="s">
        <v>447</v>
      </c>
    </row>
    <row r="123" spans="1:22" ht="15" customHeight="1" x14ac:dyDescent="0.25">
      <c r="A123" s="64">
        <v>25</v>
      </c>
      <c r="B123" s="62" t="s">
        <v>15</v>
      </c>
      <c r="C123" s="63">
        <v>43195</v>
      </c>
      <c r="D123" s="62" t="s">
        <v>23</v>
      </c>
      <c r="E123" s="62">
        <v>71337</v>
      </c>
      <c r="F123" s="62" t="s">
        <v>38</v>
      </c>
      <c r="G123" s="62" t="s">
        <v>1971</v>
      </c>
      <c r="H123" s="62">
        <v>-1</v>
      </c>
      <c r="I123" s="62">
        <v>-17.55</v>
      </c>
      <c r="J123" s="62">
        <v>-30</v>
      </c>
      <c r="K123" s="62">
        <v>0</v>
      </c>
      <c r="L123" s="62" t="s">
        <v>1804</v>
      </c>
      <c r="M123" s="62" t="s">
        <v>1805</v>
      </c>
      <c r="N123" s="62" t="s">
        <v>1777</v>
      </c>
      <c r="O123" s="62">
        <v>25153498</v>
      </c>
      <c r="P123" s="19" t="str">
        <f>MID(L123,3,3)</f>
        <v xml:space="preserve">MG </v>
      </c>
      <c r="Q123" s="70" t="str">
        <f>IFERROR(MID(N123,5,FIND("/",N123,1)-1),LEFT(N123,3))</f>
        <v>LKS</v>
      </c>
      <c r="R123" s="57" t="s">
        <v>1595</v>
      </c>
      <c r="S123" s="70" t="str">
        <f>VLOOKUP(R123,'Coding Matrix'!$D$8:$G$45,4,FALSE)</f>
        <v>Plant</v>
      </c>
      <c r="T123" s="70" t="str">
        <f>VLOOKUP(R123,'Coding Matrix'!$D$8:$E$45,2,FALSE)</f>
        <v>Damage Warehouse - Material Handling Damage</v>
      </c>
      <c r="U123" t="s">
        <v>2178</v>
      </c>
      <c r="V123" s="70" t="s">
        <v>2262</v>
      </c>
    </row>
    <row r="124" spans="1:22" ht="15" customHeight="1" x14ac:dyDescent="0.25">
      <c r="A124" s="64">
        <v>25</v>
      </c>
      <c r="B124" s="62" t="s">
        <v>15</v>
      </c>
      <c r="C124" s="63">
        <v>43195</v>
      </c>
      <c r="D124" s="62" t="s">
        <v>23</v>
      </c>
      <c r="E124" s="62">
        <v>71732</v>
      </c>
      <c r="F124" s="62" t="s">
        <v>1974</v>
      </c>
      <c r="G124" s="62" t="s">
        <v>1976</v>
      </c>
      <c r="H124" s="62">
        <v>-24</v>
      </c>
      <c r="I124" s="62">
        <v>-392.18</v>
      </c>
      <c r="J124" s="62">
        <v>-787.2</v>
      </c>
      <c r="K124" s="62">
        <v>0</v>
      </c>
      <c r="L124" s="62" t="s">
        <v>30</v>
      </c>
      <c r="M124" s="62">
        <v>1239</v>
      </c>
      <c r="N124" s="62" t="s">
        <v>1977</v>
      </c>
      <c r="O124" s="62">
        <v>25016197</v>
      </c>
      <c r="P124" s="19" t="str">
        <f>MID(L124,3,3)</f>
        <v>EXP</v>
      </c>
      <c r="Q124" s="70" t="str">
        <f>IFERROR(MID(N124,5,FIND("/",N124,1)-1),LEFT(N124,3))</f>
        <v>EXP</v>
      </c>
      <c r="R124" s="70" t="str">
        <f>CONCATENATE(P124,Q124)</f>
        <v>EXPEXP</v>
      </c>
      <c r="S124" s="70" t="str">
        <f>VLOOKUP(R124,'Coding Matrix'!$D$8:$G$45,4,FALSE)</f>
        <v>Supply Chain</v>
      </c>
      <c r="T124" s="70" t="str">
        <f>VLOOKUP(R124,'Coding Matrix'!$D$8:$E$45,2,FALSE)</f>
        <v>Repeat Primary code if other codes are not applicable</v>
      </c>
      <c r="V124" s="70" t="s">
        <v>2263</v>
      </c>
    </row>
    <row r="125" spans="1:22" ht="15" customHeight="1" x14ac:dyDescent="0.25">
      <c r="A125" s="64">
        <v>25</v>
      </c>
      <c r="B125" s="62" t="s">
        <v>15</v>
      </c>
      <c r="C125" s="63">
        <v>43195</v>
      </c>
      <c r="D125" s="62" t="s">
        <v>23</v>
      </c>
      <c r="E125" s="62">
        <v>85637</v>
      </c>
      <c r="F125" s="62" t="s">
        <v>33</v>
      </c>
      <c r="G125" s="62" t="s">
        <v>1997</v>
      </c>
      <c r="H125" s="62">
        <v>-1</v>
      </c>
      <c r="I125" s="62">
        <v>-8.32</v>
      </c>
      <c r="J125" s="62">
        <v>-7.9</v>
      </c>
      <c r="K125" s="62">
        <v>0</v>
      </c>
      <c r="L125" s="62" t="s">
        <v>34</v>
      </c>
      <c r="M125" s="62" t="s">
        <v>35</v>
      </c>
      <c r="N125" s="62" t="s">
        <v>1815</v>
      </c>
      <c r="O125" s="62">
        <v>25168376</v>
      </c>
      <c r="P125" s="19" t="str">
        <f>MID(L125,3,3)</f>
        <v>OOS</v>
      </c>
      <c r="Q125" s="70" t="str">
        <f>IFERROR(MID(N125,5,FIND("/",N125,1)-1),LEFT(N125,3))</f>
        <v>CAS</v>
      </c>
      <c r="R125" s="57" t="s">
        <v>2175</v>
      </c>
      <c r="S125" s="70" t="str">
        <f>VLOOKUP(R125,'Coding Matrix'!$D$8:$G$45,4,FALSE)</f>
        <v>Plant</v>
      </c>
      <c r="T125" s="70" t="str">
        <f>VLOOKUP(R125,'Coding Matrix'!$D$8:$E$45,2,FALSE)</f>
        <v>Seal Issues - Leakers</v>
      </c>
      <c r="U125" t="s">
        <v>2176</v>
      </c>
      <c r="V125" s="70" t="s">
        <v>493</v>
      </c>
    </row>
    <row r="126" spans="1:22" ht="15" customHeight="1" x14ac:dyDescent="0.25">
      <c r="A126" s="64">
        <v>25</v>
      </c>
      <c r="B126" s="62" t="s">
        <v>15</v>
      </c>
      <c r="C126" s="63">
        <v>43195</v>
      </c>
      <c r="D126" s="62" t="s">
        <v>23</v>
      </c>
      <c r="E126" s="62">
        <v>99999</v>
      </c>
      <c r="F126" s="62" t="s">
        <v>49</v>
      </c>
      <c r="G126" s="62" t="s">
        <v>2002</v>
      </c>
      <c r="H126" s="62">
        <v>-1</v>
      </c>
      <c r="I126" s="62">
        <v>-10.14</v>
      </c>
      <c r="J126" s="62">
        <v>-5.3</v>
      </c>
      <c r="K126" s="62">
        <v>0</v>
      </c>
      <c r="L126" s="62" t="s">
        <v>1804</v>
      </c>
      <c r="M126" s="62" t="s">
        <v>1805</v>
      </c>
      <c r="N126" s="62" t="s">
        <v>1850</v>
      </c>
      <c r="O126" s="62">
        <v>25215269</v>
      </c>
      <c r="P126" s="19" t="str">
        <f>MID(L126,3,3)</f>
        <v xml:space="preserve">MG </v>
      </c>
      <c r="Q126" s="70" t="str">
        <f>IFERROR(MID(N126,5,FIND("/",N126,1)-1),LEFT(N126,3))</f>
        <v>WHD</v>
      </c>
      <c r="R126" s="70" t="s">
        <v>1595</v>
      </c>
      <c r="S126" s="70" t="str">
        <f>VLOOKUP(R126,'Coding Matrix'!$D$8:$G$45,4,FALSE)</f>
        <v>Plant</v>
      </c>
      <c r="T126" s="70" t="str">
        <f>VLOOKUP(R126,'Coding Matrix'!$D$8:$E$45,2,FALSE)</f>
        <v>Damage Warehouse - Material Handling Damage</v>
      </c>
      <c r="U126" t="s">
        <v>2178</v>
      </c>
      <c r="V126" s="70" t="s">
        <v>631</v>
      </c>
    </row>
    <row r="127" spans="1:22" ht="15" customHeight="1" x14ac:dyDescent="0.25">
      <c r="A127" s="64">
        <v>25</v>
      </c>
      <c r="B127" s="62" t="s">
        <v>15</v>
      </c>
      <c r="C127" s="63">
        <v>43196</v>
      </c>
      <c r="D127" s="62" t="s">
        <v>60</v>
      </c>
      <c r="E127" s="62">
        <v>1933</v>
      </c>
      <c r="F127" s="62" t="s">
        <v>17</v>
      </c>
      <c r="G127" s="62" t="s">
        <v>2006</v>
      </c>
      <c r="H127" s="62">
        <v>-20</v>
      </c>
      <c r="I127" s="62">
        <v>-35.35</v>
      </c>
      <c r="J127" s="62">
        <v>-20</v>
      </c>
      <c r="K127" s="62">
        <v>0</v>
      </c>
      <c r="L127" s="62" t="s">
        <v>27</v>
      </c>
      <c r="M127" s="62">
        <v>725</v>
      </c>
      <c r="N127" s="62" t="s">
        <v>2007</v>
      </c>
      <c r="O127" s="62">
        <v>25200404</v>
      </c>
      <c r="P127" s="19" t="str">
        <f>MID(L127,3,3)</f>
        <v>DMG</v>
      </c>
      <c r="Q127" s="70" t="str">
        <f>IFERROR(MID(N127,5,FIND("/",N127,1)-1),LEFT(N127,3))</f>
        <v>DWH</v>
      </c>
      <c r="R127" s="70" t="str">
        <f>CONCATENATE(P127,Q127)</f>
        <v>DMGDWH</v>
      </c>
      <c r="S127" s="70" t="str">
        <f>VLOOKUP(R127,'Coding Matrix'!$D$8:$G$45,4,FALSE)</f>
        <v>Plant</v>
      </c>
      <c r="T127" s="70" t="str">
        <f>VLOOKUP(R127,'Coding Matrix'!$D$8:$E$45,2,FALSE)</f>
        <v>Damage Warehouse - Material Handling Damage</v>
      </c>
      <c r="V127" s="70" t="s">
        <v>2264</v>
      </c>
    </row>
    <row r="128" spans="1:22" ht="15" customHeight="1" x14ac:dyDescent="0.25">
      <c r="A128" s="64">
        <v>25</v>
      </c>
      <c r="B128" s="62" t="s">
        <v>15</v>
      </c>
      <c r="C128" s="63">
        <v>43196</v>
      </c>
      <c r="D128" s="62" t="s">
        <v>16</v>
      </c>
      <c r="E128" s="62">
        <v>5185</v>
      </c>
      <c r="F128" s="62" t="s">
        <v>17</v>
      </c>
      <c r="G128" s="62" t="s">
        <v>18</v>
      </c>
      <c r="H128" s="62">
        <v>-100</v>
      </c>
      <c r="I128" s="62">
        <v>-41.66</v>
      </c>
      <c r="J128" s="62">
        <v>-100</v>
      </c>
      <c r="K128" s="62">
        <v>0</v>
      </c>
      <c r="L128" s="62" t="s">
        <v>27</v>
      </c>
      <c r="M128" s="62">
        <v>950</v>
      </c>
      <c r="N128" s="62" t="s">
        <v>174</v>
      </c>
      <c r="O128" s="62">
        <v>25218273</v>
      </c>
      <c r="P128" s="19" t="str">
        <f>MID(L128,3,3)</f>
        <v>DMG</v>
      </c>
      <c r="Q128" s="70" t="str">
        <f>IFERROR(MID(N128,5,FIND("/",N128,1)-1),LEFT(N128,3))</f>
        <v>DWH</v>
      </c>
      <c r="R128" s="70" t="str">
        <f>CONCATENATE(P128,Q128)</f>
        <v>DMGDWH</v>
      </c>
      <c r="S128" s="70" t="str">
        <f>VLOOKUP(R128,'Coding Matrix'!$D$8:$G$45,4,FALSE)</f>
        <v>Plant</v>
      </c>
      <c r="T128" s="70" t="str">
        <f>VLOOKUP(R128,'Coding Matrix'!$D$8:$E$45,2,FALSE)</f>
        <v>Damage Warehouse - Material Handling Damage</v>
      </c>
      <c r="V128" s="70" t="s">
        <v>2265</v>
      </c>
    </row>
    <row r="129" spans="1:22" ht="15" customHeight="1" x14ac:dyDescent="0.25">
      <c r="A129" s="64">
        <v>25</v>
      </c>
      <c r="B129" s="62" t="s">
        <v>15</v>
      </c>
      <c r="C129" s="63">
        <v>43196</v>
      </c>
      <c r="D129" s="62" t="s">
        <v>16</v>
      </c>
      <c r="E129" s="62">
        <v>5388</v>
      </c>
      <c r="F129" s="62" t="s">
        <v>17</v>
      </c>
      <c r="G129" s="62" t="s">
        <v>1688</v>
      </c>
      <c r="H129" s="62">
        <v>-7.4</v>
      </c>
      <c r="I129" s="62">
        <v>-188.08</v>
      </c>
      <c r="J129" s="62">
        <v>-7.4</v>
      </c>
      <c r="K129" s="62">
        <v>0</v>
      </c>
      <c r="L129" s="62" t="s">
        <v>30</v>
      </c>
      <c r="M129" s="62">
        <v>1505</v>
      </c>
      <c r="N129" s="62" t="s">
        <v>1689</v>
      </c>
      <c r="O129" s="62">
        <v>25996297</v>
      </c>
      <c r="P129" s="19" t="str">
        <f>MID(L129,3,3)</f>
        <v>EXP</v>
      </c>
      <c r="Q129" s="70" t="str">
        <f>IFERROR(MID(N129,5,FIND("/",N129,1)-1),LEFT(N129,3))</f>
        <v>EXP</v>
      </c>
      <c r="R129" s="70" t="str">
        <f>CONCATENATE(P129,Q129)</f>
        <v>EXPEXP</v>
      </c>
      <c r="S129" s="70" t="str">
        <f>VLOOKUP(R129,'Coding Matrix'!$D$8:$G$45,4,FALSE)</f>
        <v>Supply Chain</v>
      </c>
      <c r="T129" s="70" t="str">
        <f>VLOOKUP(R129,'Coding Matrix'!$D$8:$E$45,2,FALSE)</f>
        <v>Repeat Primary code if other codes are not applicable</v>
      </c>
      <c r="V129" s="70" t="s">
        <v>2266</v>
      </c>
    </row>
    <row r="130" spans="1:22" ht="15" customHeight="1" x14ac:dyDescent="0.25">
      <c r="A130" s="64">
        <v>25</v>
      </c>
      <c r="B130" s="62" t="s">
        <v>15</v>
      </c>
      <c r="C130" s="63">
        <v>43196</v>
      </c>
      <c r="D130" s="62" t="s">
        <v>16</v>
      </c>
      <c r="E130" s="62">
        <v>5555</v>
      </c>
      <c r="F130" s="62" t="s">
        <v>17</v>
      </c>
      <c r="G130" s="62" t="s">
        <v>1692</v>
      </c>
      <c r="H130" s="62">
        <v>-34.299999999999997</v>
      </c>
      <c r="I130" s="62">
        <v>-530.27</v>
      </c>
      <c r="J130" s="62">
        <v>-34.299999999999997</v>
      </c>
      <c r="K130" s="62">
        <v>0</v>
      </c>
      <c r="L130" s="62" t="s">
        <v>30</v>
      </c>
      <c r="M130" s="62">
        <v>1505</v>
      </c>
      <c r="N130" s="62" t="s">
        <v>1689</v>
      </c>
      <c r="O130" s="62">
        <v>25105246</v>
      </c>
      <c r="P130" s="19" t="str">
        <f>MID(L130,3,3)</f>
        <v>EXP</v>
      </c>
      <c r="Q130" s="70" t="str">
        <f>IFERROR(MID(N130,5,FIND("/",N130,1)-1),LEFT(N130,3))</f>
        <v>EXP</v>
      </c>
      <c r="R130" s="70" t="str">
        <f>CONCATENATE(P130,Q130)</f>
        <v>EXPEXP</v>
      </c>
      <c r="S130" s="70" t="str">
        <f>VLOOKUP(R130,'Coding Matrix'!$D$8:$G$45,4,FALSE)</f>
        <v>Supply Chain</v>
      </c>
      <c r="T130" s="70" t="str">
        <f>VLOOKUP(R130,'Coding Matrix'!$D$8:$E$45,2,FALSE)</f>
        <v>Repeat Primary code if other codes are not applicable</v>
      </c>
      <c r="V130" s="70" t="s">
        <v>2267</v>
      </c>
    </row>
    <row r="131" spans="1:22" ht="15" customHeight="1" x14ac:dyDescent="0.25">
      <c r="A131" s="64">
        <v>25</v>
      </c>
      <c r="B131" s="62" t="s">
        <v>15</v>
      </c>
      <c r="C131" s="63">
        <v>43196</v>
      </c>
      <c r="D131" s="62" t="s">
        <v>16</v>
      </c>
      <c r="E131" s="62">
        <v>5842</v>
      </c>
      <c r="F131" s="62" t="s">
        <v>17</v>
      </c>
      <c r="G131" s="62" t="s">
        <v>1695</v>
      </c>
      <c r="H131" s="62">
        <v>-35</v>
      </c>
      <c r="I131" s="62">
        <v>-194.6</v>
      </c>
      <c r="J131" s="62">
        <v>-35</v>
      </c>
      <c r="K131" s="62">
        <v>0</v>
      </c>
      <c r="L131" s="62" t="s">
        <v>30</v>
      </c>
      <c r="M131" s="62">
        <v>1505</v>
      </c>
      <c r="N131" s="62" t="s">
        <v>1689</v>
      </c>
      <c r="O131" s="62">
        <v>25095694</v>
      </c>
      <c r="P131" s="19" t="str">
        <f>MID(L131,3,3)</f>
        <v>EXP</v>
      </c>
      <c r="Q131" s="70" t="str">
        <f>IFERROR(MID(N131,5,FIND("/",N131,1)-1),LEFT(N131,3))</f>
        <v>EXP</v>
      </c>
      <c r="R131" s="70" t="str">
        <f>CONCATENATE(P131,Q131)</f>
        <v>EXPEXP</v>
      </c>
      <c r="S131" s="70" t="str">
        <f>VLOOKUP(R131,'Coding Matrix'!$D$8:$G$45,4,FALSE)</f>
        <v>Supply Chain</v>
      </c>
      <c r="T131" s="70" t="str">
        <f>VLOOKUP(R131,'Coding Matrix'!$D$8:$E$45,2,FALSE)</f>
        <v>Repeat Primary code if other codes are not applicable</v>
      </c>
      <c r="V131" s="70" t="s">
        <v>2268</v>
      </c>
    </row>
    <row r="132" spans="1:22" ht="15" customHeight="1" x14ac:dyDescent="0.25">
      <c r="A132" s="64">
        <v>25</v>
      </c>
      <c r="B132" s="62" t="s">
        <v>15</v>
      </c>
      <c r="C132" s="63">
        <v>43196</v>
      </c>
      <c r="D132" s="62" t="s">
        <v>16</v>
      </c>
      <c r="E132" s="62">
        <v>5842</v>
      </c>
      <c r="F132" s="62" t="s">
        <v>17</v>
      </c>
      <c r="G132" s="62" t="s">
        <v>1695</v>
      </c>
      <c r="H132" s="62">
        <v>-100</v>
      </c>
      <c r="I132" s="62">
        <v>-556</v>
      </c>
      <c r="J132" s="62">
        <v>-100</v>
      </c>
      <c r="K132" s="62">
        <v>0</v>
      </c>
      <c r="L132" s="62" t="s">
        <v>30</v>
      </c>
      <c r="M132" s="62">
        <v>1505</v>
      </c>
      <c r="N132" s="62" t="s">
        <v>1689</v>
      </c>
      <c r="O132" s="62">
        <v>25916151</v>
      </c>
      <c r="P132" s="19" t="str">
        <f>MID(L132,3,3)</f>
        <v>EXP</v>
      </c>
      <c r="Q132" s="70" t="str">
        <f>IFERROR(MID(N132,5,FIND("/",N132,1)-1),LEFT(N132,3))</f>
        <v>EXP</v>
      </c>
      <c r="R132" s="70" t="str">
        <f>CONCATENATE(P132,Q132)</f>
        <v>EXPEXP</v>
      </c>
      <c r="S132" s="70" t="str">
        <f>VLOOKUP(R132,'Coding Matrix'!$D$8:$G$45,4,FALSE)</f>
        <v>Supply Chain</v>
      </c>
      <c r="T132" s="70" t="str">
        <f>VLOOKUP(R132,'Coding Matrix'!$D$8:$E$45,2,FALSE)</f>
        <v>Repeat Primary code if other codes are not applicable</v>
      </c>
      <c r="V132" s="70" t="s">
        <v>2268</v>
      </c>
    </row>
    <row r="133" spans="1:22" ht="15" customHeight="1" x14ac:dyDescent="0.25">
      <c r="A133" s="64">
        <v>25</v>
      </c>
      <c r="B133" s="62" t="s">
        <v>15</v>
      </c>
      <c r="C133" s="63">
        <v>43196</v>
      </c>
      <c r="D133" s="62" t="s">
        <v>16</v>
      </c>
      <c r="E133" s="62">
        <v>6749</v>
      </c>
      <c r="F133" s="62" t="s">
        <v>17</v>
      </c>
      <c r="G133" s="62" t="s">
        <v>1703</v>
      </c>
      <c r="H133" s="62">
        <v>-215</v>
      </c>
      <c r="I133" s="62">
        <v>-49.88</v>
      </c>
      <c r="J133" s="62">
        <v>-215</v>
      </c>
      <c r="K133" s="62">
        <v>0</v>
      </c>
      <c r="L133" s="62" t="s">
        <v>27</v>
      </c>
      <c r="M133" s="62">
        <v>950</v>
      </c>
      <c r="N133" s="62" t="s">
        <v>1704</v>
      </c>
      <c r="O133" s="62">
        <v>60582609</v>
      </c>
      <c r="P133" s="19" t="str">
        <f>MID(L133,3,3)</f>
        <v>DMG</v>
      </c>
      <c r="Q133" s="70" t="str">
        <f>IFERROR(MID(N133,5,FIND("/",N133,1)-1),LEFT(N133,3))</f>
        <v>DWH</v>
      </c>
      <c r="R133" s="70" t="str">
        <f>CONCATENATE(P133,Q133)</f>
        <v>DMGDWH</v>
      </c>
      <c r="S133" s="70" t="str">
        <f>VLOOKUP(R133,'Coding Matrix'!$D$8:$G$45,4,FALSE)</f>
        <v>Plant</v>
      </c>
      <c r="T133" s="70" t="str">
        <f>VLOOKUP(R133,'Coding Matrix'!$D$8:$E$45,2,FALSE)</f>
        <v>Damage Warehouse - Material Handling Damage</v>
      </c>
      <c r="V133" s="70" t="s">
        <v>2269</v>
      </c>
    </row>
    <row r="134" spans="1:22" ht="15" customHeight="1" x14ac:dyDescent="0.25">
      <c r="A134" s="64">
        <v>25</v>
      </c>
      <c r="B134" s="62" t="s">
        <v>15</v>
      </c>
      <c r="C134" s="63">
        <v>43196</v>
      </c>
      <c r="D134" s="62" t="s">
        <v>16</v>
      </c>
      <c r="E134" s="62">
        <v>11420</v>
      </c>
      <c r="F134" s="62" t="s">
        <v>17</v>
      </c>
      <c r="G134" s="62" t="s">
        <v>1713</v>
      </c>
      <c r="H134" s="62">
        <v>-26.8</v>
      </c>
      <c r="I134" s="62">
        <v>-261.24</v>
      </c>
      <c r="J134" s="62">
        <v>-26.8</v>
      </c>
      <c r="K134" s="62">
        <v>0</v>
      </c>
      <c r="L134" s="62" t="s">
        <v>30</v>
      </c>
      <c r="M134" s="62">
        <v>1505</v>
      </c>
      <c r="N134" s="62" t="s">
        <v>1689</v>
      </c>
      <c r="O134" s="62">
        <v>25159753</v>
      </c>
      <c r="P134" s="19" t="str">
        <f>MID(L134,3,3)</f>
        <v>EXP</v>
      </c>
      <c r="Q134" s="70" t="str">
        <f>IFERROR(MID(N134,5,FIND("/",N134,1)-1),LEFT(N134,3))</f>
        <v>EXP</v>
      </c>
      <c r="R134" s="70" t="str">
        <f>CONCATENATE(P134,Q134)</f>
        <v>EXPEXP</v>
      </c>
      <c r="S134" s="70" t="str">
        <f>VLOOKUP(R134,'Coding Matrix'!$D$8:$G$45,4,FALSE)</f>
        <v>Supply Chain</v>
      </c>
      <c r="T134" s="70" t="str">
        <f>VLOOKUP(R134,'Coding Matrix'!$D$8:$E$45,2,FALSE)</f>
        <v>Repeat Primary code if other codes are not applicable</v>
      </c>
      <c r="V134" s="70" t="s">
        <v>2270</v>
      </c>
    </row>
    <row r="135" spans="1:22" ht="15" customHeight="1" x14ac:dyDescent="0.25">
      <c r="A135" s="64">
        <v>25</v>
      </c>
      <c r="B135" s="62" t="s">
        <v>15</v>
      </c>
      <c r="C135" s="63">
        <v>43196</v>
      </c>
      <c r="D135" s="62" t="s">
        <v>23</v>
      </c>
      <c r="E135" s="62">
        <v>14351</v>
      </c>
      <c r="F135" s="62" t="s">
        <v>32</v>
      </c>
      <c r="G135" s="62" t="s">
        <v>1793</v>
      </c>
      <c r="H135" s="62">
        <v>-5</v>
      </c>
      <c r="I135" s="62">
        <v>-38.25</v>
      </c>
      <c r="J135" s="62">
        <v>-47</v>
      </c>
      <c r="K135" s="62">
        <v>0</v>
      </c>
      <c r="L135" s="62" t="s">
        <v>34</v>
      </c>
      <c r="M135" s="62">
        <v>1136</v>
      </c>
      <c r="N135" s="62" t="s">
        <v>1795</v>
      </c>
      <c r="O135" s="62">
        <v>25167944</v>
      </c>
      <c r="P135" s="19" t="str">
        <f>MID(L135,3,3)</f>
        <v>OOS</v>
      </c>
      <c r="Q135" s="70" t="str">
        <f>IFERROR(MID(N135,5,FIND("/",N135,1)-1),LEFT(N135,3))</f>
        <v>LKS</v>
      </c>
      <c r="R135" s="57" t="s">
        <v>2175</v>
      </c>
      <c r="S135" s="70" t="str">
        <f>VLOOKUP(R135,'Coding Matrix'!$D$8:$G$45,4,FALSE)</f>
        <v>Plant</v>
      </c>
      <c r="T135" s="70" t="str">
        <f>VLOOKUP(R135,'Coding Matrix'!$D$8:$E$45,2,FALSE)</f>
        <v>Seal Issues - Leakers</v>
      </c>
      <c r="U135" t="s">
        <v>2176</v>
      </c>
      <c r="V135" s="70" t="s">
        <v>2209</v>
      </c>
    </row>
    <row r="136" spans="1:22" ht="15" customHeight="1" x14ac:dyDescent="0.25">
      <c r="A136" s="64">
        <v>25</v>
      </c>
      <c r="B136" s="62" t="s">
        <v>15</v>
      </c>
      <c r="C136" s="63">
        <v>43196</v>
      </c>
      <c r="D136" s="62" t="s">
        <v>23</v>
      </c>
      <c r="E136" s="62">
        <v>14351</v>
      </c>
      <c r="F136" s="62" t="s">
        <v>32</v>
      </c>
      <c r="G136" s="62" t="s">
        <v>1793</v>
      </c>
      <c r="H136" s="62">
        <v>-6</v>
      </c>
      <c r="I136" s="62">
        <v>-45.9</v>
      </c>
      <c r="J136" s="62">
        <v>-56.4</v>
      </c>
      <c r="K136" s="62">
        <v>0</v>
      </c>
      <c r="L136" s="62" t="s">
        <v>34</v>
      </c>
      <c r="M136" s="62">
        <v>1140</v>
      </c>
      <c r="N136" s="62" t="s">
        <v>194</v>
      </c>
      <c r="O136" s="62">
        <v>25161447</v>
      </c>
      <c r="P136" s="19" t="str">
        <f>MID(L136,3,3)</f>
        <v>OOS</v>
      </c>
      <c r="Q136" s="70" t="str">
        <f>IFERROR(MID(N136,5,FIND("/",N136,1)-1),LEFT(N136,3))</f>
        <v>SEL</v>
      </c>
      <c r="R136" s="70" t="str">
        <f>CONCATENATE(P136,Q136)</f>
        <v>OOSSEL</v>
      </c>
      <c r="S136" s="70" t="str">
        <f>VLOOKUP(R136,'Coding Matrix'!$D$8:$G$45,4,FALSE)</f>
        <v>Plant</v>
      </c>
      <c r="T136" s="70" t="str">
        <f>VLOOKUP(R136,'Coding Matrix'!$D$8:$E$45,2,FALSE)</f>
        <v>Seal Issues - Leakers</v>
      </c>
      <c r="V136" s="70" t="s">
        <v>2209</v>
      </c>
    </row>
    <row r="137" spans="1:22" ht="15" customHeight="1" x14ac:dyDescent="0.25">
      <c r="A137" s="64">
        <v>25</v>
      </c>
      <c r="B137" s="62" t="s">
        <v>15</v>
      </c>
      <c r="C137" s="63">
        <v>43196</v>
      </c>
      <c r="D137" s="62" t="s">
        <v>23</v>
      </c>
      <c r="E137" s="62">
        <v>15391</v>
      </c>
      <c r="F137" s="62" t="s">
        <v>39</v>
      </c>
      <c r="G137" s="62" t="s">
        <v>40</v>
      </c>
      <c r="H137" s="62">
        <v>-4</v>
      </c>
      <c r="I137" s="62">
        <v>-66.510000000000005</v>
      </c>
      <c r="J137" s="62">
        <v>-92.4</v>
      </c>
      <c r="K137" s="62">
        <v>0</v>
      </c>
      <c r="L137" s="62" t="s">
        <v>27</v>
      </c>
      <c r="M137" s="62" t="s">
        <v>1806</v>
      </c>
      <c r="N137" s="62" t="s">
        <v>1807</v>
      </c>
      <c r="O137" s="62">
        <v>55546769</v>
      </c>
      <c r="P137" s="19" t="str">
        <f>MID(L137,3,3)</f>
        <v>DMG</v>
      </c>
      <c r="Q137" s="70" t="str">
        <f>IFERROR(MID(N137,5,FIND("/",N137,1)-1),LEFT(N137,3))</f>
        <v>CAS</v>
      </c>
      <c r="R137" s="57" t="s">
        <v>1595</v>
      </c>
      <c r="S137" s="70" t="str">
        <f>VLOOKUP(R137,'Coding Matrix'!$D$8:$G$45,4,FALSE)</f>
        <v>Plant</v>
      </c>
      <c r="T137" s="70" t="str">
        <f>VLOOKUP(R137,'Coding Matrix'!$D$8:$E$45,2,FALSE)</f>
        <v>Damage Warehouse - Material Handling Damage</v>
      </c>
      <c r="U137" t="s">
        <v>2178</v>
      </c>
      <c r="V137" s="70" t="s">
        <v>542</v>
      </c>
    </row>
    <row r="138" spans="1:22" ht="15" customHeight="1" x14ac:dyDescent="0.25">
      <c r="A138" s="64">
        <v>25</v>
      </c>
      <c r="B138" s="62" t="s">
        <v>15</v>
      </c>
      <c r="C138" s="63">
        <v>43196</v>
      </c>
      <c r="D138" s="62" t="s">
        <v>23</v>
      </c>
      <c r="E138" s="62">
        <v>15719</v>
      </c>
      <c r="F138" s="62" t="s">
        <v>32</v>
      </c>
      <c r="G138" s="62" t="s">
        <v>1817</v>
      </c>
      <c r="H138" s="62">
        <v>-4</v>
      </c>
      <c r="I138" s="62">
        <v>-43.46</v>
      </c>
      <c r="J138" s="62">
        <v>-37.6</v>
      </c>
      <c r="K138" s="62">
        <v>0</v>
      </c>
      <c r="L138" s="62" t="s">
        <v>34</v>
      </c>
      <c r="M138" s="62" t="s">
        <v>35</v>
      </c>
      <c r="N138" s="62" t="s">
        <v>36</v>
      </c>
      <c r="O138" s="62">
        <v>25167959</v>
      </c>
      <c r="P138" s="19" t="str">
        <f>MID(L138,3,3)</f>
        <v>OOS</v>
      </c>
      <c r="Q138" s="70" t="str">
        <f>IFERROR(MID(N138,5,FIND("/",N138,1)-1),LEFT(N138,3))</f>
        <v>CAS</v>
      </c>
      <c r="R138" s="57" t="s">
        <v>2175</v>
      </c>
      <c r="S138" s="70" t="str">
        <f>VLOOKUP(R138,'Coding Matrix'!$D$8:$G$45,4,FALSE)</f>
        <v>Plant</v>
      </c>
      <c r="T138" s="70" t="str">
        <f>VLOOKUP(R138,'Coding Matrix'!$D$8:$E$45,2,FALSE)</f>
        <v>Seal Issues - Leakers</v>
      </c>
      <c r="U138" t="s">
        <v>2176</v>
      </c>
      <c r="V138" s="70" t="s">
        <v>1379</v>
      </c>
    </row>
    <row r="139" spans="1:22" ht="15" customHeight="1" x14ac:dyDescent="0.25">
      <c r="A139" s="64">
        <v>25</v>
      </c>
      <c r="B139" s="62" t="s">
        <v>15</v>
      </c>
      <c r="C139" s="63">
        <v>43196</v>
      </c>
      <c r="D139" s="62" t="s">
        <v>23</v>
      </c>
      <c r="E139" s="62">
        <v>15719</v>
      </c>
      <c r="F139" s="62" t="s">
        <v>32</v>
      </c>
      <c r="G139" s="62" t="s">
        <v>1817</v>
      </c>
      <c r="H139" s="62">
        <v>-49</v>
      </c>
      <c r="I139" s="62">
        <v>-532.45000000000005</v>
      </c>
      <c r="J139" s="62">
        <v>-460.6</v>
      </c>
      <c r="K139" s="62">
        <v>0</v>
      </c>
      <c r="L139" s="62" t="s">
        <v>26</v>
      </c>
      <c r="M139" s="62">
        <v>1815</v>
      </c>
      <c r="N139" s="62" t="s">
        <v>201</v>
      </c>
      <c r="O139" s="62">
        <v>25161931</v>
      </c>
      <c r="P139" s="19" t="str">
        <f>MID(L139,3,3)</f>
        <v>OOS</v>
      </c>
      <c r="Q139" s="70" t="str">
        <f>IFERROR(MID(N139,5,FIND("/",N139,1)-1),LEFT(N139,3))</f>
        <v>SEL</v>
      </c>
      <c r="R139" s="57" t="str">
        <f>CONCATENATE(P139,Q139)</f>
        <v>OOSSEL</v>
      </c>
      <c r="S139" s="70" t="str">
        <f>VLOOKUP(R139,'Coding Matrix'!$D$8:$G$45,4,FALSE)</f>
        <v>Plant</v>
      </c>
      <c r="T139" s="70" t="str">
        <f>VLOOKUP(R139,'Coding Matrix'!$D$8:$E$45,2,FALSE)</f>
        <v>Seal Issues - Leakers</v>
      </c>
      <c r="V139" s="70" t="s">
        <v>1379</v>
      </c>
    </row>
    <row r="140" spans="1:22" ht="15" customHeight="1" x14ac:dyDescent="0.25">
      <c r="A140" s="64">
        <v>25</v>
      </c>
      <c r="B140" s="62" t="s">
        <v>15</v>
      </c>
      <c r="C140" s="63">
        <v>43196</v>
      </c>
      <c r="D140" s="62" t="s">
        <v>23</v>
      </c>
      <c r="E140" s="62">
        <v>15719</v>
      </c>
      <c r="F140" s="62" t="s">
        <v>32</v>
      </c>
      <c r="G140" s="62" t="s">
        <v>1817</v>
      </c>
      <c r="H140" s="62">
        <v>-101</v>
      </c>
      <c r="I140" s="62">
        <v>-1097.5</v>
      </c>
      <c r="J140" s="62">
        <v>-949.4</v>
      </c>
      <c r="K140" s="62">
        <v>0</v>
      </c>
      <c r="L140" s="62" t="s">
        <v>26</v>
      </c>
      <c r="M140" s="62">
        <v>1817</v>
      </c>
      <c r="N140" s="62" t="s">
        <v>201</v>
      </c>
      <c r="O140" s="62">
        <v>25161934</v>
      </c>
      <c r="P140" s="19" t="str">
        <f>MID(L140,3,3)</f>
        <v>OOS</v>
      </c>
      <c r="Q140" s="70" t="str">
        <f>IFERROR(MID(N140,5,FIND("/",N140,1)-1),LEFT(N140,3))</f>
        <v>SEL</v>
      </c>
      <c r="R140" s="57" t="str">
        <f>CONCATENATE(P140,Q140)</f>
        <v>OOSSEL</v>
      </c>
      <c r="S140" s="70" t="str">
        <f>VLOOKUP(R140,'Coding Matrix'!$D$8:$G$45,4,FALSE)</f>
        <v>Plant</v>
      </c>
      <c r="T140" s="70" t="str">
        <f>VLOOKUP(R140,'Coding Matrix'!$D$8:$E$45,2,FALSE)</f>
        <v>Seal Issues - Leakers</v>
      </c>
      <c r="V140" s="70" t="s">
        <v>1379</v>
      </c>
    </row>
    <row r="141" spans="1:22" ht="15" customHeight="1" x14ac:dyDescent="0.25">
      <c r="A141" s="64">
        <v>25</v>
      </c>
      <c r="B141" s="62" t="s">
        <v>15</v>
      </c>
      <c r="C141" s="63">
        <v>43196</v>
      </c>
      <c r="D141" s="62" t="s">
        <v>23</v>
      </c>
      <c r="E141" s="62">
        <v>21327</v>
      </c>
      <c r="F141" s="62" t="s">
        <v>38</v>
      </c>
      <c r="G141" s="62" t="s">
        <v>1899</v>
      </c>
      <c r="H141" s="62">
        <v>-1</v>
      </c>
      <c r="I141" s="62">
        <v>-9.6</v>
      </c>
      <c r="J141" s="62">
        <v>-17.5</v>
      </c>
      <c r="K141" s="62">
        <v>0</v>
      </c>
      <c r="L141" s="62" t="s">
        <v>27</v>
      </c>
      <c r="M141" s="62" t="s">
        <v>1806</v>
      </c>
      <c r="N141" s="62" t="s">
        <v>1830</v>
      </c>
      <c r="O141" s="62">
        <v>25169158</v>
      </c>
      <c r="P141" s="19" t="str">
        <f>MID(L141,3,3)</f>
        <v>DMG</v>
      </c>
      <c r="Q141" s="70" t="str">
        <f>IFERROR(MID(N141,5,FIND("/",N141,1)-1),LEFT(N141,3))</f>
        <v>CAS</v>
      </c>
      <c r="R141" s="70" t="s">
        <v>1595</v>
      </c>
      <c r="S141" s="70" t="str">
        <f>VLOOKUP(R141,'Coding Matrix'!$D$8:$G$45,4,FALSE)</f>
        <v>Plant</v>
      </c>
      <c r="T141" s="70" t="str">
        <f>VLOOKUP(R141,'Coding Matrix'!$D$8:$E$45,2,FALSE)</f>
        <v>Damage Warehouse - Material Handling Damage</v>
      </c>
      <c r="U141" t="s">
        <v>2178</v>
      </c>
      <c r="V141" s="70" t="s">
        <v>623</v>
      </c>
    </row>
    <row r="142" spans="1:22" ht="15" customHeight="1" x14ac:dyDescent="0.25">
      <c r="A142" s="64">
        <v>25</v>
      </c>
      <c r="B142" s="62" t="s">
        <v>15</v>
      </c>
      <c r="C142" s="63">
        <v>43196</v>
      </c>
      <c r="D142" s="62" t="s">
        <v>16</v>
      </c>
      <c r="E142" s="62">
        <v>21699</v>
      </c>
      <c r="F142" s="62" t="s">
        <v>17</v>
      </c>
      <c r="G142" s="62" t="s">
        <v>1728</v>
      </c>
      <c r="H142" s="62">
        <v>-8.1999999999999993</v>
      </c>
      <c r="I142" s="62">
        <v>-547.16</v>
      </c>
      <c r="J142" s="62">
        <v>-8.1999999999999993</v>
      </c>
      <c r="K142" s="62">
        <v>0</v>
      </c>
      <c r="L142" s="62" t="s">
        <v>31</v>
      </c>
      <c r="M142" s="62">
        <v>906</v>
      </c>
      <c r="N142" s="62" t="s">
        <v>1729</v>
      </c>
      <c r="O142" s="62">
        <v>25670946</v>
      </c>
      <c r="P142" s="19" t="str">
        <f>MID(L142,3,3)</f>
        <v xml:space="preserve">   </v>
      </c>
      <c r="Q142" s="70" t="str">
        <f>IFERROR(MID(N142,5,FIND("/",N142,1)-1),LEFT(N142,3))</f>
        <v>P PER K.CORNETT/EXP</v>
      </c>
      <c r="R142" s="57" t="s">
        <v>1597</v>
      </c>
      <c r="S142" s="70" t="str">
        <f>VLOOKUP(R142,'Coding Matrix'!$D$8:$G$45,4,FALSE)</f>
        <v>Plant</v>
      </c>
      <c r="T142" s="70" t="str">
        <f>VLOOKUP(R142,'Coding Matrix'!$D$8:$E$45,2,FALSE)</f>
        <v>Shipped out of rotation</v>
      </c>
      <c r="U142" t="s">
        <v>1592</v>
      </c>
      <c r="V142" s="70" t="s">
        <v>2271</v>
      </c>
    </row>
    <row r="143" spans="1:22" ht="15" customHeight="1" x14ac:dyDescent="0.25">
      <c r="A143" s="64">
        <v>25</v>
      </c>
      <c r="B143" s="62" t="s">
        <v>15</v>
      </c>
      <c r="C143" s="63">
        <v>43196</v>
      </c>
      <c r="D143" s="62" t="s">
        <v>23</v>
      </c>
      <c r="E143" s="62">
        <v>21933</v>
      </c>
      <c r="F143" s="62" t="s">
        <v>52</v>
      </c>
      <c r="G143" s="62" t="s">
        <v>1925</v>
      </c>
      <c r="H143" s="62">
        <v>-1</v>
      </c>
      <c r="I143" s="62">
        <v>-5.72</v>
      </c>
      <c r="J143" s="62">
        <v>-6.6</v>
      </c>
      <c r="K143" s="62">
        <v>0</v>
      </c>
      <c r="L143" s="62" t="s">
        <v>19</v>
      </c>
      <c r="M143" s="62">
        <v>1820</v>
      </c>
      <c r="N143" s="62" t="s">
        <v>1927</v>
      </c>
      <c r="O143" s="62">
        <v>25115649</v>
      </c>
      <c r="P143" s="19" t="str">
        <f>MID(L143,3,3)</f>
        <v>DMG</v>
      </c>
      <c r="Q143" s="70" t="str">
        <f>IFERROR(MID(N143,5,FIND("/",N143,1)-1),LEFT(N143,3))</f>
        <v>DWH</v>
      </c>
      <c r="R143" s="70" t="str">
        <f>CONCATENATE(P143,Q143)</f>
        <v>DMGDWH</v>
      </c>
      <c r="S143" s="70" t="str">
        <f>VLOOKUP(R143,'Coding Matrix'!$D$8:$G$45,4,FALSE)</f>
        <v>Plant</v>
      </c>
      <c r="T143" s="70" t="str">
        <f>VLOOKUP(R143,'Coding Matrix'!$D$8:$E$45,2,FALSE)</f>
        <v>Damage Warehouse - Material Handling Damage</v>
      </c>
      <c r="V143" s="70" t="s">
        <v>2256</v>
      </c>
    </row>
    <row r="144" spans="1:22" ht="15" customHeight="1" x14ac:dyDescent="0.25">
      <c r="A144" s="64">
        <v>25</v>
      </c>
      <c r="B144" s="62" t="s">
        <v>15</v>
      </c>
      <c r="C144" s="63">
        <v>43196</v>
      </c>
      <c r="D144" s="62" t="s">
        <v>23</v>
      </c>
      <c r="E144" s="62">
        <v>22152</v>
      </c>
      <c r="F144" s="62" t="s">
        <v>1935</v>
      </c>
      <c r="G144" s="62" t="s">
        <v>1936</v>
      </c>
      <c r="H144" s="62">
        <v>-1</v>
      </c>
      <c r="I144" s="62">
        <v>-14.37</v>
      </c>
      <c r="J144" s="62">
        <v>-12</v>
      </c>
      <c r="K144" s="62">
        <v>0</v>
      </c>
      <c r="L144" s="62" t="s">
        <v>26</v>
      </c>
      <c r="M144" s="62">
        <v>709</v>
      </c>
      <c r="N144" s="62" t="s">
        <v>1937</v>
      </c>
      <c r="O144" s="62">
        <v>25032684</v>
      </c>
      <c r="P144" s="19" t="str">
        <f>MID(L144,3,3)</f>
        <v>OOS</v>
      </c>
      <c r="Q144" s="70" t="str">
        <f>IFERROR(MID(N144,5,FIND("/",N144,1)-1),LEFT(N144,3))</f>
        <v>MDT</v>
      </c>
      <c r="R144" s="70" t="str">
        <f>CONCATENATE(P144,Q144)</f>
        <v>OOSMDT</v>
      </c>
      <c r="S144" s="70" t="str">
        <f>VLOOKUP(R144,'Coding Matrix'!$D$8:$G$45,4,FALSE)</f>
        <v>Plant</v>
      </c>
      <c r="T144" s="70" t="str">
        <f>VLOOKUP(R144,'Coding Matrix'!$D$8:$E$45,2,FALSE)</f>
        <v>Metal Detection Issue</v>
      </c>
      <c r="V144" s="70" t="s">
        <v>2272</v>
      </c>
    </row>
    <row r="145" spans="1:22" ht="15" customHeight="1" x14ac:dyDescent="0.25">
      <c r="A145" s="64">
        <v>25</v>
      </c>
      <c r="B145" s="62" t="s">
        <v>15</v>
      </c>
      <c r="C145" s="63">
        <v>43196</v>
      </c>
      <c r="D145" s="62" t="s">
        <v>23</v>
      </c>
      <c r="E145" s="62">
        <v>22152</v>
      </c>
      <c r="F145" s="62" t="s">
        <v>1935</v>
      </c>
      <c r="G145" s="62" t="s">
        <v>1936</v>
      </c>
      <c r="H145" s="62">
        <v>-1</v>
      </c>
      <c r="I145" s="62">
        <v>-14.37</v>
      </c>
      <c r="J145" s="62">
        <v>-12</v>
      </c>
      <c r="K145" s="62">
        <v>0</v>
      </c>
      <c r="L145" s="62" t="s">
        <v>26</v>
      </c>
      <c r="M145" s="62">
        <v>711</v>
      </c>
      <c r="N145" s="62" t="s">
        <v>1938</v>
      </c>
      <c r="O145" s="62">
        <v>25032683</v>
      </c>
      <c r="P145" s="19" t="str">
        <f>MID(L145,3,3)</f>
        <v>OOS</v>
      </c>
      <c r="Q145" s="70" t="str">
        <f>IFERROR(MID(N145,5,FIND("/",N145,1)-1),LEFT(N145,3))</f>
        <v>MDT</v>
      </c>
      <c r="R145" s="70" t="str">
        <f>CONCATENATE(P145,Q145)</f>
        <v>OOSMDT</v>
      </c>
      <c r="S145" s="70" t="str">
        <f>VLOOKUP(R145,'Coding Matrix'!$D$8:$G$45,4,FALSE)</f>
        <v>Plant</v>
      </c>
      <c r="T145" s="70" t="str">
        <f>VLOOKUP(R145,'Coding Matrix'!$D$8:$E$45,2,FALSE)</f>
        <v>Metal Detection Issue</v>
      </c>
      <c r="V145" s="70" t="s">
        <v>2272</v>
      </c>
    </row>
    <row r="146" spans="1:22" ht="15" customHeight="1" x14ac:dyDescent="0.25">
      <c r="A146" s="64">
        <v>25</v>
      </c>
      <c r="B146" s="62" t="s">
        <v>15</v>
      </c>
      <c r="C146" s="63">
        <v>43196</v>
      </c>
      <c r="D146" s="62" t="s">
        <v>23</v>
      </c>
      <c r="E146" s="62">
        <v>47020</v>
      </c>
      <c r="F146" s="62" t="s">
        <v>32</v>
      </c>
      <c r="G146" s="62" t="s">
        <v>1954</v>
      </c>
      <c r="H146" s="62">
        <v>-10</v>
      </c>
      <c r="I146" s="62">
        <v>-65.430000000000007</v>
      </c>
      <c r="J146" s="62">
        <v>-53</v>
      </c>
      <c r="K146" s="62">
        <v>0</v>
      </c>
      <c r="L146" s="62" t="s">
        <v>34</v>
      </c>
      <c r="M146" s="62" t="s">
        <v>35</v>
      </c>
      <c r="N146" s="62" t="s">
        <v>36</v>
      </c>
      <c r="O146" s="62">
        <v>25169185</v>
      </c>
      <c r="P146" s="19" t="str">
        <f>MID(L146,3,3)</f>
        <v>OOS</v>
      </c>
      <c r="Q146" s="70" t="str">
        <f>IFERROR(MID(N146,5,FIND("/",N146,1)-1),LEFT(N146,3))</f>
        <v>CAS</v>
      </c>
      <c r="R146" s="57" t="s">
        <v>2175</v>
      </c>
      <c r="S146" s="70" t="str">
        <f>VLOOKUP(R146,'Coding Matrix'!$D$8:$G$45,4,FALSE)</f>
        <v>Plant</v>
      </c>
      <c r="T146" s="70" t="str">
        <f>VLOOKUP(R146,'Coding Matrix'!$D$8:$E$45,2,FALSE)</f>
        <v>Seal Issues - Leakers</v>
      </c>
      <c r="U146" t="s">
        <v>2176</v>
      </c>
      <c r="V146" s="70" t="s">
        <v>2261</v>
      </c>
    </row>
    <row r="147" spans="1:22" ht="15" customHeight="1" x14ac:dyDescent="0.25">
      <c r="A147" s="64">
        <v>25</v>
      </c>
      <c r="B147" s="62" t="s">
        <v>15</v>
      </c>
      <c r="C147" s="63">
        <v>43196</v>
      </c>
      <c r="D147" s="62" t="s">
        <v>23</v>
      </c>
      <c r="E147" s="62">
        <v>47041</v>
      </c>
      <c r="F147" s="62" t="s">
        <v>32</v>
      </c>
      <c r="G147" s="62" t="s">
        <v>1955</v>
      </c>
      <c r="H147" s="62">
        <v>-1</v>
      </c>
      <c r="I147" s="62">
        <v>-10.61</v>
      </c>
      <c r="J147" s="62">
        <v>-9.4</v>
      </c>
      <c r="K147" s="62">
        <v>0</v>
      </c>
      <c r="L147" s="62" t="s">
        <v>34</v>
      </c>
      <c r="M147" s="62" t="s">
        <v>35</v>
      </c>
      <c r="N147" s="62" t="s">
        <v>1815</v>
      </c>
      <c r="O147" s="62">
        <v>25193140</v>
      </c>
      <c r="P147" s="19" t="str">
        <f>MID(L147,3,3)</f>
        <v>OOS</v>
      </c>
      <c r="Q147" s="70" t="str">
        <f>IFERROR(MID(N147,5,FIND("/",N147,1)-1),LEFT(N147,3))</f>
        <v>CAS</v>
      </c>
      <c r="R147" s="57" t="s">
        <v>2175</v>
      </c>
      <c r="S147" s="70" t="str">
        <f>VLOOKUP(R147,'Coding Matrix'!$D$8:$G$45,4,FALSE)</f>
        <v>Plant</v>
      </c>
      <c r="T147" s="70" t="str">
        <f>VLOOKUP(R147,'Coding Matrix'!$D$8:$E$45,2,FALSE)</f>
        <v>Seal Issues - Leakers</v>
      </c>
      <c r="U147" t="s">
        <v>2176</v>
      </c>
      <c r="V147" s="70" t="s">
        <v>1361</v>
      </c>
    </row>
    <row r="148" spans="1:22" ht="15" customHeight="1" x14ac:dyDescent="0.25">
      <c r="A148" s="64">
        <v>25</v>
      </c>
      <c r="B148" s="62" t="s">
        <v>15</v>
      </c>
      <c r="C148" s="63">
        <v>43196</v>
      </c>
      <c r="D148" s="62" t="s">
        <v>23</v>
      </c>
      <c r="E148" s="62">
        <v>47043</v>
      </c>
      <c r="F148" s="62" t="s">
        <v>32</v>
      </c>
      <c r="G148" s="62" t="s">
        <v>55</v>
      </c>
      <c r="H148" s="62">
        <v>-11</v>
      </c>
      <c r="I148" s="62">
        <v>-107.98</v>
      </c>
      <c r="J148" s="62">
        <v>-103.4</v>
      </c>
      <c r="K148" s="62">
        <v>0</v>
      </c>
      <c r="L148" s="62" t="s">
        <v>34</v>
      </c>
      <c r="M148" s="62">
        <v>1139</v>
      </c>
      <c r="N148" s="62" t="s">
        <v>194</v>
      </c>
      <c r="O148" s="62">
        <v>25167427</v>
      </c>
      <c r="P148" s="19" t="str">
        <f>MID(L148,3,3)</f>
        <v>OOS</v>
      </c>
      <c r="Q148" s="70" t="str">
        <f>IFERROR(MID(N148,5,FIND("/",N148,1)-1),LEFT(N148,3))</f>
        <v>SEL</v>
      </c>
      <c r="R148" s="70" t="str">
        <f>CONCATENATE(P148,Q148)</f>
        <v>OOSSEL</v>
      </c>
      <c r="S148" s="70" t="str">
        <f>VLOOKUP(R148,'Coding Matrix'!$D$8:$G$45,4,FALSE)</f>
        <v>Plant</v>
      </c>
      <c r="T148" s="70" t="str">
        <f>VLOOKUP(R148,'Coding Matrix'!$D$8:$E$45,2,FALSE)</f>
        <v>Seal Issues - Leakers</v>
      </c>
      <c r="V148" s="70" t="s">
        <v>2215</v>
      </c>
    </row>
    <row r="149" spans="1:22" ht="15" customHeight="1" x14ac:dyDescent="0.25">
      <c r="A149" s="64">
        <v>25</v>
      </c>
      <c r="B149" s="62" t="s">
        <v>15</v>
      </c>
      <c r="C149" s="63">
        <v>43196</v>
      </c>
      <c r="D149" s="62" t="s">
        <v>23</v>
      </c>
      <c r="E149" s="62">
        <v>47044</v>
      </c>
      <c r="F149" s="62" t="s">
        <v>1959</v>
      </c>
      <c r="G149" s="62" t="s">
        <v>1960</v>
      </c>
      <c r="H149" s="62">
        <v>-1</v>
      </c>
      <c r="I149" s="62">
        <v>-8.91</v>
      </c>
      <c r="J149" s="62">
        <v>-9.4</v>
      </c>
      <c r="K149" s="62">
        <v>0</v>
      </c>
      <c r="L149" s="62" t="s">
        <v>27</v>
      </c>
      <c r="M149" s="62">
        <v>1115</v>
      </c>
      <c r="N149" s="62" t="s">
        <v>225</v>
      </c>
      <c r="O149" s="62">
        <v>25139542</v>
      </c>
      <c r="P149" s="19" t="str">
        <f>MID(L149,3,3)</f>
        <v>DMG</v>
      </c>
      <c r="Q149" s="70" t="str">
        <f>IFERROR(MID(N149,5,FIND("/",N149,1)-1),LEFT(N149,3))</f>
        <v>DWH</v>
      </c>
      <c r="R149" s="70" t="str">
        <f>CONCATENATE(P149,Q149)</f>
        <v>DMGDWH</v>
      </c>
      <c r="S149" s="70" t="str">
        <f>VLOOKUP(R149,'Coding Matrix'!$D$8:$G$45,4,FALSE)</f>
        <v>Plant</v>
      </c>
      <c r="T149" s="70" t="str">
        <f>VLOOKUP(R149,'Coding Matrix'!$D$8:$E$45,2,FALSE)</f>
        <v>Damage Warehouse - Material Handling Damage</v>
      </c>
      <c r="V149" s="70" t="s">
        <v>2273</v>
      </c>
    </row>
    <row r="150" spans="1:22" ht="15" customHeight="1" x14ac:dyDescent="0.25">
      <c r="A150" s="64">
        <v>25</v>
      </c>
      <c r="B150" s="62" t="s">
        <v>15</v>
      </c>
      <c r="C150" s="63">
        <v>43196</v>
      </c>
      <c r="D150" s="62" t="s">
        <v>23</v>
      </c>
      <c r="E150" s="62">
        <v>47047</v>
      </c>
      <c r="F150" s="62" t="s">
        <v>32</v>
      </c>
      <c r="G150" s="62" t="s">
        <v>56</v>
      </c>
      <c r="H150" s="62">
        <v>-8</v>
      </c>
      <c r="I150" s="62">
        <v>-79.099999999999994</v>
      </c>
      <c r="J150" s="62">
        <v>-75.2</v>
      </c>
      <c r="K150" s="62">
        <v>0</v>
      </c>
      <c r="L150" s="62" t="s">
        <v>34</v>
      </c>
      <c r="M150" s="62" t="s">
        <v>35</v>
      </c>
      <c r="N150" s="62" t="s">
        <v>36</v>
      </c>
      <c r="O150" s="62">
        <v>25162673</v>
      </c>
      <c r="P150" s="19" t="str">
        <f>MID(L150,3,3)</f>
        <v>OOS</v>
      </c>
      <c r="Q150" s="70" t="str">
        <f>IFERROR(MID(N150,5,FIND("/",N150,1)-1),LEFT(N150,3))</f>
        <v>CAS</v>
      </c>
      <c r="R150" s="57" t="s">
        <v>2175</v>
      </c>
      <c r="S150" s="70" t="str">
        <f>VLOOKUP(R150,'Coding Matrix'!$D$8:$G$45,4,FALSE)</f>
        <v>Plant</v>
      </c>
      <c r="T150" s="70" t="str">
        <f>VLOOKUP(R150,'Coding Matrix'!$D$8:$E$45,2,FALSE)</f>
        <v>Seal Issues - Leakers</v>
      </c>
      <c r="U150" t="s">
        <v>2176</v>
      </c>
      <c r="V150" s="70" t="s">
        <v>447</v>
      </c>
    </row>
    <row r="151" spans="1:22" ht="15" customHeight="1" x14ac:dyDescent="0.25">
      <c r="A151" s="64">
        <v>25</v>
      </c>
      <c r="B151" s="62" t="s">
        <v>15</v>
      </c>
      <c r="C151" s="63">
        <v>43196</v>
      </c>
      <c r="D151" s="62" t="s">
        <v>23</v>
      </c>
      <c r="E151" s="62">
        <v>47047</v>
      </c>
      <c r="F151" s="62" t="s">
        <v>32</v>
      </c>
      <c r="G151" s="62" t="s">
        <v>56</v>
      </c>
      <c r="H151" s="62">
        <v>-1</v>
      </c>
      <c r="I151" s="62">
        <v>-9.8800000000000008</v>
      </c>
      <c r="J151" s="62">
        <v>-9.4</v>
      </c>
      <c r="K151" s="62">
        <v>0</v>
      </c>
      <c r="L151" s="62" t="s">
        <v>34</v>
      </c>
      <c r="M151" s="62">
        <v>1140</v>
      </c>
      <c r="N151" s="62" t="s">
        <v>194</v>
      </c>
      <c r="O151" s="62">
        <v>25162671</v>
      </c>
      <c r="P151" s="19" t="str">
        <f>MID(L151,3,3)</f>
        <v>OOS</v>
      </c>
      <c r="Q151" s="70" t="str">
        <f>IFERROR(MID(N151,5,FIND("/",N151,1)-1),LEFT(N151,3))</f>
        <v>SEL</v>
      </c>
      <c r="R151" s="70" t="str">
        <f>CONCATENATE(P151,Q151)</f>
        <v>OOSSEL</v>
      </c>
      <c r="S151" s="70" t="str">
        <f>VLOOKUP(R151,'Coding Matrix'!$D$8:$G$45,4,FALSE)</f>
        <v>Plant</v>
      </c>
      <c r="T151" s="70" t="str">
        <f>VLOOKUP(R151,'Coding Matrix'!$D$8:$E$45,2,FALSE)</f>
        <v>Seal Issues - Leakers</v>
      </c>
      <c r="V151" s="70" t="s">
        <v>447</v>
      </c>
    </row>
    <row r="152" spans="1:22" ht="15" customHeight="1" x14ac:dyDescent="0.25">
      <c r="A152" s="64">
        <v>25</v>
      </c>
      <c r="B152" s="62" t="s">
        <v>15</v>
      </c>
      <c r="C152" s="63">
        <v>43196</v>
      </c>
      <c r="D152" s="62" t="s">
        <v>23</v>
      </c>
      <c r="E152" s="62">
        <v>58500</v>
      </c>
      <c r="F152" s="62" t="s">
        <v>1950</v>
      </c>
      <c r="G152" s="62" t="s">
        <v>1965</v>
      </c>
      <c r="H152" s="62">
        <v>-2</v>
      </c>
      <c r="I152" s="62">
        <v>-49.16</v>
      </c>
      <c r="J152" s="62">
        <v>-70</v>
      </c>
      <c r="K152" s="62">
        <v>0</v>
      </c>
      <c r="L152" s="62" t="s">
        <v>34</v>
      </c>
      <c r="M152" s="62" t="s">
        <v>35</v>
      </c>
      <c r="N152" s="62" t="s">
        <v>36</v>
      </c>
      <c r="O152" s="62">
        <v>60576075</v>
      </c>
      <c r="P152" s="19" t="str">
        <f>MID(L152,3,3)</f>
        <v>OOS</v>
      </c>
      <c r="Q152" s="70" t="str">
        <f>IFERROR(MID(N152,5,FIND("/",N152,1)-1),LEFT(N152,3))</f>
        <v>CAS</v>
      </c>
      <c r="R152" s="57" t="s">
        <v>2175</v>
      </c>
      <c r="S152" s="70" t="str">
        <f>VLOOKUP(R152,'Coding Matrix'!$D$8:$G$45,4,FALSE)</f>
        <v>Plant</v>
      </c>
      <c r="T152" s="70" t="str">
        <f>VLOOKUP(R152,'Coding Matrix'!$D$8:$E$45,2,FALSE)</f>
        <v>Seal Issues - Leakers</v>
      </c>
      <c r="U152" t="s">
        <v>2176</v>
      </c>
      <c r="V152" s="70" t="s">
        <v>770</v>
      </c>
    </row>
    <row r="153" spans="1:22" ht="15" customHeight="1" x14ac:dyDescent="0.25">
      <c r="A153" s="64">
        <v>25</v>
      </c>
      <c r="B153" s="62" t="s">
        <v>15</v>
      </c>
      <c r="C153" s="63">
        <v>43196</v>
      </c>
      <c r="D153" s="62" t="s">
        <v>23</v>
      </c>
      <c r="E153" s="62">
        <v>58500</v>
      </c>
      <c r="F153" s="62" t="s">
        <v>1950</v>
      </c>
      <c r="G153" s="62" t="s">
        <v>1965</v>
      </c>
      <c r="H153" s="62">
        <v>-2</v>
      </c>
      <c r="I153" s="62">
        <v>-49.16</v>
      </c>
      <c r="J153" s="62">
        <v>-70</v>
      </c>
      <c r="K153" s="62">
        <v>0</v>
      </c>
      <c r="L153" s="62" t="s">
        <v>34</v>
      </c>
      <c r="M153" s="62">
        <v>1137</v>
      </c>
      <c r="N153" s="62" t="s">
        <v>1795</v>
      </c>
      <c r="O153" s="62">
        <v>60576073</v>
      </c>
      <c r="P153" s="19" t="str">
        <f>MID(L153,3,3)</f>
        <v>OOS</v>
      </c>
      <c r="Q153" s="70" t="str">
        <f>IFERROR(MID(N153,5,FIND("/",N153,1)-1),LEFT(N153,3))</f>
        <v>LKS</v>
      </c>
      <c r="R153" s="57" t="s">
        <v>2175</v>
      </c>
      <c r="S153" s="70" t="str">
        <f>VLOOKUP(R153,'Coding Matrix'!$D$8:$G$45,4,FALSE)</f>
        <v>Plant</v>
      </c>
      <c r="T153" s="70" t="str">
        <f>VLOOKUP(R153,'Coding Matrix'!$D$8:$E$45,2,FALSE)</f>
        <v>Seal Issues - Leakers</v>
      </c>
      <c r="U153" t="s">
        <v>2176</v>
      </c>
      <c r="V153" s="70" t="s">
        <v>770</v>
      </c>
    </row>
    <row r="154" spans="1:22" ht="15" customHeight="1" x14ac:dyDescent="0.25">
      <c r="A154" s="64">
        <v>25</v>
      </c>
      <c r="B154" s="62" t="s">
        <v>15</v>
      </c>
      <c r="C154" s="63">
        <v>43196</v>
      </c>
      <c r="D154" s="62" t="s">
        <v>23</v>
      </c>
      <c r="E154" s="62">
        <v>71368</v>
      </c>
      <c r="F154" s="62" t="s">
        <v>32</v>
      </c>
      <c r="G154" s="62" t="s">
        <v>1972</v>
      </c>
      <c r="H154" s="62">
        <v>-1</v>
      </c>
      <c r="I154" s="62">
        <v>-18.93</v>
      </c>
      <c r="J154" s="62">
        <v>-34</v>
      </c>
      <c r="K154" s="62">
        <v>0</v>
      </c>
      <c r="L154" s="62" t="s">
        <v>34</v>
      </c>
      <c r="M154" s="62">
        <v>1138</v>
      </c>
      <c r="N154" s="62" t="s">
        <v>1795</v>
      </c>
      <c r="O154" s="62">
        <v>25176529</v>
      </c>
      <c r="P154" s="19" t="str">
        <f>MID(L154,3,3)</f>
        <v>OOS</v>
      </c>
      <c r="Q154" s="70" t="str">
        <f>IFERROR(MID(N154,5,FIND("/",N154,1)-1),LEFT(N154,3))</f>
        <v>LKS</v>
      </c>
      <c r="R154" s="57" t="s">
        <v>2175</v>
      </c>
      <c r="S154" s="70" t="str">
        <f>VLOOKUP(R154,'Coding Matrix'!$D$8:$G$45,4,FALSE)</f>
        <v>Plant</v>
      </c>
      <c r="T154" s="70" t="str">
        <f>VLOOKUP(R154,'Coding Matrix'!$D$8:$E$45,2,FALSE)</f>
        <v>Seal Issues - Leakers</v>
      </c>
      <c r="U154" s="70" t="s">
        <v>2176</v>
      </c>
      <c r="V154" s="70" t="s">
        <v>2274</v>
      </c>
    </row>
    <row r="155" spans="1:22" ht="15" customHeight="1" x14ac:dyDescent="0.25">
      <c r="A155" s="64">
        <v>25</v>
      </c>
      <c r="B155" s="62" t="s">
        <v>15</v>
      </c>
      <c r="C155" s="63">
        <v>43196</v>
      </c>
      <c r="D155" s="62" t="s">
        <v>273</v>
      </c>
      <c r="E155" s="62">
        <v>97106</v>
      </c>
      <c r="F155" s="62" t="s">
        <v>17</v>
      </c>
      <c r="G155" s="62" t="s">
        <v>2020</v>
      </c>
      <c r="H155" s="62">
        <v>-1800</v>
      </c>
      <c r="I155" s="62">
        <v>-173.7</v>
      </c>
      <c r="J155" s="62">
        <v>-1800</v>
      </c>
      <c r="K155" s="62">
        <v>0</v>
      </c>
      <c r="L155" s="62" t="s">
        <v>27</v>
      </c>
      <c r="M155" s="62">
        <v>1020</v>
      </c>
      <c r="N155" s="62" t="s">
        <v>2021</v>
      </c>
      <c r="O155" s="62">
        <v>0</v>
      </c>
      <c r="P155" s="19" t="str">
        <f>MID(L155,3,3)</f>
        <v>DMG</v>
      </c>
      <c r="Q155" s="70" t="str">
        <f>IFERROR(MID(N155,5,FIND("/",N155,1)-1),LEFT(N155,3))</f>
        <v>DWH</v>
      </c>
      <c r="R155" s="70" t="str">
        <f>CONCATENATE(P155,Q155)</f>
        <v>DMGDWH</v>
      </c>
      <c r="S155" s="70" t="str">
        <f>VLOOKUP(R155,'Coding Matrix'!$D$8:$G$45,4,FALSE)</f>
        <v>Plant</v>
      </c>
      <c r="T155" s="70" t="str">
        <f>VLOOKUP(R155,'Coding Matrix'!$D$8:$E$45,2,FALSE)</f>
        <v>Damage Warehouse - Material Handling Damage</v>
      </c>
      <c r="V155" s="70" t="s">
        <v>2275</v>
      </c>
    </row>
    <row r="156" spans="1:22" ht="15" customHeight="1" x14ac:dyDescent="0.25">
      <c r="A156" s="64">
        <v>25</v>
      </c>
      <c r="B156" s="62" t="s">
        <v>15</v>
      </c>
      <c r="C156" s="63">
        <v>43197</v>
      </c>
      <c r="D156" s="62" t="s">
        <v>23</v>
      </c>
      <c r="E156" s="62">
        <v>13810</v>
      </c>
      <c r="F156" s="62" t="s">
        <v>49</v>
      </c>
      <c r="G156" s="62" t="s">
        <v>1788</v>
      </c>
      <c r="H156" s="62">
        <v>-1</v>
      </c>
      <c r="I156" s="62">
        <v>-13.23</v>
      </c>
      <c r="J156" s="62">
        <v>-15.4</v>
      </c>
      <c r="K156" s="62">
        <v>0</v>
      </c>
      <c r="L156" s="62" t="s">
        <v>31</v>
      </c>
      <c r="M156" s="62" t="s">
        <v>1789</v>
      </c>
      <c r="N156" s="62" t="s">
        <v>1777</v>
      </c>
      <c r="O156" s="62">
        <v>25807213</v>
      </c>
      <c r="P156" s="19" t="str">
        <f>MID(L156,3,3)</f>
        <v xml:space="preserve">   </v>
      </c>
      <c r="Q156" s="70" t="str">
        <f>IFERROR(MID(N156,5,FIND("/",N156,1)-1),LEFT(N156,3))</f>
        <v>LKS</v>
      </c>
      <c r="R156" s="57" t="s">
        <v>2175</v>
      </c>
      <c r="S156" s="70" t="str">
        <f>VLOOKUP(R156,'Coding Matrix'!$D$8:$G$45,4,FALSE)</f>
        <v>Plant</v>
      </c>
      <c r="T156" s="70" t="str">
        <f>VLOOKUP(R156,'Coding Matrix'!$D$8:$E$45,2,FALSE)</f>
        <v>Seal Issues - Leakers</v>
      </c>
      <c r="U156" t="s">
        <v>2176</v>
      </c>
      <c r="V156" s="70" t="s">
        <v>2276</v>
      </c>
    </row>
    <row r="157" spans="1:22" ht="15" customHeight="1" x14ac:dyDescent="0.25">
      <c r="A157" s="64">
        <v>25</v>
      </c>
      <c r="B157" s="62" t="s">
        <v>15</v>
      </c>
      <c r="C157" s="63">
        <v>43197</v>
      </c>
      <c r="D157" s="62" t="s">
        <v>23</v>
      </c>
      <c r="E157" s="62">
        <v>15391</v>
      </c>
      <c r="F157" s="62" t="s">
        <v>39</v>
      </c>
      <c r="G157" s="62" t="s">
        <v>40</v>
      </c>
      <c r="H157" s="62">
        <v>-3</v>
      </c>
      <c r="I157" s="62">
        <v>-49.88</v>
      </c>
      <c r="J157" s="62">
        <v>-69.3</v>
      </c>
      <c r="K157" s="62">
        <v>0</v>
      </c>
      <c r="L157" s="62" t="s">
        <v>34</v>
      </c>
      <c r="M157" s="62" t="s">
        <v>35</v>
      </c>
      <c r="N157" s="62" t="s">
        <v>36</v>
      </c>
      <c r="O157" s="62">
        <v>55546766</v>
      </c>
      <c r="P157" s="19" t="str">
        <f>MID(L157,3,3)</f>
        <v>OOS</v>
      </c>
      <c r="Q157" s="70" t="str">
        <f>IFERROR(MID(N157,5,FIND("/",N157,1)-1),LEFT(N157,3))</f>
        <v>CAS</v>
      </c>
      <c r="R157" s="57" t="s">
        <v>2175</v>
      </c>
      <c r="S157" s="70" t="str">
        <f>VLOOKUP(R157,'Coding Matrix'!$D$8:$G$45,4,FALSE)</f>
        <v>Plant</v>
      </c>
      <c r="T157" s="70" t="str">
        <f>VLOOKUP(R157,'Coding Matrix'!$D$8:$E$45,2,FALSE)</f>
        <v>Seal Issues - Leakers</v>
      </c>
      <c r="U157" t="s">
        <v>2176</v>
      </c>
      <c r="V157" s="70" t="s">
        <v>542</v>
      </c>
    </row>
    <row r="158" spans="1:22" ht="15" customHeight="1" x14ac:dyDescent="0.25">
      <c r="A158" s="64">
        <v>25</v>
      </c>
      <c r="B158" s="62" t="s">
        <v>15</v>
      </c>
      <c r="C158" s="63">
        <v>43197</v>
      </c>
      <c r="D158" s="62" t="s">
        <v>23</v>
      </c>
      <c r="E158" s="62">
        <v>15839</v>
      </c>
      <c r="F158" s="62" t="s">
        <v>54</v>
      </c>
      <c r="G158" s="62" t="s">
        <v>1821</v>
      </c>
      <c r="H158" s="62">
        <v>-1</v>
      </c>
      <c r="I158" s="62">
        <v>-15.63</v>
      </c>
      <c r="J158" s="62">
        <v>-23.1</v>
      </c>
      <c r="K158" s="62">
        <v>0</v>
      </c>
      <c r="L158" s="62" t="s">
        <v>34</v>
      </c>
      <c r="M158" s="62" t="s">
        <v>35</v>
      </c>
      <c r="N158" s="62" t="s">
        <v>1815</v>
      </c>
      <c r="O158" s="62">
        <v>55550192</v>
      </c>
      <c r="P158" s="19" t="str">
        <f>MID(L158,3,3)</f>
        <v>OOS</v>
      </c>
      <c r="Q158" s="70" t="str">
        <f>IFERROR(MID(N158,5,FIND("/",N158,1)-1),LEFT(N158,3))</f>
        <v>CAS</v>
      </c>
      <c r="R158" s="57" t="s">
        <v>2175</v>
      </c>
      <c r="S158" s="70" t="str">
        <f>VLOOKUP(R158,'Coding Matrix'!$D$8:$G$45,4,FALSE)</f>
        <v>Plant</v>
      </c>
      <c r="T158" s="70" t="str">
        <f>VLOOKUP(R158,'Coding Matrix'!$D$8:$E$45,2,FALSE)</f>
        <v>Seal Issues - Leakers</v>
      </c>
      <c r="U158" t="s">
        <v>2176</v>
      </c>
      <c r="V158" s="70" t="s">
        <v>847</v>
      </c>
    </row>
    <row r="159" spans="1:22" ht="15" customHeight="1" x14ac:dyDescent="0.25">
      <c r="A159" s="64">
        <v>25</v>
      </c>
      <c r="B159" s="62" t="s">
        <v>15</v>
      </c>
      <c r="C159" s="63">
        <v>43197</v>
      </c>
      <c r="D159" s="62" t="s">
        <v>23</v>
      </c>
      <c r="E159" s="62">
        <v>22231</v>
      </c>
      <c r="F159" s="62" t="s">
        <v>54</v>
      </c>
      <c r="G159" s="62" t="s">
        <v>1943</v>
      </c>
      <c r="H159" s="62">
        <v>-11</v>
      </c>
      <c r="I159" s="62">
        <v>-316.25</v>
      </c>
      <c r="J159" s="62">
        <v>-550</v>
      </c>
      <c r="K159" s="62">
        <v>0</v>
      </c>
      <c r="L159" s="62" t="s">
        <v>34</v>
      </c>
      <c r="M159" s="62" t="s">
        <v>35</v>
      </c>
      <c r="N159" s="62" t="s">
        <v>36</v>
      </c>
      <c r="O159" s="62">
        <v>34818880</v>
      </c>
      <c r="P159" s="19" t="str">
        <f>MID(L159,3,3)</f>
        <v>OOS</v>
      </c>
      <c r="Q159" s="70" t="str">
        <f>IFERROR(MID(N159,5,FIND("/",N159,1)-1),LEFT(N159,3))</f>
        <v>CAS</v>
      </c>
      <c r="R159" s="57" t="s">
        <v>2175</v>
      </c>
      <c r="S159" s="70" t="str">
        <f>VLOOKUP(R159,'Coding Matrix'!$D$8:$G$45,4,FALSE)</f>
        <v>Plant</v>
      </c>
      <c r="T159" s="70" t="str">
        <f>VLOOKUP(R159,'Coding Matrix'!$D$8:$E$45,2,FALSE)</f>
        <v>Seal Issues - Leakers</v>
      </c>
      <c r="U159" t="s">
        <v>2176</v>
      </c>
      <c r="V159" s="70" t="s">
        <v>2277</v>
      </c>
    </row>
    <row r="160" spans="1:22" ht="15" customHeight="1" x14ac:dyDescent="0.25">
      <c r="A160" s="64">
        <v>25</v>
      </c>
      <c r="B160" s="62" t="s">
        <v>15</v>
      </c>
      <c r="C160" s="63">
        <v>43197</v>
      </c>
      <c r="D160" s="62" t="s">
        <v>23</v>
      </c>
      <c r="E160" s="62">
        <v>71733</v>
      </c>
      <c r="F160" s="62" t="s">
        <v>1974</v>
      </c>
      <c r="G160" s="62" t="s">
        <v>1978</v>
      </c>
      <c r="H160" s="62">
        <v>-1</v>
      </c>
      <c r="I160" s="62">
        <v>-27.66</v>
      </c>
      <c r="J160" s="62">
        <v>-31</v>
      </c>
      <c r="K160" s="62">
        <v>0</v>
      </c>
      <c r="L160" s="62" t="s">
        <v>31</v>
      </c>
      <c r="M160" s="62" t="s">
        <v>1789</v>
      </c>
      <c r="N160" s="62" t="s">
        <v>1979</v>
      </c>
      <c r="O160" s="62">
        <v>25144940</v>
      </c>
      <c r="P160" s="19" t="str">
        <f>MID(L160,3,3)</f>
        <v xml:space="preserve">   </v>
      </c>
      <c r="Q160" s="70" t="str">
        <f>IFERROR(MID(N160,5,FIND("/",N160,1)-1),LEFT(N160,3))</f>
        <v>WHS</v>
      </c>
      <c r="R160" s="70" t="s">
        <v>1595</v>
      </c>
      <c r="S160" s="70" t="str">
        <f>VLOOKUP(R160,'Coding Matrix'!$D$8:$G$45,4,FALSE)</f>
        <v>Plant</v>
      </c>
      <c r="T160" s="70" t="str">
        <f>VLOOKUP(R160,'Coding Matrix'!$D$8:$E$45,2,FALSE)</f>
        <v>Damage Warehouse - Material Handling Damage</v>
      </c>
      <c r="U160" t="s">
        <v>2178</v>
      </c>
      <c r="V160" s="70" t="s">
        <v>2278</v>
      </c>
    </row>
    <row r="161" spans="1:22" ht="15" customHeight="1" x14ac:dyDescent="0.25">
      <c r="A161" s="64">
        <v>25</v>
      </c>
      <c r="B161" s="62" t="s">
        <v>15</v>
      </c>
      <c r="C161" s="63">
        <v>43198</v>
      </c>
      <c r="D161" s="62" t="s">
        <v>23</v>
      </c>
      <c r="E161" s="62">
        <v>18189</v>
      </c>
      <c r="F161" s="62" t="s">
        <v>1839</v>
      </c>
      <c r="G161" s="62" t="s">
        <v>1840</v>
      </c>
      <c r="H161" s="62">
        <v>-6</v>
      </c>
      <c r="I161" s="62">
        <v>-92.16</v>
      </c>
      <c r="J161" s="62">
        <v>-138.6</v>
      </c>
      <c r="K161" s="62">
        <v>0</v>
      </c>
      <c r="L161" s="62" t="s">
        <v>34</v>
      </c>
      <c r="M161" s="62" t="s">
        <v>35</v>
      </c>
      <c r="N161" s="62" t="s">
        <v>36</v>
      </c>
      <c r="O161" s="62">
        <v>55546637</v>
      </c>
      <c r="P161" s="19" t="str">
        <f>MID(L161,3,3)</f>
        <v>OOS</v>
      </c>
      <c r="Q161" s="70" t="str">
        <f>IFERROR(MID(N161,5,FIND("/",N161,1)-1),LEFT(N161,3))</f>
        <v>CAS</v>
      </c>
      <c r="R161" s="57" t="s">
        <v>2175</v>
      </c>
      <c r="S161" s="70" t="str">
        <f>VLOOKUP(R161,'Coding Matrix'!$D$8:$G$45,4,FALSE)</f>
        <v>Plant</v>
      </c>
      <c r="T161" s="70" t="str">
        <f>VLOOKUP(R161,'Coding Matrix'!$D$8:$E$45,2,FALSE)</f>
        <v>Seal Issues - Leakers</v>
      </c>
      <c r="U161" t="s">
        <v>2176</v>
      </c>
      <c r="V161" s="70" t="s">
        <v>2279</v>
      </c>
    </row>
    <row r="162" spans="1:22" ht="15" customHeight="1" x14ac:dyDescent="0.25">
      <c r="A162" s="64">
        <v>25</v>
      </c>
      <c r="B162" s="62" t="s">
        <v>15</v>
      </c>
      <c r="C162" s="63">
        <v>43199</v>
      </c>
      <c r="D162" s="62" t="s">
        <v>60</v>
      </c>
      <c r="E162" s="62">
        <v>3628</v>
      </c>
      <c r="F162" s="62" t="s">
        <v>17</v>
      </c>
      <c r="G162" s="62" t="s">
        <v>263</v>
      </c>
      <c r="H162" s="62">
        <v>-190</v>
      </c>
      <c r="I162" s="62">
        <v>-96.95</v>
      </c>
      <c r="J162" s="62">
        <v>-190</v>
      </c>
      <c r="K162" s="62">
        <v>0</v>
      </c>
      <c r="L162" s="62" t="s">
        <v>34</v>
      </c>
      <c r="M162" s="62">
        <v>1325</v>
      </c>
      <c r="N162" s="62" t="s">
        <v>264</v>
      </c>
      <c r="O162" s="62">
        <v>25177810</v>
      </c>
      <c r="P162" s="19" t="str">
        <f>MID(L162,3,3)</f>
        <v>OOS</v>
      </c>
      <c r="Q162" s="70" t="str">
        <f>IFERROR(MID(N162,5,FIND("/",N162,1)-1),LEFT(N162,3))</f>
        <v>SUP</v>
      </c>
      <c r="R162" s="70" t="str">
        <f>CONCATENATE(P162,Q162)</f>
        <v>OOSSUP</v>
      </c>
      <c r="S162" s="70" t="str">
        <f>VLOOKUP(R162,'Coding Matrix'!$D$8:$G$45,4,FALSE)</f>
        <v>Plant</v>
      </c>
      <c r="T162" s="70" t="str">
        <f>VLOOKUP(R162,'Coding Matrix'!$D$8:$E$45,2,FALSE)</f>
        <v>Supplies</v>
      </c>
      <c r="V162" s="70" t="s">
        <v>2280</v>
      </c>
    </row>
    <row r="163" spans="1:22" ht="15" customHeight="1" x14ac:dyDescent="0.25">
      <c r="A163" s="64">
        <v>25</v>
      </c>
      <c r="B163" s="62" t="s">
        <v>15</v>
      </c>
      <c r="C163" s="63">
        <v>43199</v>
      </c>
      <c r="D163" s="62" t="s">
        <v>16</v>
      </c>
      <c r="E163" s="62">
        <v>5185</v>
      </c>
      <c r="F163" s="62" t="s">
        <v>17</v>
      </c>
      <c r="G163" s="62" t="s">
        <v>18</v>
      </c>
      <c r="H163" s="62">
        <v>-50</v>
      </c>
      <c r="I163" s="62">
        <v>-20.83</v>
      </c>
      <c r="J163" s="62">
        <v>-50</v>
      </c>
      <c r="K163" s="62">
        <v>0</v>
      </c>
      <c r="L163" s="62" t="s">
        <v>27</v>
      </c>
      <c r="M163" s="62">
        <v>1325</v>
      </c>
      <c r="N163" s="62" t="s">
        <v>173</v>
      </c>
      <c r="O163" s="62">
        <v>25217970</v>
      </c>
      <c r="P163" s="19" t="str">
        <f>MID(L163,3,3)</f>
        <v>DMG</v>
      </c>
      <c r="Q163" s="70" t="str">
        <f>IFERROR(MID(N163,5,FIND("/",N163,1)-1),LEFT(N163,3))</f>
        <v>DWH</v>
      </c>
      <c r="R163" s="70" t="str">
        <f>CONCATENATE(P163,Q163)</f>
        <v>DMGDWH</v>
      </c>
      <c r="S163" s="70" t="str">
        <f>VLOOKUP(R163,'Coding Matrix'!$D$8:$G$45,4,FALSE)</f>
        <v>Plant</v>
      </c>
      <c r="T163" s="70" t="str">
        <f>VLOOKUP(R163,'Coding Matrix'!$D$8:$E$45,2,FALSE)</f>
        <v>Damage Warehouse - Material Handling Damage</v>
      </c>
      <c r="V163" s="70" t="s">
        <v>2265</v>
      </c>
    </row>
    <row r="164" spans="1:22" ht="15" customHeight="1" x14ac:dyDescent="0.25">
      <c r="A164" s="64">
        <v>25</v>
      </c>
      <c r="B164" s="62" t="s">
        <v>15</v>
      </c>
      <c r="C164" s="63">
        <v>43199</v>
      </c>
      <c r="D164" s="62" t="s">
        <v>16</v>
      </c>
      <c r="E164" s="62">
        <v>5185</v>
      </c>
      <c r="F164" s="62" t="s">
        <v>17</v>
      </c>
      <c r="G164" s="62" t="s">
        <v>18</v>
      </c>
      <c r="H164" s="62">
        <v>-50</v>
      </c>
      <c r="I164" s="62">
        <v>-20.83</v>
      </c>
      <c r="J164" s="62">
        <v>-50</v>
      </c>
      <c r="K164" s="62">
        <v>0</v>
      </c>
      <c r="L164" s="62" t="s">
        <v>27</v>
      </c>
      <c r="M164" s="62">
        <v>1415</v>
      </c>
      <c r="N164" s="62" t="s">
        <v>174</v>
      </c>
      <c r="O164" s="62">
        <v>25189980</v>
      </c>
      <c r="P164" s="19" t="str">
        <f>MID(L164,3,3)</f>
        <v>DMG</v>
      </c>
      <c r="Q164" s="70" t="str">
        <f>IFERROR(MID(N164,5,FIND("/",N164,1)-1),LEFT(N164,3))</f>
        <v>DWH</v>
      </c>
      <c r="R164" s="70" t="str">
        <f>CONCATENATE(P164,Q164)</f>
        <v>DMGDWH</v>
      </c>
      <c r="S164" s="70" t="str">
        <f>VLOOKUP(R164,'Coding Matrix'!$D$8:$G$45,4,FALSE)</f>
        <v>Plant</v>
      </c>
      <c r="T164" s="70" t="str">
        <f>VLOOKUP(R164,'Coding Matrix'!$D$8:$E$45,2,FALSE)</f>
        <v>Damage Warehouse - Material Handling Damage</v>
      </c>
      <c r="V164" s="70" t="s">
        <v>2265</v>
      </c>
    </row>
    <row r="165" spans="1:22" ht="15" customHeight="1" x14ac:dyDescent="0.25">
      <c r="A165" s="64">
        <v>25</v>
      </c>
      <c r="B165" s="62" t="s">
        <v>15</v>
      </c>
      <c r="C165" s="63">
        <v>43199</v>
      </c>
      <c r="D165" s="62" t="s">
        <v>16</v>
      </c>
      <c r="E165" s="62">
        <v>5308</v>
      </c>
      <c r="F165" s="62" t="s">
        <v>17</v>
      </c>
      <c r="G165" s="62" t="s">
        <v>175</v>
      </c>
      <c r="H165" s="62">
        <v>-2</v>
      </c>
      <c r="I165" s="62">
        <v>-3.84</v>
      </c>
      <c r="J165" s="62">
        <v>-2</v>
      </c>
      <c r="K165" s="62">
        <v>0</v>
      </c>
      <c r="L165" s="62" t="s">
        <v>30</v>
      </c>
      <c r="M165" s="62">
        <v>1415</v>
      </c>
      <c r="N165" s="62" t="s">
        <v>176</v>
      </c>
      <c r="O165" s="62">
        <v>25937029</v>
      </c>
      <c r="P165" s="19" t="str">
        <f>MID(L165,3,3)</f>
        <v>EXP</v>
      </c>
      <c r="Q165" s="70" t="str">
        <f>IFERROR(MID(N165,5,FIND("/",N165,1)-1),LEFT(N165,3))</f>
        <v>SOR</v>
      </c>
      <c r="R165" s="70" t="str">
        <f>CONCATENATE(P165,Q165)</f>
        <v>EXPSOR</v>
      </c>
      <c r="S165" s="70" t="str">
        <f>VLOOKUP(R165,'Coding Matrix'!$D$8:$G$45,4,FALSE)</f>
        <v>Plant</v>
      </c>
      <c r="T165" s="70" t="str">
        <f>VLOOKUP(R165,'Coding Matrix'!$D$8:$E$45,2,FALSE)</f>
        <v>Shipped out of rotation</v>
      </c>
      <c r="V165" s="70" t="s">
        <v>2281</v>
      </c>
    </row>
    <row r="166" spans="1:22" ht="15" customHeight="1" x14ac:dyDescent="0.25">
      <c r="A166" s="64">
        <v>25</v>
      </c>
      <c r="B166" s="62" t="s">
        <v>15</v>
      </c>
      <c r="C166" s="63">
        <v>43199</v>
      </c>
      <c r="D166" s="62" t="s">
        <v>16</v>
      </c>
      <c r="E166" s="62">
        <v>5357</v>
      </c>
      <c r="F166" s="62" t="s">
        <v>17</v>
      </c>
      <c r="G166" s="62" t="s">
        <v>177</v>
      </c>
      <c r="H166" s="62">
        <v>-2</v>
      </c>
      <c r="I166" s="62">
        <v>-3.08</v>
      </c>
      <c r="J166" s="62">
        <v>-2</v>
      </c>
      <c r="K166" s="62">
        <v>0</v>
      </c>
      <c r="L166" s="62" t="s">
        <v>30</v>
      </c>
      <c r="M166" s="62">
        <v>1415</v>
      </c>
      <c r="N166" s="62" t="s">
        <v>176</v>
      </c>
      <c r="O166" s="62">
        <v>25095889</v>
      </c>
      <c r="P166" s="19" t="str">
        <f>MID(L166,3,3)</f>
        <v>EXP</v>
      </c>
      <c r="Q166" s="70" t="str">
        <f>IFERROR(MID(N166,5,FIND("/",N166,1)-1),LEFT(N166,3))</f>
        <v>SOR</v>
      </c>
      <c r="R166" s="70" t="str">
        <f>CONCATENATE(P166,Q166)</f>
        <v>EXPSOR</v>
      </c>
      <c r="S166" s="70" t="str">
        <f>VLOOKUP(R166,'Coding Matrix'!$D$8:$G$45,4,FALSE)</f>
        <v>Plant</v>
      </c>
      <c r="T166" s="70" t="str">
        <f>VLOOKUP(R166,'Coding Matrix'!$D$8:$E$45,2,FALSE)</f>
        <v>Shipped out of rotation</v>
      </c>
      <c r="U166" s="70"/>
      <c r="V166" s="70" t="s">
        <v>2282</v>
      </c>
    </row>
    <row r="167" spans="1:22" ht="15" customHeight="1" x14ac:dyDescent="0.25">
      <c r="A167" s="64">
        <v>25</v>
      </c>
      <c r="B167" s="62" t="s">
        <v>15</v>
      </c>
      <c r="C167" s="63">
        <v>43199</v>
      </c>
      <c r="D167" s="62" t="s">
        <v>16</v>
      </c>
      <c r="E167" s="62">
        <v>6501</v>
      </c>
      <c r="F167" s="62" t="s">
        <v>17</v>
      </c>
      <c r="G167" s="62" t="s">
        <v>178</v>
      </c>
      <c r="H167" s="62">
        <v>-9</v>
      </c>
      <c r="I167" s="62">
        <v>-13.24</v>
      </c>
      <c r="J167" s="62">
        <v>-9</v>
      </c>
      <c r="K167" s="62">
        <v>0</v>
      </c>
      <c r="L167" s="62" t="s">
        <v>30</v>
      </c>
      <c r="M167" s="62">
        <v>1415</v>
      </c>
      <c r="N167" s="62" t="s">
        <v>176</v>
      </c>
      <c r="O167" s="62">
        <v>25096782</v>
      </c>
      <c r="P167" s="19" t="str">
        <f>MID(L167,3,3)</f>
        <v>EXP</v>
      </c>
      <c r="Q167" s="70" t="str">
        <f>IFERROR(MID(N167,5,FIND("/",N167,1)-1),LEFT(N167,3))</f>
        <v>SOR</v>
      </c>
      <c r="R167" s="70" t="str">
        <f>CONCATENATE(P167,Q167)</f>
        <v>EXPSOR</v>
      </c>
      <c r="S167" s="70" t="str">
        <f>VLOOKUP(R167,'Coding Matrix'!$D$8:$G$45,4,FALSE)</f>
        <v>Plant</v>
      </c>
      <c r="T167" s="70" t="str">
        <f>VLOOKUP(R167,'Coding Matrix'!$D$8:$E$45,2,FALSE)</f>
        <v>Shipped out of rotation</v>
      </c>
      <c r="U167" s="70"/>
      <c r="V167" s="70" t="s">
        <v>2283</v>
      </c>
    </row>
    <row r="168" spans="1:22" ht="15" customHeight="1" x14ac:dyDescent="0.25">
      <c r="A168" s="64">
        <v>25</v>
      </c>
      <c r="B168" s="62" t="s">
        <v>15</v>
      </c>
      <c r="C168" s="63">
        <v>43199</v>
      </c>
      <c r="D168" s="62" t="s">
        <v>16</v>
      </c>
      <c r="E168" s="62">
        <v>6696</v>
      </c>
      <c r="F168" s="62" t="s">
        <v>17</v>
      </c>
      <c r="G168" s="62" t="s">
        <v>179</v>
      </c>
      <c r="H168" s="62">
        <v>-6</v>
      </c>
      <c r="I168" s="62">
        <v>-4.75</v>
      </c>
      <c r="J168" s="62">
        <v>-6</v>
      </c>
      <c r="K168" s="62">
        <v>0</v>
      </c>
      <c r="L168" s="62" t="s">
        <v>30</v>
      </c>
      <c r="M168" s="62">
        <v>1415</v>
      </c>
      <c r="N168" s="62" t="s">
        <v>176</v>
      </c>
      <c r="O168" s="62">
        <v>25096775</v>
      </c>
      <c r="P168" s="19" t="str">
        <f>MID(L168,3,3)</f>
        <v>EXP</v>
      </c>
      <c r="Q168" s="70" t="str">
        <f>IFERROR(MID(N168,5,FIND("/",N168,1)-1),LEFT(N168,3))</f>
        <v>SOR</v>
      </c>
      <c r="R168" s="70" t="str">
        <f>CONCATENATE(P168,Q168)</f>
        <v>EXPSOR</v>
      </c>
      <c r="S168" s="70" t="str">
        <f>VLOOKUP(R168,'Coding Matrix'!$D$8:$G$45,4,FALSE)</f>
        <v>Plant</v>
      </c>
      <c r="T168" s="70" t="str">
        <f>VLOOKUP(R168,'Coding Matrix'!$D$8:$E$45,2,FALSE)</f>
        <v>Shipped out of rotation</v>
      </c>
      <c r="U168" s="70"/>
      <c r="V168" s="70" t="s">
        <v>2284</v>
      </c>
    </row>
    <row r="169" spans="1:22" ht="15" customHeight="1" x14ac:dyDescent="0.25">
      <c r="A169" s="64">
        <v>25</v>
      </c>
      <c r="B169" s="62" t="s">
        <v>15</v>
      </c>
      <c r="C169" s="63">
        <v>43199</v>
      </c>
      <c r="D169" s="62" t="s">
        <v>16</v>
      </c>
      <c r="E169" s="62">
        <v>8050</v>
      </c>
      <c r="F169" s="62" t="s">
        <v>17</v>
      </c>
      <c r="G169" s="62" t="s">
        <v>180</v>
      </c>
      <c r="H169" s="62">
        <v>-33</v>
      </c>
      <c r="I169" s="62">
        <v>-3.36</v>
      </c>
      <c r="J169" s="62">
        <v>-33</v>
      </c>
      <c r="K169" s="62">
        <v>0</v>
      </c>
      <c r="L169" s="62" t="s">
        <v>27</v>
      </c>
      <c r="M169" s="62">
        <v>1415</v>
      </c>
      <c r="N169" s="62" t="s">
        <v>174</v>
      </c>
      <c r="O169" s="62">
        <v>25217491</v>
      </c>
      <c r="P169" s="19" t="str">
        <f>MID(L169,3,3)</f>
        <v>DMG</v>
      </c>
      <c r="Q169" s="70" t="str">
        <f>IFERROR(MID(N169,5,FIND("/",N169,1)-1),LEFT(N169,3))</f>
        <v>DWH</v>
      </c>
      <c r="R169" s="70" t="str">
        <f>CONCATENATE(P169,Q169)</f>
        <v>DMGDWH</v>
      </c>
      <c r="S169" s="70" t="str">
        <f>VLOOKUP(R169,'Coding Matrix'!$D$8:$G$45,4,FALSE)</f>
        <v>Plant</v>
      </c>
      <c r="T169" s="70" t="str">
        <f>VLOOKUP(R169,'Coding Matrix'!$D$8:$E$45,2,FALSE)</f>
        <v>Damage Warehouse - Material Handling Damage</v>
      </c>
      <c r="V169" s="70" t="s">
        <v>2285</v>
      </c>
    </row>
    <row r="170" spans="1:22" ht="15" customHeight="1" x14ac:dyDescent="0.25">
      <c r="A170" s="64">
        <v>25</v>
      </c>
      <c r="B170" s="62" t="s">
        <v>15</v>
      </c>
      <c r="C170" s="63">
        <v>43199</v>
      </c>
      <c r="D170" s="62" t="s">
        <v>23</v>
      </c>
      <c r="E170" s="62">
        <v>15952</v>
      </c>
      <c r="F170" s="62" t="s">
        <v>199</v>
      </c>
      <c r="G170" s="62" t="s">
        <v>200</v>
      </c>
      <c r="H170" s="62">
        <v>-1</v>
      </c>
      <c r="I170" s="62">
        <v>-18.18</v>
      </c>
      <c r="J170" s="62">
        <v>-24</v>
      </c>
      <c r="K170" s="62">
        <v>0</v>
      </c>
      <c r="L170" s="62" t="s">
        <v>26</v>
      </c>
      <c r="M170" s="62">
        <v>1839</v>
      </c>
      <c r="N170" s="62" t="s">
        <v>201</v>
      </c>
      <c r="O170" s="62">
        <v>25148142</v>
      </c>
      <c r="P170" s="19" t="str">
        <f>MID(L170,3,3)</f>
        <v>OOS</v>
      </c>
      <c r="Q170" s="70" t="str">
        <f>IFERROR(MID(N170,5,FIND("/",N170,1)-1),LEFT(N170,3))</f>
        <v>SEL</v>
      </c>
      <c r="R170" s="57" t="str">
        <f>CONCATENATE(P170,Q170)</f>
        <v>OOSSEL</v>
      </c>
      <c r="S170" s="70" t="str">
        <f>VLOOKUP(R170,'Coding Matrix'!$D$8:$G$45,4,FALSE)</f>
        <v>Plant</v>
      </c>
      <c r="T170" s="70" t="str">
        <f>VLOOKUP(R170,'Coding Matrix'!$D$8:$E$45,2,FALSE)</f>
        <v>Seal Issues - Leakers</v>
      </c>
      <c r="V170" s="70" t="s">
        <v>2286</v>
      </c>
    </row>
    <row r="171" spans="1:22" ht="15" customHeight="1" x14ac:dyDescent="0.25">
      <c r="A171" s="64">
        <v>25</v>
      </c>
      <c r="B171" s="62" t="s">
        <v>15</v>
      </c>
      <c r="C171" s="63">
        <v>43199</v>
      </c>
      <c r="D171" s="62" t="s">
        <v>23</v>
      </c>
      <c r="E171" s="62">
        <v>15970</v>
      </c>
      <c r="F171" s="62" t="s">
        <v>47</v>
      </c>
      <c r="G171" s="62" t="s">
        <v>202</v>
      </c>
      <c r="H171" s="62">
        <v>-2</v>
      </c>
      <c r="I171" s="62">
        <v>-29.77</v>
      </c>
      <c r="J171" s="62">
        <v>-33.6</v>
      </c>
      <c r="K171" s="62">
        <v>0</v>
      </c>
      <c r="L171" s="62" t="s">
        <v>27</v>
      </c>
      <c r="M171" s="62">
        <v>719</v>
      </c>
      <c r="N171" s="62" t="s">
        <v>203</v>
      </c>
      <c r="O171" s="62">
        <v>33125963</v>
      </c>
      <c r="P171" s="19" t="str">
        <f>MID(L171,3,3)</f>
        <v>DMG</v>
      </c>
      <c r="Q171" s="70" t="str">
        <f>IFERROR(MID(N171,5,FIND("/",N171,1)-1),LEFT(N171,3))</f>
        <v>DWH</v>
      </c>
      <c r="R171" s="70" t="str">
        <f>CONCATENATE(P171,Q171)</f>
        <v>DMGDWH</v>
      </c>
      <c r="S171" s="70" t="str">
        <f>VLOOKUP(R171,'Coding Matrix'!$D$8:$G$45,4,FALSE)</f>
        <v>Plant</v>
      </c>
      <c r="T171" s="70" t="str">
        <f>VLOOKUP(R171,'Coding Matrix'!$D$8:$E$45,2,FALSE)</f>
        <v>Damage Warehouse - Material Handling Damage</v>
      </c>
      <c r="V171" s="70" t="s">
        <v>2287</v>
      </c>
    </row>
    <row r="172" spans="1:22" ht="15" customHeight="1" x14ac:dyDescent="0.25">
      <c r="A172" s="64">
        <v>25</v>
      </c>
      <c r="B172" s="62" t="s">
        <v>15</v>
      </c>
      <c r="C172" s="63">
        <v>43199</v>
      </c>
      <c r="D172" s="62" t="s">
        <v>23</v>
      </c>
      <c r="E172" s="62">
        <v>16068</v>
      </c>
      <c r="F172" s="62" t="s">
        <v>204</v>
      </c>
      <c r="G172" s="62" t="s">
        <v>205</v>
      </c>
      <c r="H172" s="62">
        <v>-18</v>
      </c>
      <c r="I172" s="62">
        <v>-285.93</v>
      </c>
      <c r="J172" s="62">
        <v>-295.2</v>
      </c>
      <c r="K172" s="62">
        <v>0</v>
      </c>
      <c r="L172" s="62" t="s">
        <v>26</v>
      </c>
      <c r="M172" s="62">
        <v>1344</v>
      </c>
      <c r="N172" s="62" t="s">
        <v>206</v>
      </c>
      <c r="O172" s="62">
        <v>25161578</v>
      </c>
      <c r="P172" s="19" t="str">
        <f>MID(L172,3,3)</f>
        <v>OOS</v>
      </c>
      <c r="Q172" s="70" t="str">
        <f>IFERROR(MID(N172,5,FIND("/",N172,1)-1),LEFT(N172,3))</f>
        <v>SEL</v>
      </c>
      <c r="R172" s="70" t="str">
        <f>CONCATENATE(P172,Q172)</f>
        <v>OOSSEL</v>
      </c>
      <c r="S172" s="70" t="str">
        <f>VLOOKUP(R172,'Coding Matrix'!$D$8:$G$45,4,FALSE)</f>
        <v>Plant</v>
      </c>
      <c r="T172" s="70" t="str">
        <f>VLOOKUP(R172,'Coding Matrix'!$D$8:$E$45,2,FALSE)</f>
        <v>Seal Issues - Leakers</v>
      </c>
      <c r="U172" s="70"/>
      <c r="V172" s="70" t="s">
        <v>2288</v>
      </c>
    </row>
    <row r="173" spans="1:22" ht="15" customHeight="1" x14ac:dyDescent="0.25">
      <c r="A173" s="64">
        <v>25</v>
      </c>
      <c r="B173" s="62" t="s">
        <v>15</v>
      </c>
      <c r="C173" s="63">
        <v>43199</v>
      </c>
      <c r="D173" s="62" t="s">
        <v>23</v>
      </c>
      <c r="E173" s="62">
        <v>16617</v>
      </c>
      <c r="F173" s="62" t="s">
        <v>47</v>
      </c>
      <c r="G173" s="62" t="s">
        <v>209</v>
      </c>
      <c r="H173" s="62">
        <v>-1</v>
      </c>
      <c r="I173" s="62">
        <v>-15.59</v>
      </c>
      <c r="J173" s="62">
        <v>-19.600000000000001</v>
      </c>
      <c r="K173" s="62">
        <v>0</v>
      </c>
      <c r="L173" s="62" t="s">
        <v>27</v>
      </c>
      <c r="M173" s="62">
        <v>719</v>
      </c>
      <c r="N173" s="62" t="s">
        <v>203</v>
      </c>
      <c r="O173" s="62">
        <v>33127026</v>
      </c>
      <c r="P173" s="19" t="str">
        <f>MID(L173,3,3)</f>
        <v>DMG</v>
      </c>
      <c r="Q173" s="70" t="str">
        <f>IFERROR(MID(N173,5,FIND("/",N173,1)-1),LEFT(N173,3))</f>
        <v>DWH</v>
      </c>
      <c r="R173" s="70" t="str">
        <f>CONCATENATE(P173,Q173)</f>
        <v>DMGDWH</v>
      </c>
      <c r="S173" s="70" t="str">
        <f>VLOOKUP(R173,'Coding Matrix'!$D$8:$G$45,4,FALSE)</f>
        <v>Plant</v>
      </c>
      <c r="T173" s="70" t="str">
        <f>VLOOKUP(R173,'Coding Matrix'!$D$8:$E$45,2,FALSE)</f>
        <v>Damage Warehouse - Material Handling Damage</v>
      </c>
      <c r="U173" s="70"/>
      <c r="V173" s="70" t="s">
        <v>2289</v>
      </c>
    </row>
    <row r="174" spans="1:22" ht="15" customHeight="1" x14ac:dyDescent="0.25">
      <c r="A174" s="64">
        <v>25</v>
      </c>
      <c r="B174" s="62" t="s">
        <v>15</v>
      </c>
      <c r="C174" s="63">
        <v>43199</v>
      </c>
      <c r="D174" s="62" t="s">
        <v>23</v>
      </c>
      <c r="E174" s="62">
        <v>16671</v>
      </c>
      <c r="F174" s="62" t="s">
        <v>43</v>
      </c>
      <c r="G174" s="62" t="s">
        <v>212</v>
      </c>
      <c r="H174" s="62">
        <v>-1</v>
      </c>
      <c r="I174" s="62">
        <v>-6.09</v>
      </c>
      <c r="J174" s="62">
        <v>-5.6</v>
      </c>
      <c r="K174" s="62">
        <v>0</v>
      </c>
      <c r="L174" s="62" t="s">
        <v>27</v>
      </c>
      <c r="M174" s="62">
        <v>1359</v>
      </c>
      <c r="N174" s="62" t="s">
        <v>195</v>
      </c>
      <c r="O174" s="62">
        <v>25167567</v>
      </c>
      <c r="P174" s="19" t="str">
        <f>MID(L174,3,3)</f>
        <v>DMG</v>
      </c>
      <c r="Q174" s="70" t="str">
        <f>IFERROR(MID(N174,5,FIND("/",N174,1)-1),LEFT(N174,3))</f>
        <v>DWH</v>
      </c>
      <c r="R174" s="70" t="str">
        <f>CONCATENATE(P174,Q174)</f>
        <v>DMGDWH</v>
      </c>
      <c r="S174" s="70" t="str">
        <f>VLOOKUP(R174,'Coding Matrix'!$D$8:$G$45,4,FALSE)</f>
        <v>Plant</v>
      </c>
      <c r="T174" s="70" t="str">
        <f>VLOOKUP(R174,'Coding Matrix'!$D$8:$E$45,2,FALSE)</f>
        <v>Damage Warehouse - Material Handling Damage</v>
      </c>
      <c r="V174" s="70" t="s">
        <v>2290</v>
      </c>
    </row>
    <row r="175" spans="1:22" ht="15" customHeight="1" x14ac:dyDescent="0.25">
      <c r="A175" s="64">
        <v>25</v>
      </c>
      <c r="B175" s="62" t="s">
        <v>15</v>
      </c>
      <c r="C175" s="63">
        <v>43199</v>
      </c>
      <c r="D175" s="62" t="s">
        <v>23</v>
      </c>
      <c r="E175" s="62">
        <v>16672</v>
      </c>
      <c r="F175" s="62" t="s">
        <v>43</v>
      </c>
      <c r="G175" s="62" t="s">
        <v>213</v>
      </c>
      <c r="H175" s="62">
        <v>-2</v>
      </c>
      <c r="I175" s="62">
        <v>-14.61</v>
      </c>
      <c r="J175" s="62">
        <v>-11.3</v>
      </c>
      <c r="K175" s="62">
        <v>0</v>
      </c>
      <c r="L175" s="62" t="s">
        <v>27</v>
      </c>
      <c r="M175" s="62">
        <v>1400</v>
      </c>
      <c r="N175" s="62" t="s">
        <v>195</v>
      </c>
      <c r="O175" s="62">
        <v>25192466</v>
      </c>
      <c r="P175" s="19" t="str">
        <f>MID(L175,3,3)</f>
        <v>DMG</v>
      </c>
      <c r="Q175" s="70" t="str">
        <f>IFERROR(MID(N175,5,FIND("/",N175,1)-1),LEFT(N175,3))</f>
        <v>DWH</v>
      </c>
      <c r="R175" s="70" t="str">
        <f>CONCATENATE(P175,Q175)</f>
        <v>DMGDWH</v>
      </c>
      <c r="S175" s="70" t="str">
        <f>VLOOKUP(R175,'Coding Matrix'!$D$8:$G$45,4,FALSE)</f>
        <v>Plant</v>
      </c>
      <c r="T175" s="70" t="str">
        <f>VLOOKUP(R175,'Coding Matrix'!$D$8:$E$45,2,FALSE)</f>
        <v>Damage Warehouse - Material Handling Damage</v>
      </c>
      <c r="U175" s="70"/>
      <c r="V175" s="70" t="s">
        <v>2291</v>
      </c>
    </row>
    <row r="176" spans="1:22" ht="15" customHeight="1" x14ac:dyDescent="0.25">
      <c r="A176" s="64">
        <v>25</v>
      </c>
      <c r="B176" s="62" t="s">
        <v>15</v>
      </c>
      <c r="C176" s="63">
        <v>43199</v>
      </c>
      <c r="D176" s="62" t="s">
        <v>23</v>
      </c>
      <c r="E176" s="62">
        <v>16673</v>
      </c>
      <c r="F176" s="62" t="s">
        <v>43</v>
      </c>
      <c r="G176" s="62" t="s">
        <v>45</v>
      </c>
      <c r="H176" s="62">
        <v>-6</v>
      </c>
      <c r="I176" s="62">
        <v>-36.700000000000003</v>
      </c>
      <c r="J176" s="62">
        <v>-33.799999999999997</v>
      </c>
      <c r="K176" s="62">
        <v>0</v>
      </c>
      <c r="L176" s="62" t="s">
        <v>27</v>
      </c>
      <c r="M176" s="62">
        <v>7526</v>
      </c>
      <c r="N176" s="62" t="s">
        <v>195</v>
      </c>
      <c r="O176" s="62">
        <v>25168911</v>
      </c>
      <c r="P176" s="19" t="str">
        <f>MID(L176,3,3)</f>
        <v>DMG</v>
      </c>
      <c r="Q176" s="70" t="str">
        <f>IFERROR(MID(N176,5,FIND("/",N176,1)-1),LEFT(N176,3))</f>
        <v>DWH</v>
      </c>
      <c r="R176" s="70" t="str">
        <f>CONCATENATE(P176,Q176)</f>
        <v>DMGDWH</v>
      </c>
      <c r="S176" s="70" t="str">
        <f>VLOOKUP(R176,'Coding Matrix'!$D$8:$G$45,4,FALSE)</f>
        <v>Plant</v>
      </c>
      <c r="T176" s="70" t="str">
        <f>VLOOKUP(R176,'Coding Matrix'!$D$8:$E$45,2,FALSE)</f>
        <v>Damage Warehouse - Material Handling Damage</v>
      </c>
      <c r="U176" s="70"/>
      <c r="V176" s="70" t="s">
        <v>2211</v>
      </c>
    </row>
    <row r="177" spans="1:22" ht="15" customHeight="1" x14ac:dyDescent="0.25">
      <c r="A177" s="64">
        <v>25</v>
      </c>
      <c r="B177" s="62" t="s">
        <v>15</v>
      </c>
      <c r="C177" s="63">
        <v>43199</v>
      </c>
      <c r="D177" s="62" t="s">
        <v>23</v>
      </c>
      <c r="E177" s="62">
        <v>16673</v>
      </c>
      <c r="F177" s="62" t="s">
        <v>43</v>
      </c>
      <c r="G177" s="62" t="s">
        <v>45</v>
      </c>
      <c r="H177" s="62">
        <v>-7</v>
      </c>
      <c r="I177" s="62">
        <v>-42.78</v>
      </c>
      <c r="J177" s="62">
        <v>-39.4</v>
      </c>
      <c r="K177" s="62">
        <v>0</v>
      </c>
      <c r="L177" s="62" t="s">
        <v>27</v>
      </c>
      <c r="M177" s="62">
        <v>959</v>
      </c>
      <c r="N177" s="62" t="s">
        <v>195</v>
      </c>
      <c r="O177" s="62">
        <v>25168911</v>
      </c>
      <c r="P177" s="19" t="str">
        <f>MID(L177,3,3)</f>
        <v>DMG</v>
      </c>
      <c r="Q177" s="70" t="str">
        <f>IFERROR(MID(N177,5,FIND("/",N177,1)-1),LEFT(N177,3))</f>
        <v>DWH</v>
      </c>
      <c r="R177" s="70" t="str">
        <f>CONCATENATE(P177,Q177)</f>
        <v>DMGDWH</v>
      </c>
      <c r="S177" s="70" t="str">
        <f>VLOOKUP(R177,'Coding Matrix'!$D$8:$G$45,4,FALSE)</f>
        <v>Plant</v>
      </c>
      <c r="T177" s="70" t="str">
        <f>VLOOKUP(R177,'Coding Matrix'!$D$8:$E$45,2,FALSE)</f>
        <v>Damage Warehouse - Material Handling Damage</v>
      </c>
      <c r="V177" s="70" t="s">
        <v>2211</v>
      </c>
    </row>
    <row r="178" spans="1:22" ht="15" customHeight="1" x14ac:dyDescent="0.25">
      <c r="A178" s="64">
        <v>25</v>
      </c>
      <c r="B178" s="62" t="s">
        <v>15</v>
      </c>
      <c r="C178" s="63">
        <v>43199</v>
      </c>
      <c r="D178" s="62" t="s">
        <v>23</v>
      </c>
      <c r="E178" s="62">
        <v>16674</v>
      </c>
      <c r="F178" s="62" t="s">
        <v>43</v>
      </c>
      <c r="G178" s="62" t="s">
        <v>214</v>
      </c>
      <c r="H178" s="62">
        <v>-1</v>
      </c>
      <c r="I178" s="62">
        <v>-5.25</v>
      </c>
      <c r="J178" s="62">
        <v>-5.6</v>
      </c>
      <c r="K178" s="62">
        <v>0</v>
      </c>
      <c r="L178" s="62" t="s">
        <v>27</v>
      </c>
      <c r="M178" s="62">
        <v>959</v>
      </c>
      <c r="N178" s="62" t="s">
        <v>195</v>
      </c>
      <c r="O178" s="62">
        <v>25168379</v>
      </c>
      <c r="P178" s="19" t="str">
        <f>MID(L178,3,3)</f>
        <v>DMG</v>
      </c>
      <c r="Q178" s="70" t="str">
        <f>IFERROR(MID(N178,5,FIND("/",N178,1)-1),LEFT(N178,3))</f>
        <v>DWH</v>
      </c>
      <c r="R178" s="70" t="str">
        <f>CONCATENATE(P178,Q178)</f>
        <v>DMGDWH</v>
      </c>
      <c r="S178" s="70" t="str">
        <f>VLOOKUP(R178,'Coding Matrix'!$D$8:$G$45,4,FALSE)</f>
        <v>Plant</v>
      </c>
      <c r="T178" s="70" t="str">
        <f>VLOOKUP(R178,'Coding Matrix'!$D$8:$E$45,2,FALSE)</f>
        <v>Damage Warehouse - Material Handling Damage</v>
      </c>
      <c r="V178" s="70" t="s">
        <v>2292</v>
      </c>
    </row>
    <row r="179" spans="1:22" ht="15" customHeight="1" x14ac:dyDescent="0.25">
      <c r="A179" s="64">
        <v>25</v>
      </c>
      <c r="B179" s="62" t="s">
        <v>15</v>
      </c>
      <c r="C179" s="63">
        <v>43199</v>
      </c>
      <c r="D179" s="62" t="s">
        <v>23</v>
      </c>
      <c r="E179" s="62">
        <v>16687</v>
      </c>
      <c r="F179" s="62" t="s">
        <v>43</v>
      </c>
      <c r="G179" s="62" t="s">
        <v>46</v>
      </c>
      <c r="H179" s="62">
        <v>-3</v>
      </c>
      <c r="I179" s="62">
        <v>-26.69</v>
      </c>
      <c r="J179" s="62">
        <v>-16.899999999999999</v>
      </c>
      <c r="K179" s="62">
        <v>0</v>
      </c>
      <c r="L179" s="62" t="s">
        <v>27</v>
      </c>
      <c r="M179" s="62">
        <v>958</v>
      </c>
      <c r="N179" s="62" t="s">
        <v>195</v>
      </c>
      <c r="O179" s="62">
        <v>25191711</v>
      </c>
      <c r="P179" s="19" t="str">
        <f>MID(L179,3,3)</f>
        <v>DMG</v>
      </c>
      <c r="Q179" s="70" t="str">
        <f>IFERROR(MID(N179,5,FIND("/",N179,1)-1),LEFT(N179,3))</f>
        <v>DWH</v>
      </c>
      <c r="R179" s="70" t="str">
        <f>CONCATENATE(P179,Q179)</f>
        <v>DMGDWH</v>
      </c>
      <c r="S179" s="70" t="str">
        <f>VLOOKUP(R179,'Coding Matrix'!$D$8:$G$45,4,FALSE)</f>
        <v>Plant</v>
      </c>
      <c r="T179" s="70" t="str">
        <f>VLOOKUP(R179,'Coding Matrix'!$D$8:$E$45,2,FALSE)</f>
        <v>Damage Warehouse - Material Handling Damage</v>
      </c>
      <c r="V179" s="70" t="s">
        <v>2222</v>
      </c>
    </row>
    <row r="180" spans="1:22" ht="15" customHeight="1" x14ac:dyDescent="0.25">
      <c r="A180" s="64">
        <v>25</v>
      </c>
      <c r="B180" s="62" t="s">
        <v>15</v>
      </c>
      <c r="C180" s="63">
        <v>43199</v>
      </c>
      <c r="D180" s="62" t="s">
        <v>23</v>
      </c>
      <c r="E180" s="62">
        <v>17680</v>
      </c>
      <c r="F180" s="62" t="s">
        <v>63</v>
      </c>
      <c r="G180" s="62" t="s">
        <v>219</v>
      </c>
      <c r="H180" s="62">
        <v>-2</v>
      </c>
      <c r="I180" s="62">
        <v>-35.68</v>
      </c>
      <c r="J180" s="62">
        <v>-65.8</v>
      </c>
      <c r="K180" s="62">
        <v>0</v>
      </c>
      <c r="L180" s="62" t="s">
        <v>34</v>
      </c>
      <c r="M180" s="62">
        <v>1031</v>
      </c>
      <c r="N180" s="62" t="s">
        <v>194</v>
      </c>
      <c r="O180" s="62">
        <v>25131485</v>
      </c>
      <c r="P180" s="19" t="str">
        <f>MID(L180,3,3)</f>
        <v>OOS</v>
      </c>
      <c r="Q180" s="70" t="str">
        <f>IFERROR(MID(N180,5,FIND("/",N180,1)-1),LEFT(N180,3))</f>
        <v>SEL</v>
      </c>
      <c r="R180" s="70" t="str">
        <f>CONCATENATE(P180,Q180)</f>
        <v>OOSSEL</v>
      </c>
      <c r="S180" s="70" t="str">
        <f>VLOOKUP(R180,'Coding Matrix'!$D$8:$G$45,4,FALSE)</f>
        <v>Plant</v>
      </c>
      <c r="T180" s="70" t="str">
        <f>VLOOKUP(R180,'Coding Matrix'!$D$8:$E$45,2,FALSE)</f>
        <v>Seal Issues - Leakers</v>
      </c>
      <c r="U180" s="70"/>
      <c r="V180" s="70" t="s">
        <v>2293</v>
      </c>
    </row>
    <row r="181" spans="1:22" ht="15" customHeight="1" x14ac:dyDescent="0.25">
      <c r="A181" s="64">
        <v>25</v>
      </c>
      <c r="B181" s="62" t="s">
        <v>15</v>
      </c>
      <c r="C181" s="63">
        <v>43199</v>
      </c>
      <c r="D181" s="62" t="s">
        <v>23</v>
      </c>
      <c r="E181" s="62">
        <v>20949</v>
      </c>
      <c r="F181" s="62" t="s">
        <v>50</v>
      </c>
      <c r="G181" s="62" t="s">
        <v>227</v>
      </c>
      <c r="H181" s="62">
        <v>-1</v>
      </c>
      <c r="I181" s="62">
        <v>-7.48</v>
      </c>
      <c r="J181" s="62">
        <v>-5.6</v>
      </c>
      <c r="K181" s="62">
        <v>0</v>
      </c>
      <c r="L181" s="62" t="s">
        <v>27</v>
      </c>
      <c r="M181" s="62">
        <v>720</v>
      </c>
      <c r="N181" s="62" t="s">
        <v>203</v>
      </c>
      <c r="O181" s="62">
        <v>25141339</v>
      </c>
      <c r="P181" s="19" t="str">
        <f>MID(L181,3,3)</f>
        <v>DMG</v>
      </c>
      <c r="Q181" s="70" t="str">
        <f>IFERROR(MID(N181,5,FIND("/",N181,1)-1),LEFT(N181,3))</f>
        <v>DWH</v>
      </c>
      <c r="R181" s="70" t="str">
        <f>CONCATENATE(P181,Q181)</f>
        <v>DMGDWH</v>
      </c>
      <c r="S181" s="70" t="str">
        <f>VLOOKUP(R181,'Coding Matrix'!$D$8:$G$45,4,FALSE)</f>
        <v>Plant</v>
      </c>
      <c r="T181" s="70" t="str">
        <f>VLOOKUP(R181,'Coding Matrix'!$D$8:$E$45,2,FALSE)</f>
        <v>Damage Warehouse - Material Handling Damage</v>
      </c>
      <c r="U181" s="70"/>
      <c r="V181" s="70" t="s">
        <v>2294</v>
      </c>
    </row>
    <row r="182" spans="1:22" ht="15" customHeight="1" x14ac:dyDescent="0.25">
      <c r="A182" s="64">
        <v>25</v>
      </c>
      <c r="B182" s="62" t="s">
        <v>15</v>
      </c>
      <c r="C182" s="63">
        <v>43199</v>
      </c>
      <c r="D182" s="62" t="s">
        <v>23</v>
      </c>
      <c r="E182" s="62">
        <v>21174</v>
      </c>
      <c r="F182" s="62" t="s">
        <v>228</v>
      </c>
      <c r="G182" s="62" t="s">
        <v>230</v>
      </c>
      <c r="H182" s="62">
        <v>-1</v>
      </c>
      <c r="I182" s="62">
        <v>-30.76</v>
      </c>
      <c r="J182" s="62">
        <v>-36.200000000000003</v>
      </c>
      <c r="K182" s="62">
        <v>0</v>
      </c>
      <c r="L182" s="62" t="s">
        <v>27</v>
      </c>
      <c r="M182" s="62">
        <v>1343</v>
      </c>
      <c r="N182" s="62" t="s">
        <v>195</v>
      </c>
      <c r="O182" s="62">
        <v>25863325</v>
      </c>
      <c r="P182" s="19" t="str">
        <f>MID(L182,3,3)</f>
        <v>DMG</v>
      </c>
      <c r="Q182" s="70" t="str">
        <f>IFERROR(MID(N182,5,FIND("/",N182,1)-1),LEFT(N182,3))</f>
        <v>DWH</v>
      </c>
      <c r="R182" s="70" t="str">
        <f>CONCATENATE(P182,Q182)</f>
        <v>DMGDWH</v>
      </c>
      <c r="S182" s="70" t="str">
        <f>VLOOKUP(R182,'Coding Matrix'!$D$8:$G$45,4,FALSE)</f>
        <v>Plant</v>
      </c>
      <c r="T182" s="70" t="str">
        <f>VLOOKUP(R182,'Coding Matrix'!$D$8:$E$45,2,FALSE)</f>
        <v>Damage Warehouse - Material Handling Damage</v>
      </c>
      <c r="V182" s="70" t="s">
        <v>2295</v>
      </c>
    </row>
    <row r="183" spans="1:22" ht="15" customHeight="1" x14ac:dyDescent="0.25">
      <c r="A183" s="64">
        <v>25</v>
      </c>
      <c r="B183" s="62" t="s">
        <v>15</v>
      </c>
      <c r="C183" s="63">
        <v>43199</v>
      </c>
      <c r="D183" s="62" t="s">
        <v>23</v>
      </c>
      <c r="E183" s="62">
        <v>21397</v>
      </c>
      <c r="F183" s="62" t="s">
        <v>234</v>
      </c>
      <c r="G183" s="62" t="s">
        <v>235</v>
      </c>
      <c r="H183" s="62">
        <v>-7</v>
      </c>
      <c r="I183" s="62">
        <v>-165.8</v>
      </c>
      <c r="J183" s="62">
        <v>-67.900000000000006</v>
      </c>
      <c r="K183" s="62">
        <v>0</v>
      </c>
      <c r="L183" s="62" t="s">
        <v>31</v>
      </c>
      <c r="M183" s="62">
        <v>728</v>
      </c>
      <c r="N183" s="62" t="s">
        <v>37</v>
      </c>
      <c r="O183" s="62">
        <v>25192746</v>
      </c>
      <c r="P183" s="19" t="str">
        <f>MID(L183,3,3)</f>
        <v xml:space="preserve">   </v>
      </c>
      <c r="Q183" s="70" t="str">
        <f>IFERROR(MID(N183,5,FIND("/",N183,1)-1),LEFT(N183,3))</f>
        <v>LEA</v>
      </c>
      <c r="R183" s="57" t="s">
        <v>2175</v>
      </c>
      <c r="S183" s="70" t="str">
        <f>VLOOKUP(R183,'Coding Matrix'!$D$8:$G$45,4,FALSE)</f>
        <v>Plant</v>
      </c>
      <c r="T183" s="70" t="str">
        <f>VLOOKUP(R183,'Coding Matrix'!$D$8:$E$45,2,FALSE)</f>
        <v>Seal Issues - Leakers</v>
      </c>
      <c r="U183" t="s">
        <v>2176</v>
      </c>
      <c r="V183" s="70" t="s">
        <v>2296</v>
      </c>
    </row>
    <row r="184" spans="1:22" ht="15" customHeight="1" x14ac:dyDescent="0.25">
      <c r="A184" s="64">
        <v>25</v>
      </c>
      <c r="B184" s="62" t="s">
        <v>15</v>
      </c>
      <c r="C184" s="63">
        <v>43199</v>
      </c>
      <c r="D184" s="62" t="s">
        <v>23</v>
      </c>
      <c r="E184" s="62">
        <v>21584</v>
      </c>
      <c r="F184" s="62" t="s">
        <v>236</v>
      </c>
      <c r="G184" s="62" t="s">
        <v>237</v>
      </c>
      <c r="H184" s="62">
        <v>-1</v>
      </c>
      <c r="I184" s="62">
        <v>-30.52</v>
      </c>
      <c r="J184" s="62">
        <v>-20.6</v>
      </c>
      <c r="K184" s="62">
        <v>0</v>
      </c>
      <c r="L184" s="62" t="s">
        <v>26</v>
      </c>
      <c r="M184" s="62">
        <v>1834</v>
      </c>
      <c r="N184" s="62" t="s">
        <v>238</v>
      </c>
      <c r="O184" s="62">
        <v>25117075</v>
      </c>
      <c r="P184" s="19" t="str">
        <f>MID(L184,3,3)</f>
        <v>OOS</v>
      </c>
      <c r="Q184" s="70" t="str">
        <f>IFERROR(MID(N184,5,FIND("/",N184,1)-1),LEFT(N184,3))</f>
        <v>PKG</v>
      </c>
      <c r="R184" s="70" t="str">
        <f>CONCATENATE(P184,Q184)</f>
        <v>OOSPKG</v>
      </c>
      <c r="S184" s="70" t="str">
        <f>VLOOKUP(R184,'Coding Matrix'!$D$8:$G$45,4,FALSE)</f>
        <v>Plant</v>
      </c>
      <c r="T184" s="70" t="str">
        <f>VLOOKUP(R184,'Coding Matrix'!$D$8:$E$45,2,FALSE)</f>
        <v>Plant Packaging issue</v>
      </c>
      <c r="V184" s="70" t="s">
        <v>2297</v>
      </c>
    </row>
    <row r="185" spans="1:22" ht="15" customHeight="1" x14ac:dyDescent="0.25">
      <c r="A185" s="64">
        <v>25</v>
      </c>
      <c r="B185" s="62" t="s">
        <v>15</v>
      </c>
      <c r="C185" s="63">
        <v>43199</v>
      </c>
      <c r="D185" s="62" t="s">
        <v>23</v>
      </c>
      <c r="E185" s="62">
        <v>21684</v>
      </c>
      <c r="F185" s="62" t="s">
        <v>51</v>
      </c>
      <c r="G185" s="62" t="s">
        <v>243</v>
      </c>
      <c r="H185" s="62">
        <v>-1</v>
      </c>
      <c r="I185" s="62">
        <v>-34.67</v>
      </c>
      <c r="J185" s="62">
        <v>-13.8</v>
      </c>
      <c r="K185" s="62">
        <v>0</v>
      </c>
      <c r="L185" s="62" t="s">
        <v>27</v>
      </c>
      <c r="M185" s="62">
        <v>1423</v>
      </c>
      <c r="N185" s="62" t="s">
        <v>28</v>
      </c>
      <c r="O185" s="62">
        <v>25180330</v>
      </c>
      <c r="P185" s="19" t="str">
        <f>MID(L185,3,3)</f>
        <v>DMG</v>
      </c>
      <c r="Q185" s="70" t="str">
        <f>IFERROR(MID(N185,5,FIND("/",N185,1)-1),LEFT(N185,3))</f>
        <v>DWH</v>
      </c>
      <c r="R185" s="70" t="str">
        <f>CONCATENATE(P185,Q185)</f>
        <v>DMGDWH</v>
      </c>
      <c r="S185" s="70" t="str">
        <f>VLOOKUP(R185,'Coding Matrix'!$D$8:$G$45,4,FALSE)</f>
        <v>Plant</v>
      </c>
      <c r="T185" s="70" t="str">
        <f>VLOOKUP(R185,'Coding Matrix'!$D$8:$E$45,2,FALSE)</f>
        <v>Damage Warehouse - Material Handling Damage</v>
      </c>
      <c r="V185" s="70" t="s">
        <v>2298</v>
      </c>
    </row>
    <row r="186" spans="1:22" ht="15" customHeight="1" x14ac:dyDescent="0.25">
      <c r="A186" s="64">
        <v>25</v>
      </c>
      <c r="B186" s="62" t="s">
        <v>15</v>
      </c>
      <c r="C186" s="63">
        <v>43199</v>
      </c>
      <c r="D186" s="62" t="s">
        <v>60</v>
      </c>
      <c r="E186" s="62">
        <v>22658</v>
      </c>
      <c r="F186" s="62" t="s">
        <v>17</v>
      </c>
      <c r="G186" s="62" t="s">
        <v>265</v>
      </c>
      <c r="H186" s="62">
        <v>-212</v>
      </c>
      <c r="I186" s="62">
        <v>-67.33</v>
      </c>
      <c r="J186" s="62">
        <v>-212</v>
      </c>
      <c r="K186" s="62">
        <v>0</v>
      </c>
      <c r="L186" s="62" t="s">
        <v>34</v>
      </c>
      <c r="M186" s="62">
        <v>1325</v>
      </c>
      <c r="N186" s="62" t="s">
        <v>264</v>
      </c>
      <c r="O186" s="62">
        <v>25133524</v>
      </c>
      <c r="P186" s="19" t="str">
        <f>MID(L186,3,3)</f>
        <v>OOS</v>
      </c>
      <c r="Q186" s="70" t="str">
        <f>IFERROR(MID(N186,5,FIND("/",N186,1)-1),LEFT(N186,3))</f>
        <v>SUP</v>
      </c>
      <c r="R186" s="70" t="str">
        <f>CONCATENATE(P186,Q186)</f>
        <v>OOSSUP</v>
      </c>
      <c r="S186" s="70" t="str">
        <f>VLOOKUP(R186,'Coding Matrix'!$D$8:$G$45,4,FALSE)</f>
        <v>Plant</v>
      </c>
      <c r="T186" s="70" t="str">
        <f>VLOOKUP(R186,'Coding Matrix'!$D$8:$E$45,2,FALSE)</f>
        <v>Supplies</v>
      </c>
      <c r="V186" s="70" t="s">
        <v>2299</v>
      </c>
    </row>
    <row r="187" spans="1:22" ht="15" customHeight="1" x14ac:dyDescent="0.25">
      <c r="A187" s="64">
        <v>25</v>
      </c>
      <c r="B187" s="62" t="s">
        <v>15</v>
      </c>
      <c r="C187" s="63">
        <v>43199</v>
      </c>
      <c r="D187" s="62" t="s">
        <v>60</v>
      </c>
      <c r="E187" s="62">
        <v>23133</v>
      </c>
      <c r="F187" s="62" t="s">
        <v>17</v>
      </c>
      <c r="G187" s="62" t="s">
        <v>266</v>
      </c>
      <c r="H187" s="62">
        <v>-2</v>
      </c>
      <c r="I187" s="62">
        <v>-41</v>
      </c>
      <c r="J187" s="62">
        <v>-2</v>
      </c>
      <c r="K187" s="62">
        <v>0</v>
      </c>
      <c r="L187" s="62" t="s">
        <v>34</v>
      </c>
      <c r="M187" s="62">
        <v>1325</v>
      </c>
      <c r="N187" s="62" t="s">
        <v>264</v>
      </c>
      <c r="O187" s="62">
        <v>25189610</v>
      </c>
      <c r="P187" s="19" t="str">
        <f>MID(L187,3,3)</f>
        <v>OOS</v>
      </c>
      <c r="Q187" s="70" t="str">
        <f>IFERROR(MID(N187,5,FIND("/",N187,1)-1),LEFT(N187,3))</f>
        <v>SUP</v>
      </c>
      <c r="R187" s="70" t="str">
        <f>CONCATENATE(P187,Q187)</f>
        <v>OOSSUP</v>
      </c>
      <c r="S187" s="70" t="str">
        <f>VLOOKUP(R187,'Coding Matrix'!$D$8:$G$45,4,FALSE)</f>
        <v>Plant</v>
      </c>
      <c r="T187" s="70" t="str">
        <f>VLOOKUP(R187,'Coding Matrix'!$D$8:$E$45,2,FALSE)</f>
        <v>Supplies</v>
      </c>
      <c r="V187" s="70" t="s">
        <v>2300</v>
      </c>
    </row>
    <row r="188" spans="1:22" ht="15" customHeight="1" x14ac:dyDescent="0.25">
      <c r="A188" s="64">
        <v>25</v>
      </c>
      <c r="B188" s="62" t="s">
        <v>15</v>
      </c>
      <c r="C188" s="63">
        <v>43199</v>
      </c>
      <c r="D188" s="62" t="s">
        <v>16</v>
      </c>
      <c r="E188" s="62">
        <v>35967</v>
      </c>
      <c r="F188" s="62" t="s">
        <v>17</v>
      </c>
      <c r="G188" s="62" t="s">
        <v>183</v>
      </c>
      <c r="H188" s="62">
        <v>-3</v>
      </c>
      <c r="I188" s="62">
        <v>-2.6</v>
      </c>
      <c r="J188" s="62">
        <v>-3</v>
      </c>
      <c r="K188" s="62">
        <v>0</v>
      </c>
      <c r="L188" s="62" t="s">
        <v>30</v>
      </c>
      <c r="M188" s="62">
        <v>1415</v>
      </c>
      <c r="N188" s="62" t="s">
        <v>176</v>
      </c>
      <c r="O188" s="62">
        <v>25057556</v>
      </c>
      <c r="P188" s="19" t="str">
        <f>MID(L188,3,3)</f>
        <v>EXP</v>
      </c>
      <c r="Q188" s="70" t="str">
        <f>IFERROR(MID(N188,5,FIND("/",N188,1)-1),LEFT(N188,3))</f>
        <v>SOR</v>
      </c>
      <c r="R188" s="70" t="str">
        <f>CONCATENATE(P188,Q188)</f>
        <v>EXPSOR</v>
      </c>
      <c r="S188" s="70" t="str">
        <f>VLOOKUP(R188,'Coding Matrix'!$D$8:$G$45,4,FALSE)</f>
        <v>Plant</v>
      </c>
      <c r="T188" s="70" t="str">
        <f>VLOOKUP(R188,'Coding Matrix'!$D$8:$E$45,2,FALSE)</f>
        <v>Shipped out of rotation</v>
      </c>
      <c r="V188" s="70" t="s">
        <v>2301</v>
      </c>
    </row>
    <row r="189" spans="1:22" ht="15" customHeight="1" x14ac:dyDescent="0.25">
      <c r="A189" s="64">
        <v>25</v>
      </c>
      <c r="B189" s="62" t="s">
        <v>15</v>
      </c>
      <c r="C189" s="63">
        <v>43199</v>
      </c>
      <c r="D189" s="62" t="s">
        <v>16</v>
      </c>
      <c r="E189" s="62">
        <v>35980</v>
      </c>
      <c r="F189" s="62" t="s">
        <v>17</v>
      </c>
      <c r="G189" s="62" t="s">
        <v>184</v>
      </c>
      <c r="H189" s="62">
        <v>-12</v>
      </c>
      <c r="I189" s="62">
        <v>-6.65</v>
      </c>
      <c r="J189" s="62">
        <v>-12</v>
      </c>
      <c r="K189" s="62">
        <v>0</v>
      </c>
      <c r="L189" s="62" t="s">
        <v>30</v>
      </c>
      <c r="M189" s="62">
        <v>1415</v>
      </c>
      <c r="N189" s="62" t="s">
        <v>176</v>
      </c>
      <c r="O189" s="62">
        <v>25190705</v>
      </c>
      <c r="P189" s="19" t="str">
        <f>MID(L189,3,3)</f>
        <v>EXP</v>
      </c>
      <c r="Q189" s="70" t="str">
        <f>IFERROR(MID(N189,5,FIND("/",N189,1)-1),LEFT(N189,3))</f>
        <v>SOR</v>
      </c>
      <c r="R189" s="70" t="str">
        <f>CONCATENATE(P189,Q189)</f>
        <v>EXPSOR</v>
      </c>
      <c r="S189" s="70" t="str">
        <f>VLOOKUP(R189,'Coding Matrix'!$D$8:$G$45,4,FALSE)</f>
        <v>Plant</v>
      </c>
      <c r="T189" s="70" t="str">
        <f>VLOOKUP(R189,'Coding Matrix'!$D$8:$E$45,2,FALSE)</f>
        <v>Shipped out of rotation</v>
      </c>
      <c r="U189" s="70"/>
      <c r="V189" s="70" t="s">
        <v>2302</v>
      </c>
    </row>
    <row r="190" spans="1:22" ht="15" customHeight="1" x14ac:dyDescent="0.25">
      <c r="A190" s="64">
        <v>25</v>
      </c>
      <c r="B190" s="62" t="s">
        <v>15</v>
      </c>
      <c r="C190" s="63">
        <v>43199</v>
      </c>
      <c r="D190" s="62" t="s">
        <v>16</v>
      </c>
      <c r="E190" s="62">
        <v>36697</v>
      </c>
      <c r="F190" s="62" t="s">
        <v>17</v>
      </c>
      <c r="G190" s="62" t="s">
        <v>187</v>
      </c>
      <c r="H190" s="62">
        <v>-4104</v>
      </c>
      <c r="I190" s="62">
        <v>-1319.02</v>
      </c>
      <c r="J190" s="62">
        <v>-4104</v>
      </c>
      <c r="K190" s="62">
        <v>0</v>
      </c>
      <c r="L190" s="62" t="s">
        <v>34</v>
      </c>
      <c r="M190" s="62">
        <v>800</v>
      </c>
      <c r="N190" s="62" t="s">
        <v>188</v>
      </c>
      <c r="O190" s="62">
        <v>25219973</v>
      </c>
      <c r="P190" s="19" t="str">
        <f>MID(L190,3,3)</f>
        <v>OOS</v>
      </c>
      <c r="Q190" s="70" t="str">
        <f>IFERROR(MID(N190,5,FIND("/",N190,1)-1),LEFT(N190,3))</f>
        <v>EXT</v>
      </c>
      <c r="R190" s="70" t="str">
        <f>CONCATENATE(P190,Q190)</f>
        <v>OOSEXT</v>
      </c>
      <c r="S190" s="70" t="str">
        <f>VLOOKUP(R190,'Coding Matrix'!$D$8:$G$45,4,FALSE)</f>
        <v>Plant</v>
      </c>
      <c r="T190" s="70" t="str">
        <f>VLOOKUP(R190,'Coding Matrix'!$D$8:$E$45,2,FALSE)</f>
        <v>Extraneous - Foreign Material</v>
      </c>
      <c r="V190" s="70" t="s">
        <v>2303</v>
      </c>
    </row>
    <row r="191" spans="1:22" ht="15" customHeight="1" x14ac:dyDescent="0.25">
      <c r="A191" s="64">
        <v>25</v>
      </c>
      <c r="B191" s="62" t="s">
        <v>15</v>
      </c>
      <c r="C191" s="63">
        <v>43199</v>
      </c>
      <c r="D191" s="62" t="s">
        <v>16</v>
      </c>
      <c r="E191" s="62">
        <v>37705</v>
      </c>
      <c r="F191" s="62" t="s">
        <v>17</v>
      </c>
      <c r="G191" s="62" t="s">
        <v>189</v>
      </c>
      <c r="H191" s="62">
        <v>-1975</v>
      </c>
      <c r="I191" s="62">
        <v>-1361.36</v>
      </c>
      <c r="J191" s="62">
        <v>-1975</v>
      </c>
      <c r="K191" s="62">
        <v>0</v>
      </c>
      <c r="L191" s="62" t="s">
        <v>34</v>
      </c>
      <c r="M191" s="62">
        <v>1320</v>
      </c>
      <c r="N191" s="62" t="s">
        <v>190</v>
      </c>
      <c r="O191" s="62">
        <v>25182083</v>
      </c>
      <c r="P191" s="19" t="str">
        <f>MID(L191,3,3)</f>
        <v>OOS</v>
      </c>
      <c r="Q191" s="70" t="str">
        <f>IFERROR(MID(N191,5,FIND("/",N191,1)-1),LEFT(N191,3))</f>
        <v>TMP</v>
      </c>
      <c r="R191" s="70" t="str">
        <f>CONCATENATE(P191,Q191)</f>
        <v>OOSTMP</v>
      </c>
      <c r="S191" s="70" t="str">
        <f>VLOOKUP(R191,'Coding Matrix'!$D$8:$G$45,4,FALSE)</f>
        <v>Plant</v>
      </c>
      <c r="T191" s="70" t="str">
        <f>VLOOKUP(R191,'Coding Matrix'!$D$8:$E$45,2,FALSE)</f>
        <v>Temperature / Storage issue</v>
      </c>
      <c r="U191" s="70"/>
      <c r="V191" s="70" t="s">
        <v>2304</v>
      </c>
    </row>
    <row r="192" spans="1:22" ht="15" customHeight="1" x14ac:dyDescent="0.25">
      <c r="A192" s="64">
        <v>25</v>
      </c>
      <c r="B192" s="62" t="s">
        <v>15</v>
      </c>
      <c r="C192" s="63">
        <v>43199</v>
      </c>
      <c r="D192" s="62" t="s">
        <v>16</v>
      </c>
      <c r="E192" s="62">
        <v>37705</v>
      </c>
      <c r="F192" s="62" t="s">
        <v>17</v>
      </c>
      <c r="G192" s="62" t="s">
        <v>189</v>
      </c>
      <c r="H192" s="62">
        <v>-2150</v>
      </c>
      <c r="I192" s="62">
        <v>-1481.99</v>
      </c>
      <c r="J192" s="62">
        <v>-2150</v>
      </c>
      <c r="K192" s="62">
        <v>0</v>
      </c>
      <c r="L192" s="62" t="s">
        <v>34</v>
      </c>
      <c r="M192" s="62">
        <v>1320</v>
      </c>
      <c r="N192" s="62" t="s">
        <v>190</v>
      </c>
      <c r="O192" s="62">
        <v>25182082</v>
      </c>
      <c r="P192" s="19" t="str">
        <f>MID(L192,3,3)</f>
        <v>OOS</v>
      </c>
      <c r="Q192" s="70" t="str">
        <f>IFERROR(MID(N192,5,FIND("/",N192,1)-1),LEFT(N192,3))</f>
        <v>TMP</v>
      </c>
      <c r="R192" s="70" t="str">
        <f>CONCATENATE(P192,Q192)</f>
        <v>OOSTMP</v>
      </c>
      <c r="S192" s="70" t="str">
        <f>VLOOKUP(R192,'Coding Matrix'!$D$8:$G$45,4,FALSE)</f>
        <v>Plant</v>
      </c>
      <c r="T192" s="70" t="str">
        <f>VLOOKUP(R192,'Coding Matrix'!$D$8:$E$45,2,FALSE)</f>
        <v>Temperature / Storage issue</v>
      </c>
      <c r="V192" s="70" t="s">
        <v>2304</v>
      </c>
    </row>
    <row r="193" spans="1:22" ht="15" customHeight="1" x14ac:dyDescent="0.25">
      <c r="A193" s="64">
        <v>25</v>
      </c>
      <c r="B193" s="62" t="s">
        <v>15</v>
      </c>
      <c r="C193" s="63">
        <v>43199</v>
      </c>
      <c r="D193" s="62" t="s">
        <v>16</v>
      </c>
      <c r="E193" s="62">
        <v>37940</v>
      </c>
      <c r="F193" s="62" t="s">
        <v>17</v>
      </c>
      <c r="G193" s="62" t="s">
        <v>191</v>
      </c>
      <c r="H193" s="62">
        <v>-65</v>
      </c>
      <c r="I193" s="62">
        <v>-106.22</v>
      </c>
      <c r="J193" s="62">
        <v>-65</v>
      </c>
      <c r="K193" s="62">
        <v>0</v>
      </c>
      <c r="L193" s="62" t="s">
        <v>30</v>
      </c>
      <c r="M193" s="62">
        <v>1325</v>
      </c>
      <c r="N193" s="62" t="s">
        <v>192</v>
      </c>
      <c r="O193" s="62">
        <v>25089033</v>
      </c>
      <c r="P193" s="19" t="str">
        <f>MID(L193,3,3)</f>
        <v>EXP</v>
      </c>
      <c r="Q193" s="70" t="str">
        <f>IFERROR(MID(N193,5,FIND("/",N193,1)-1),LEFT(N193,3))</f>
        <v>SOR</v>
      </c>
      <c r="R193" s="70" t="str">
        <f>CONCATENATE(P193,Q193)</f>
        <v>EXPSOR</v>
      </c>
      <c r="S193" s="70" t="str">
        <f>VLOOKUP(R193,'Coding Matrix'!$D$8:$G$45,4,FALSE)</f>
        <v>Plant</v>
      </c>
      <c r="T193" s="70" t="str">
        <f>VLOOKUP(R193,'Coding Matrix'!$D$8:$E$45,2,FALSE)</f>
        <v>Shipped out of rotation</v>
      </c>
      <c r="V193" s="70" t="s">
        <v>2305</v>
      </c>
    </row>
    <row r="194" spans="1:22" ht="15" customHeight="1" x14ac:dyDescent="0.25">
      <c r="A194" s="64">
        <v>25</v>
      </c>
      <c r="B194" s="62" t="s">
        <v>15</v>
      </c>
      <c r="C194" s="63">
        <v>43199</v>
      </c>
      <c r="D194" s="62" t="s">
        <v>23</v>
      </c>
      <c r="E194" s="62">
        <v>71168</v>
      </c>
      <c r="F194" s="62" t="s">
        <v>38</v>
      </c>
      <c r="G194" s="62" t="s">
        <v>256</v>
      </c>
      <c r="H194" s="62">
        <v>-11</v>
      </c>
      <c r="I194" s="62">
        <v>-177.94</v>
      </c>
      <c r="J194" s="62">
        <v>-316.8</v>
      </c>
      <c r="K194" s="62">
        <v>0</v>
      </c>
      <c r="L194" s="62" t="s">
        <v>19</v>
      </c>
      <c r="M194" s="62">
        <v>815</v>
      </c>
      <c r="N194" s="62" t="s">
        <v>257</v>
      </c>
      <c r="O194" s="62">
        <v>25153774</v>
      </c>
      <c r="P194" s="19" t="str">
        <f>MID(L194,3,3)</f>
        <v>DMG</v>
      </c>
      <c r="Q194" s="70" t="str">
        <f>IFERROR(MID(N194,5,FIND("/",N194,1)-1),LEFT(N194,3))</f>
        <v>DWH</v>
      </c>
      <c r="R194" s="70" t="str">
        <f>CONCATENATE(P194,Q194)</f>
        <v>DMGDWH</v>
      </c>
      <c r="S194" s="70" t="str">
        <f>VLOOKUP(R194,'Coding Matrix'!$D$8:$G$45,4,FALSE)</f>
        <v>Plant</v>
      </c>
      <c r="T194" s="70" t="str">
        <f>VLOOKUP(R194,'Coding Matrix'!$D$8:$E$45,2,FALSE)</f>
        <v>Damage Warehouse - Material Handling Damage</v>
      </c>
      <c r="U194" s="70"/>
      <c r="V194" s="70" t="s">
        <v>2306</v>
      </c>
    </row>
    <row r="195" spans="1:22" ht="15" customHeight="1" x14ac:dyDescent="0.25">
      <c r="A195" s="64">
        <v>25</v>
      </c>
      <c r="B195" s="62" t="s">
        <v>15</v>
      </c>
      <c r="C195" s="63">
        <v>43199</v>
      </c>
      <c r="D195" s="62" t="s">
        <v>23</v>
      </c>
      <c r="E195" s="62">
        <v>85620</v>
      </c>
      <c r="F195" s="62" t="s">
        <v>33</v>
      </c>
      <c r="G195" s="62" t="s">
        <v>58</v>
      </c>
      <c r="H195" s="62">
        <v>-1</v>
      </c>
      <c r="I195" s="62">
        <v>-27.92</v>
      </c>
      <c r="J195" s="62">
        <v>-32</v>
      </c>
      <c r="K195" s="62">
        <v>0</v>
      </c>
      <c r="L195" s="62" t="s">
        <v>31</v>
      </c>
      <c r="M195" s="62">
        <v>438</v>
      </c>
      <c r="N195" s="62" t="s">
        <v>262</v>
      </c>
      <c r="O195" s="62">
        <v>25209370</v>
      </c>
      <c r="P195" s="19" t="str">
        <f>MID(L195,3,3)</f>
        <v xml:space="preserve">   </v>
      </c>
      <c r="Q195" s="70" t="str">
        <f>IFERROR(MID(N195,5,FIND("/",N195,1)-1),LEFT(N195,3))</f>
        <v>DAM</v>
      </c>
      <c r="R195" s="57" t="s">
        <v>1595</v>
      </c>
      <c r="S195" s="70" t="str">
        <f>VLOOKUP(R195,'Coding Matrix'!$D$8:$G$45,4,FALSE)</f>
        <v>Plant</v>
      </c>
      <c r="T195" s="70" t="str">
        <f>VLOOKUP(R195,'Coding Matrix'!$D$8:$E$45,2,FALSE)</f>
        <v>Damage Warehouse - Material Handling Damage</v>
      </c>
      <c r="U195" s="70" t="s">
        <v>2178</v>
      </c>
      <c r="V195" s="70" t="s">
        <v>2217</v>
      </c>
    </row>
    <row r="196" spans="1:22" ht="15" customHeight="1" x14ac:dyDescent="0.25">
      <c r="A196" s="64">
        <v>25</v>
      </c>
      <c r="B196" s="62" t="s">
        <v>15</v>
      </c>
      <c r="C196" s="63">
        <v>43200</v>
      </c>
      <c r="D196" s="62" t="s">
        <v>23</v>
      </c>
      <c r="E196" s="62">
        <v>12968</v>
      </c>
      <c r="F196" s="62" t="s">
        <v>49</v>
      </c>
      <c r="G196" s="62" t="s">
        <v>193</v>
      </c>
      <c r="H196" s="62">
        <v>-1</v>
      </c>
      <c r="I196" s="62">
        <v>-8.5</v>
      </c>
      <c r="J196" s="62">
        <v>-17</v>
      </c>
      <c r="K196" s="62">
        <v>0</v>
      </c>
      <c r="L196" s="62" t="s">
        <v>34</v>
      </c>
      <c r="M196" s="62">
        <v>534</v>
      </c>
      <c r="N196" s="62" t="s">
        <v>194</v>
      </c>
      <c r="O196" s="62">
        <v>25154257</v>
      </c>
      <c r="P196" s="19" t="str">
        <f>MID(L196,3,3)</f>
        <v>OOS</v>
      </c>
      <c r="Q196" s="70" t="str">
        <f>IFERROR(MID(N196,5,FIND("/",N196,1)-1),LEFT(N196,3))</f>
        <v>SEL</v>
      </c>
      <c r="R196" s="70" t="str">
        <f>CONCATENATE(P196,Q196)</f>
        <v>OOSSEL</v>
      </c>
      <c r="S196" s="70" t="str">
        <f>VLOOKUP(R196,'Coding Matrix'!$D$8:$G$45,4,FALSE)</f>
        <v>Plant</v>
      </c>
      <c r="T196" s="70" t="str">
        <f>VLOOKUP(R196,'Coding Matrix'!$D$8:$E$45,2,FALSE)</f>
        <v>Seal Issues - Leakers</v>
      </c>
      <c r="U196" s="70"/>
      <c r="V196" s="70" t="s">
        <v>2307</v>
      </c>
    </row>
    <row r="197" spans="1:22" ht="15" customHeight="1" x14ac:dyDescent="0.25">
      <c r="A197" s="64">
        <v>25</v>
      </c>
      <c r="B197" s="62" t="s">
        <v>15</v>
      </c>
      <c r="C197" s="63">
        <v>43200</v>
      </c>
      <c r="D197" s="62" t="s">
        <v>23</v>
      </c>
      <c r="E197" s="62">
        <v>15391</v>
      </c>
      <c r="F197" s="62" t="s">
        <v>39</v>
      </c>
      <c r="G197" s="62" t="s">
        <v>40</v>
      </c>
      <c r="H197" s="62">
        <v>-4</v>
      </c>
      <c r="I197" s="62">
        <v>-66.83</v>
      </c>
      <c r="J197" s="62">
        <v>-92.4</v>
      </c>
      <c r="K197" s="62">
        <v>0</v>
      </c>
      <c r="L197" s="62" t="s">
        <v>27</v>
      </c>
      <c r="M197" s="62">
        <v>1105</v>
      </c>
      <c r="N197" s="62" t="s">
        <v>195</v>
      </c>
      <c r="O197" s="62">
        <v>55546858</v>
      </c>
      <c r="P197" s="19" t="str">
        <f>MID(L197,3,3)</f>
        <v>DMG</v>
      </c>
      <c r="Q197" s="70" t="str">
        <f>IFERROR(MID(N197,5,FIND("/",N197,1)-1),LEFT(N197,3))</f>
        <v>DWH</v>
      </c>
      <c r="R197" s="57" t="str">
        <f>CONCATENATE(P197,Q197)</f>
        <v>DMGDWH</v>
      </c>
      <c r="S197" s="70" t="str">
        <f>VLOOKUP(R197,'Coding Matrix'!$D$8:$G$45,4,FALSE)</f>
        <v>Plant</v>
      </c>
      <c r="T197" s="70" t="str">
        <f>VLOOKUP(R197,'Coding Matrix'!$D$8:$E$45,2,FALSE)</f>
        <v>Damage Warehouse - Material Handling Damage</v>
      </c>
      <c r="U197" s="70"/>
      <c r="V197" s="70" t="s">
        <v>542</v>
      </c>
    </row>
    <row r="198" spans="1:22" ht="15" customHeight="1" x14ac:dyDescent="0.25">
      <c r="A198" s="64">
        <v>25</v>
      </c>
      <c r="B198" s="62" t="s">
        <v>15</v>
      </c>
      <c r="C198" s="63">
        <v>43200</v>
      </c>
      <c r="D198" s="62" t="s">
        <v>23</v>
      </c>
      <c r="E198" s="62">
        <v>15391</v>
      </c>
      <c r="F198" s="62" t="s">
        <v>39</v>
      </c>
      <c r="G198" s="62" t="s">
        <v>40</v>
      </c>
      <c r="H198" s="62">
        <v>-4</v>
      </c>
      <c r="I198" s="62">
        <v>-66.83</v>
      </c>
      <c r="J198" s="62">
        <v>-92.4</v>
      </c>
      <c r="K198" s="62">
        <v>0</v>
      </c>
      <c r="L198" s="62" t="s">
        <v>27</v>
      </c>
      <c r="M198" s="62">
        <v>1210</v>
      </c>
      <c r="N198" s="62" t="s">
        <v>195</v>
      </c>
      <c r="O198" s="62">
        <v>55538636</v>
      </c>
      <c r="P198" s="19" t="str">
        <f>MID(L198,3,3)</f>
        <v>DMG</v>
      </c>
      <c r="Q198" s="70" t="str">
        <f>IFERROR(MID(N198,5,FIND("/",N198,1)-1),LEFT(N198,3))</f>
        <v>DWH</v>
      </c>
      <c r="R198" s="57" t="str">
        <f>CONCATENATE(P198,Q198)</f>
        <v>DMGDWH</v>
      </c>
      <c r="S198" s="70" t="str">
        <f>VLOOKUP(R198,'Coding Matrix'!$D$8:$G$45,4,FALSE)</f>
        <v>Plant</v>
      </c>
      <c r="T198" s="70" t="str">
        <f>VLOOKUP(R198,'Coding Matrix'!$D$8:$E$45,2,FALSE)</f>
        <v>Damage Warehouse - Material Handling Damage</v>
      </c>
      <c r="V198" s="70" t="s">
        <v>542</v>
      </c>
    </row>
    <row r="199" spans="1:22" ht="15" customHeight="1" x14ac:dyDescent="0.25">
      <c r="A199" s="64">
        <v>25</v>
      </c>
      <c r="B199" s="62" t="s">
        <v>15</v>
      </c>
      <c r="C199" s="63">
        <v>43200</v>
      </c>
      <c r="D199" s="62" t="s">
        <v>23</v>
      </c>
      <c r="E199" s="62">
        <v>15562</v>
      </c>
      <c r="F199" s="62" t="s">
        <v>196</v>
      </c>
      <c r="G199" s="62" t="s">
        <v>197</v>
      </c>
      <c r="H199" s="62">
        <v>-2</v>
      </c>
      <c r="I199" s="62">
        <v>-56.59</v>
      </c>
      <c r="J199" s="62">
        <v>-70</v>
      </c>
      <c r="K199" s="62">
        <v>0</v>
      </c>
      <c r="L199" s="62" t="s">
        <v>27</v>
      </c>
      <c r="M199" s="62" t="s">
        <v>48</v>
      </c>
      <c r="N199" s="62" t="s">
        <v>198</v>
      </c>
      <c r="O199" s="62">
        <v>34827158</v>
      </c>
      <c r="P199" s="19" t="str">
        <f>MID(L199,3,3)</f>
        <v>DMG</v>
      </c>
      <c r="Q199" s="70" t="str">
        <f>IFERROR(MID(N199,5,FIND("/",N199,1)-1),LEFT(N199,3))</f>
        <v>DMG</v>
      </c>
      <c r="R199" s="57" t="str">
        <f>CONCATENATE(P199,Q199)</f>
        <v>DMGDMG</v>
      </c>
      <c r="S199" s="70" t="str">
        <f>VLOOKUP(R199,'Coding Matrix'!$D$8:$G$45,4,FALSE)</f>
        <v>Plant</v>
      </c>
      <c r="T199" s="70" t="str">
        <f>VLOOKUP(R199,'Coding Matrix'!$D$8:$E$45,2,FALSE)</f>
        <v>Repeat Primary code if other codes are not applicable</v>
      </c>
      <c r="V199" s="70" t="s">
        <v>958</v>
      </c>
    </row>
    <row r="200" spans="1:22" ht="15" customHeight="1" x14ac:dyDescent="0.25">
      <c r="A200" s="64">
        <v>25</v>
      </c>
      <c r="B200" s="62" t="s">
        <v>15</v>
      </c>
      <c r="C200" s="63">
        <v>43200</v>
      </c>
      <c r="D200" s="62" t="s">
        <v>23</v>
      </c>
      <c r="E200" s="62">
        <v>15952</v>
      </c>
      <c r="F200" s="62" t="s">
        <v>199</v>
      </c>
      <c r="G200" s="62" t="s">
        <v>200</v>
      </c>
      <c r="H200" s="62">
        <v>-1</v>
      </c>
      <c r="I200" s="62">
        <v>-18.21</v>
      </c>
      <c r="J200" s="62">
        <v>-24</v>
      </c>
      <c r="K200" s="62">
        <v>0</v>
      </c>
      <c r="L200" s="62" t="s">
        <v>41</v>
      </c>
      <c r="M200" s="62">
        <v>1347</v>
      </c>
      <c r="N200" s="62" t="s">
        <v>42</v>
      </c>
      <c r="O200" s="62">
        <v>25148143</v>
      </c>
      <c r="P200" s="19" t="str">
        <f>MID(L200,3,3)</f>
        <v xml:space="preserve">   </v>
      </c>
      <c r="Q200" s="70" t="str">
        <f>IFERROR(MID(N200,5,FIND("/",N200,1)-1),LEFT(N200,3))</f>
        <v>LEA</v>
      </c>
      <c r="R200" s="57" t="s">
        <v>2175</v>
      </c>
      <c r="S200" s="70" t="str">
        <f>VLOOKUP(R200,'Coding Matrix'!$D$8:$G$45,4,FALSE)</f>
        <v>Plant</v>
      </c>
      <c r="T200" s="70" t="str">
        <f>VLOOKUP(R200,'Coding Matrix'!$D$8:$E$45,2,FALSE)</f>
        <v>Seal Issues - Leakers</v>
      </c>
      <c r="U200" s="70" t="s">
        <v>2176</v>
      </c>
      <c r="V200" s="70" t="s">
        <v>2286</v>
      </c>
    </row>
    <row r="201" spans="1:22" ht="15" customHeight="1" x14ac:dyDescent="0.25">
      <c r="A201" s="64">
        <v>25</v>
      </c>
      <c r="B201" s="62" t="s">
        <v>15</v>
      </c>
      <c r="C201" s="63">
        <v>43200</v>
      </c>
      <c r="D201" s="62" t="s">
        <v>23</v>
      </c>
      <c r="E201" s="62">
        <v>16668</v>
      </c>
      <c r="F201" s="62" t="s">
        <v>43</v>
      </c>
      <c r="G201" s="62" t="s">
        <v>44</v>
      </c>
      <c r="H201" s="62">
        <v>-1</v>
      </c>
      <c r="I201" s="62">
        <v>-6.77</v>
      </c>
      <c r="J201" s="62">
        <v>-5.6</v>
      </c>
      <c r="K201" s="62">
        <v>0</v>
      </c>
      <c r="L201" s="62" t="s">
        <v>27</v>
      </c>
      <c r="M201" s="62">
        <v>1031</v>
      </c>
      <c r="N201" s="62" t="s">
        <v>195</v>
      </c>
      <c r="O201" s="62">
        <v>25192411</v>
      </c>
      <c r="P201" s="19" t="str">
        <f>MID(L201,3,3)</f>
        <v>DMG</v>
      </c>
      <c r="Q201" s="70" t="str">
        <f>IFERROR(MID(N201,5,FIND("/",N201,1)-1),LEFT(N201,3))</f>
        <v>DWH</v>
      </c>
      <c r="R201" s="70" t="str">
        <f>CONCATENATE(P201,Q201)</f>
        <v>DMGDWH</v>
      </c>
      <c r="S201" s="70" t="str">
        <f>VLOOKUP(R201,'Coding Matrix'!$D$8:$G$45,4,FALSE)</f>
        <v>Plant</v>
      </c>
      <c r="T201" s="70" t="str">
        <f>VLOOKUP(R201,'Coding Matrix'!$D$8:$E$45,2,FALSE)</f>
        <v>Damage Warehouse - Material Handling Damage</v>
      </c>
      <c r="U201" s="70"/>
      <c r="V201" s="70" t="s">
        <v>2221</v>
      </c>
    </row>
    <row r="202" spans="1:22" ht="15" customHeight="1" x14ac:dyDescent="0.25">
      <c r="A202" s="64">
        <v>25</v>
      </c>
      <c r="B202" s="62" t="s">
        <v>15</v>
      </c>
      <c r="C202" s="63">
        <v>43200</v>
      </c>
      <c r="D202" s="62" t="s">
        <v>23</v>
      </c>
      <c r="E202" s="62">
        <v>16669</v>
      </c>
      <c r="F202" s="62" t="s">
        <v>43</v>
      </c>
      <c r="G202" s="62" t="s">
        <v>210</v>
      </c>
      <c r="H202" s="62">
        <v>-1</v>
      </c>
      <c r="I202" s="62">
        <v>-7.72</v>
      </c>
      <c r="J202" s="62">
        <v>-5.6</v>
      </c>
      <c r="K202" s="62">
        <v>0</v>
      </c>
      <c r="L202" s="62" t="s">
        <v>27</v>
      </c>
      <c r="M202" s="62">
        <v>1030</v>
      </c>
      <c r="N202" s="62" t="s">
        <v>195</v>
      </c>
      <c r="O202" s="62">
        <v>25192726</v>
      </c>
      <c r="P202" s="19" t="str">
        <f>MID(L202,3,3)</f>
        <v>DMG</v>
      </c>
      <c r="Q202" s="70" t="str">
        <f>IFERROR(MID(N202,5,FIND("/",N202,1)-1),LEFT(N202,3))</f>
        <v>DWH</v>
      </c>
      <c r="R202" s="70" t="str">
        <f>CONCATENATE(P202,Q202)</f>
        <v>DMGDWH</v>
      </c>
      <c r="S202" s="70" t="str">
        <f>VLOOKUP(R202,'Coding Matrix'!$D$8:$G$45,4,FALSE)</f>
        <v>Plant</v>
      </c>
      <c r="T202" s="70" t="str">
        <f>VLOOKUP(R202,'Coding Matrix'!$D$8:$E$45,2,FALSE)</f>
        <v>Damage Warehouse - Material Handling Damage</v>
      </c>
      <c r="V202" s="70" t="s">
        <v>2308</v>
      </c>
    </row>
    <row r="203" spans="1:22" ht="15" customHeight="1" x14ac:dyDescent="0.25">
      <c r="A203" s="64">
        <v>25</v>
      </c>
      <c r="B203" s="62" t="s">
        <v>15</v>
      </c>
      <c r="C203" s="63">
        <v>43200</v>
      </c>
      <c r="D203" s="62" t="s">
        <v>23</v>
      </c>
      <c r="E203" s="62">
        <v>16670</v>
      </c>
      <c r="F203" s="62" t="s">
        <v>43</v>
      </c>
      <c r="G203" s="62" t="s">
        <v>211</v>
      </c>
      <c r="H203" s="62">
        <v>-1</v>
      </c>
      <c r="I203" s="62">
        <v>-7.94</v>
      </c>
      <c r="J203" s="62">
        <v>-5.6</v>
      </c>
      <c r="K203" s="62">
        <v>0</v>
      </c>
      <c r="L203" s="62" t="s">
        <v>27</v>
      </c>
      <c r="M203" s="62">
        <v>1031</v>
      </c>
      <c r="N203" s="62" t="s">
        <v>195</v>
      </c>
      <c r="O203" s="62">
        <v>25192388</v>
      </c>
      <c r="P203" s="19" t="str">
        <f>MID(L203,3,3)</f>
        <v>DMG</v>
      </c>
      <c r="Q203" s="70" t="str">
        <f>IFERROR(MID(N203,5,FIND("/",N203,1)-1),LEFT(N203,3))</f>
        <v>DWH</v>
      </c>
      <c r="R203" s="70" t="str">
        <f>CONCATENATE(P203,Q203)</f>
        <v>DMGDWH</v>
      </c>
      <c r="S203" s="70" t="str">
        <f>VLOOKUP(R203,'Coding Matrix'!$D$8:$G$45,4,FALSE)</f>
        <v>Plant</v>
      </c>
      <c r="T203" s="70" t="str">
        <f>VLOOKUP(R203,'Coding Matrix'!$D$8:$E$45,2,FALSE)</f>
        <v>Damage Warehouse - Material Handling Damage</v>
      </c>
      <c r="U203" s="70"/>
      <c r="V203" s="70" t="s">
        <v>2309</v>
      </c>
    </row>
    <row r="204" spans="1:22" ht="15" customHeight="1" x14ac:dyDescent="0.25">
      <c r="A204" s="64">
        <v>25</v>
      </c>
      <c r="B204" s="62" t="s">
        <v>15</v>
      </c>
      <c r="C204" s="63">
        <v>43200</v>
      </c>
      <c r="D204" s="62" t="s">
        <v>23</v>
      </c>
      <c r="E204" s="62">
        <v>16963</v>
      </c>
      <c r="F204" s="62" t="s">
        <v>215</v>
      </c>
      <c r="G204" s="62" t="s">
        <v>216</v>
      </c>
      <c r="H204" s="62">
        <v>-1</v>
      </c>
      <c r="I204" s="62">
        <v>-18.21</v>
      </c>
      <c r="J204" s="62">
        <v>-18.8</v>
      </c>
      <c r="K204" s="62">
        <v>0</v>
      </c>
      <c r="L204" s="62" t="s">
        <v>27</v>
      </c>
      <c r="M204" s="62">
        <v>1337</v>
      </c>
      <c r="N204" s="62" t="s">
        <v>195</v>
      </c>
      <c r="O204" s="62">
        <v>25168576</v>
      </c>
      <c r="P204" s="19" t="str">
        <f>MID(L204,3,3)</f>
        <v>DMG</v>
      </c>
      <c r="Q204" s="70" t="str">
        <f>IFERROR(MID(N204,5,FIND("/",N204,1)-1),LEFT(N204,3))</f>
        <v>DWH</v>
      </c>
      <c r="R204" s="70" t="str">
        <f>CONCATENATE(P204,Q204)</f>
        <v>DMGDWH</v>
      </c>
      <c r="S204" s="70" t="str">
        <f>VLOOKUP(R204,'Coding Matrix'!$D$8:$G$45,4,FALSE)</f>
        <v>Plant</v>
      </c>
      <c r="T204" s="70" t="str">
        <f>VLOOKUP(R204,'Coding Matrix'!$D$8:$E$45,2,FALSE)</f>
        <v>Damage Warehouse - Material Handling Damage</v>
      </c>
      <c r="U204" s="70"/>
      <c r="V204" s="70" t="s">
        <v>2310</v>
      </c>
    </row>
    <row r="205" spans="1:22" ht="15" customHeight="1" x14ac:dyDescent="0.25">
      <c r="A205" s="64">
        <v>25</v>
      </c>
      <c r="B205" s="62" t="s">
        <v>15</v>
      </c>
      <c r="C205" s="63">
        <v>43200</v>
      </c>
      <c r="D205" s="62" t="s">
        <v>23</v>
      </c>
      <c r="E205" s="62">
        <v>17167</v>
      </c>
      <c r="F205" s="62" t="s">
        <v>199</v>
      </c>
      <c r="G205" s="62" t="s">
        <v>217</v>
      </c>
      <c r="H205" s="62">
        <v>-1</v>
      </c>
      <c r="I205" s="62">
        <v>-19.91</v>
      </c>
      <c r="J205" s="62">
        <v>-24</v>
      </c>
      <c r="K205" s="62">
        <v>0</v>
      </c>
      <c r="L205" s="62" t="s">
        <v>26</v>
      </c>
      <c r="M205" s="62">
        <v>1627</v>
      </c>
      <c r="N205" s="62" t="s">
        <v>218</v>
      </c>
      <c r="O205" s="62">
        <v>25032759</v>
      </c>
      <c r="P205" s="19" t="str">
        <f>MID(L205,3,3)</f>
        <v>OOS</v>
      </c>
      <c r="Q205" s="70" t="str">
        <f>IFERROR(MID(N205,5,FIND("/",N205,1)-1),LEFT(N205,3))</f>
        <v>MDT</v>
      </c>
      <c r="R205" s="70" t="str">
        <f>CONCATENATE(P205,Q205)</f>
        <v>OOSMDT</v>
      </c>
      <c r="S205" s="70" t="str">
        <f>VLOOKUP(R205,'Coding Matrix'!$D$8:$G$45,4,FALSE)</f>
        <v>Plant</v>
      </c>
      <c r="T205" s="70" t="str">
        <f>VLOOKUP(R205,'Coding Matrix'!$D$8:$E$45,2,FALSE)</f>
        <v>Metal Detection Issue</v>
      </c>
      <c r="V205" s="70" t="s">
        <v>1549</v>
      </c>
    </row>
    <row r="206" spans="1:22" ht="15" customHeight="1" x14ac:dyDescent="0.25">
      <c r="A206" s="64">
        <v>25</v>
      </c>
      <c r="B206" s="62" t="s">
        <v>15</v>
      </c>
      <c r="C206" s="63">
        <v>43200</v>
      </c>
      <c r="D206" s="62" t="s">
        <v>23</v>
      </c>
      <c r="E206" s="62">
        <v>19883</v>
      </c>
      <c r="F206" s="62" t="s">
        <v>204</v>
      </c>
      <c r="G206" s="62" t="s">
        <v>220</v>
      </c>
      <c r="H206" s="62">
        <v>-1</v>
      </c>
      <c r="I206" s="62">
        <v>-18.34</v>
      </c>
      <c r="J206" s="62">
        <v>-16.399999999999999</v>
      </c>
      <c r="K206" s="62">
        <v>0</v>
      </c>
      <c r="L206" s="62" t="s">
        <v>31</v>
      </c>
      <c r="M206" s="62">
        <v>1423</v>
      </c>
      <c r="N206" s="62" t="s">
        <v>221</v>
      </c>
      <c r="O206" s="62">
        <v>25231382</v>
      </c>
      <c r="P206" s="19" t="str">
        <f>MID(L206,3,3)</f>
        <v xml:space="preserve">   </v>
      </c>
      <c r="Q206" s="70" t="str">
        <f>IFERROR(MID(N206,5,FIND("/",N206,1)-1),LEFT(N206,3))</f>
        <v xml:space="preserve">QA </v>
      </c>
      <c r="R206" s="57" t="s">
        <v>1594</v>
      </c>
      <c r="S206" s="70" t="str">
        <f>VLOOKUP(R206,'Coding Matrix'!$D$8:$G$45,4,FALSE)</f>
        <v>Plant</v>
      </c>
      <c r="T206" s="70" t="str">
        <f>VLOOKUP(R206,'Coding Matrix'!$D$8:$E$45,2,FALSE)</f>
        <v xml:space="preserve">Testing Lab/QA Sampling  </v>
      </c>
      <c r="U206" t="s">
        <v>2201</v>
      </c>
      <c r="V206" s="70" t="s">
        <v>2251</v>
      </c>
    </row>
    <row r="207" spans="1:22" ht="15" customHeight="1" x14ac:dyDescent="0.25">
      <c r="A207" s="64">
        <v>25</v>
      </c>
      <c r="B207" s="62" t="s">
        <v>15</v>
      </c>
      <c r="C207" s="63">
        <v>43200</v>
      </c>
      <c r="D207" s="62" t="s">
        <v>23</v>
      </c>
      <c r="E207" s="62">
        <v>19883</v>
      </c>
      <c r="F207" s="62" t="s">
        <v>204</v>
      </c>
      <c r="G207" s="62" t="s">
        <v>220</v>
      </c>
      <c r="H207" s="62">
        <v>-1</v>
      </c>
      <c r="I207" s="62">
        <v>-18.34</v>
      </c>
      <c r="J207" s="62">
        <v>-16.399999999999999</v>
      </c>
      <c r="K207" s="62">
        <v>0</v>
      </c>
      <c r="L207" s="62" t="s">
        <v>31</v>
      </c>
      <c r="M207" s="62">
        <v>1423</v>
      </c>
      <c r="N207" s="62" t="s">
        <v>222</v>
      </c>
      <c r="O207" s="62">
        <v>25231383</v>
      </c>
      <c r="P207" s="19" t="str">
        <f>MID(L207,3,3)</f>
        <v xml:space="preserve">   </v>
      </c>
      <c r="Q207" s="70" t="str">
        <f>IFERROR(MID(N207,5,FIND("/",N207,1)-1),LEFT(N207,3))</f>
        <v xml:space="preserve">QA </v>
      </c>
      <c r="R207" s="57" t="s">
        <v>1594</v>
      </c>
      <c r="S207" s="70" t="str">
        <f>VLOOKUP(R207,'Coding Matrix'!$D$8:$G$45,4,FALSE)</f>
        <v>Plant</v>
      </c>
      <c r="T207" s="70" t="str">
        <f>VLOOKUP(R207,'Coding Matrix'!$D$8:$E$45,2,FALSE)</f>
        <v xml:space="preserve">Testing Lab/QA Sampling  </v>
      </c>
      <c r="U207" s="70" t="s">
        <v>2201</v>
      </c>
      <c r="V207" s="70" t="s">
        <v>2251</v>
      </c>
    </row>
    <row r="208" spans="1:22" ht="15" customHeight="1" x14ac:dyDescent="0.25">
      <c r="A208" s="64">
        <v>25</v>
      </c>
      <c r="B208" s="62" t="s">
        <v>15</v>
      </c>
      <c r="C208" s="63">
        <v>43200</v>
      </c>
      <c r="D208" s="62" t="s">
        <v>23</v>
      </c>
      <c r="E208" s="62">
        <v>20779</v>
      </c>
      <c r="F208" s="62" t="s">
        <v>223</v>
      </c>
      <c r="G208" s="62" t="s">
        <v>224</v>
      </c>
      <c r="H208" s="62">
        <v>-1</v>
      </c>
      <c r="I208" s="62">
        <v>-16.16</v>
      </c>
      <c r="J208" s="62">
        <v>-20.2</v>
      </c>
      <c r="K208" s="62">
        <v>0</v>
      </c>
      <c r="L208" s="62" t="s">
        <v>27</v>
      </c>
      <c r="M208" s="62">
        <v>835</v>
      </c>
      <c r="N208" s="62" t="s">
        <v>225</v>
      </c>
      <c r="O208" s="62">
        <v>33125694</v>
      </c>
      <c r="P208" s="19" t="str">
        <f>MID(L208,3,3)</f>
        <v>DMG</v>
      </c>
      <c r="Q208" s="70" t="str">
        <f>IFERROR(MID(N208,5,FIND("/",N208,1)-1),LEFT(N208,3))</f>
        <v>DWH</v>
      </c>
      <c r="R208" s="70" t="str">
        <f>CONCATENATE(P208,Q208)</f>
        <v>DMGDWH</v>
      </c>
      <c r="S208" s="70" t="str">
        <f>VLOOKUP(R208,'Coding Matrix'!$D$8:$G$45,4,FALSE)</f>
        <v>Plant</v>
      </c>
      <c r="T208" s="70" t="str">
        <f>VLOOKUP(R208,'Coding Matrix'!$D$8:$E$45,2,FALSE)</f>
        <v>Damage Warehouse - Material Handling Damage</v>
      </c>
      <c r="V208" s="70" t="s">
        <v>2311</v>
      </c>
    </row>
    <row r="209" spans="1:22" ht="15" customHeight="1" x14ac:dyDescent="0.25">
      <c r="A209" s="64">
        <v>25</v>
      </c>
      <c r="B209" s="62" t="s">
        <v>15</v>
      </c>
      <c r="C209" s="63">
        <v>43200</v>
      </c>
      <c r="D209" s="62" t="s">
        <v>23</v>
      </c>
      <c r="E209" s="62">
        <v>21584</v>
      </c>
      <c r="F209" s="62" t="s">
        <v>236</v>
      </c>
      <c r="G209" s="62" t="s">
        <v>237</v>
      </c>
      <c r="H209" s="62">
        <v>-1</v>
      </c>
      <c r="I209" s="62">
        <v>-30.55</v>
      </c>
      <c r="J209" s="62">
        <v>-20.6</v>
      </c>
      <c r="K209" s="62">
        <v>0</v>
      </c>
      <c r="L209" s="62" t="s">
        <v>41</v>
      </c>
      <c r="M209" s="62">
        <v>1345</v>
      </c>
      <c r="N209" s="62" t="s">
        <v>239</v>
      </c>
      <c r="O209" s="62">
        <v>25116171</v>
      </c>
      <c r="P209" s="19" t="str">
        <f>MID(L209,3,3)</f>
        <v xml:space="preserve">   </v>
      </c>
      <c r="Q209" s="70" t="str">
        <f>IFERROR(MID(N209,5,FIND("/",N209,1)-1),LEFT(N209,3))</f>
        <v xml:space="preserve">QA </v>
      </c>
      <c r="R209" s="57" t="s">
        <v>1594</v>
      </c>
      <c r="S209" s="70" t="str">
        <f>VLOOKUP(R209,'Coding Matrix'!$D$8:$G$45,4,FALSE)</f>
        <v>Plant</v>
      </c>
      <c r="T209" s="70" t="str">
        <f>VLOOKUP(R209,'Coding Matrix'!$D$8:$E$45,2,FALSE)</f>
        <v xml:space="preserve">Testing Lab/QA Sampling  </v>
      </c>
      <c r="U209" t="s">
        <v>2201</v>
      </c>
      <c r="V209" s="70" t="s">
        <v>2297</v>
      </c>
    </row>
    <row r="210" spans="1:22" ht="15" customHeight="1" x14ac:dyDescent="0.25">
      <c r="A210" s="64">
        <v>25</v>
      </c>
      <c r="B210" s="62" t="s">
        <v>15</v>
      </c>
      <c r="C210" s="63">
        <v>43200</v>
      </c>
      <c r="D210" s="62" t="s">
        <v>23</v>
      </c>
      <c r="E210" s="62">
        <v>21584</v>
      </c>
      <c r="F210" s="62" t="s">
        <v>236</v>
      </c>
      <c r="G210" s="62" t="s">
        <v>237</v>
      </c>
      <c r="H210" s="62">
        <v>-1</v>
      </c>
      <c r="I210" s="62">
        <v>-30.55</v>
      </c>
      <c r="J210" s="62">
        <v>-20.6</v>
      </c>
      <c r="K210" s="62">
        <v>0</v>
      </c>
      <c r="L210" s="62" t="s">
        <v>41</v>
      </c>
      <c r="M210" s="62">
        <v>1352</v>
      </c>
      <c r="N210" s="62" t="s">
        <v>240</v>
      </c>
      <c r="O210" s="62">
        <v>25117205</v>
      </c>
      <c r="P210" s="19" t="str">
        <f>MID(L210,3,3)</f>
        <v xml:space="preserve">   </v>
      </c>
      <c r="Q210" s="70" t="str">
        <f>IFERROR(MID(N210,5,FIND("/",N210,1)-1),LEFT(N210,3))</f>
        <v>PAC</v>
      </c>
      <c r="R210" s="57" t="s">
        <v>2175</v>
      </c>
      <c r="S210" s="70" t="str">
        <f>VLOOKUP(R210,'Coding Matrix'!$D$8:$G$45,4,FALSE)</f>
        <v>Plant</v>
      </c>
      <c r="T210" s="70" t="str">
        <f>VLOOKUP(R210,'Coding Matrix'!$D$8:$E$45,2,FALSE)</f>
        <v>Seal Issues - Leakers</v>
      </c>
      <c r="U210" s="70" t="s">
        <v>2176</v>
      </c>
      <c r="V210" s="70" t="s">
        <v>2297</v>
      </c>
    </row>
    <row r="211" spans="1:22" ht="15" customHeight="1" x14ac:dyDescent="0.25">
      <c r="A211" s="64">
        <v>25</v>
      </c>
      <c r="B211" s="62" t="s">
        <v>15</v>
      </c>
      <c r="C211" s="63">
        <v>43200</v>
      </c>
      <c r="D211" s="62" t="s">
        <v>23</v>
      </c>
      <c r="E211" s="62">
        <v>21584</v>
      </c>
      <c r="F211" s="62" t="s">
        <v>236</v>
      </c>
      <c r="G211" s="62" t="s">
        <v>237</v>
      </c>
      <c r="H211" s="62">
        <v>-4</v>
      </c>
      <c r="I211" s="62">
        <v>-122.37</v>
      </c>
      <c r="J211" s="62">
        <v>-82.5</v>
      </c>
      <c r="K211" s="62">
        <v>0</v>
      </c>
      <c r="L211" s="62" t="s">
        <v>26</v>
      </c>
      <c r="M211" s="62">
        <v>1630</v>
      </c>
      <c r="N211" s="62" t="s">
        <v>241</v>
      </c>
      <c r="O211" s="62">
        <v>25117204</v>
      </c>
      <c r="P211" s="19" t="str">
        <f>MID(L211,3,3)</f>
        <v>OOS</v>
      </c>
      <c r="Q211" s="70" t="str">
        <f>IFERROR(MID(N211,5,FIND("/",N211,1)-1),LEFT(N211,3))</f>
        <v>PKG</v>
      </c>
      <c r="R211" s="70" t="str">
        <f>CONCATENATE(P211,Q211)</f>
        <v>OOSPKG</v>
      </c>
      <c r="S211" s="70" t="str">
        <f>VLOOKUP(R211,'Coding Matrix'!$D$8:$G$45,4,FALSE)</f>
        <v>Plant</v>
      </c>
      <c r="T211" s="70" t="str">
        <f>VLOOKUP(R211,'Coding Matrix'!$D$8:$E$45,2,FALSE)</f>
        <v>Plant Packaging issue</v>
      </c>
      <c r="V211" s="70" t="s">
        <v>2297</v>
      </c>
    </row>
    <row r="212" spans="1:22" ht="15" customHeight="1" x14ac:dyDescent="0.25">
      <c r="A212" s="64">
        <v>25</v>
      </c>
      <c r="B212" s="62" t="s">
        <v>15</v>
      </c>
      <c r="C212" s="63">
        <v>43200</v>
      </c>
      <c r="D212" s="62" t="s">
        <v>23</v>
      </c>
      <c r="E212" s="62">
        <v>21646</v>
      </c>
      <c r="F212" s="62" t="s">
        <v>215</v>
      </c>
      <c r="G212" s="62" t="s">
        <v>242</v>
      </c>
      <c r="H212" s="62">
        <v>-1</v>
      </c>
      <c r="I212" s="62">
        <v>-24.37</v>
      </c>
      <c r="J212" s="62">
        <v>-40.799999999999997</v>
      </c>
      <c r="K212" s="62">
        <v>0</v>
      </c>
      <c r="L212" s="62" t="s">
        <v>27</v>
      </c>
      <c r="M212" s="62">
        <v>1409</v>
      </c>
      <c r="N212" s="62" t="s">
        <v>195</v>
      </c>
      <c r="O212" s="62">
        <v>25165709</v>
      </c>
      <c r="P212" s="19" t="str">
        <f>MID(L212,3,3)</f>
        <v>DMG</v>
      </c>
      <c r="Q212" s="70" t="str">
        <f>IFERROR(MID(N212,5,FIND("/",N212,1)-1),LEFT(N212,3))</f>
        <v>DWH</v>
      </c>
      <c r="R212" s="70" t="str">
        <f>CONCATENATE(P212,Q212)</f>
        <v>DMGDWH</v>
      </c>
      <c r="S212" s="70" t="str">
        <f>VLOOKUP(R212,'Coding Matrix'!$D$8:$G$45,4,FALSE)</f>
        <v>Plant</v>
      </c>
      <c r="T212" s="70" t="str">
        <f>VLOOKUP(R212,'Coding Matrix'!$D$8:$E$45,2,FALSE)</f>
        <v>Damage Warehouse - Material Handling Damage</v>
      </c>
      <c r="U212" s="70"/>
      <c r="V212" s="70" t="s">
        <v>2312</v>
      </c>
    </row>
    <row r="213" spans="1:22" ht="15" customHeight="1" x14ac:dyDescent="0.25">
      <c r="A213" s="64">
        <v>25</v>
      </c>
      <c r="B213" s="62" t="s">
        <v>15</v>
      </c>
      <c r="C213" s="63">
        <v>43200</v>
      </c>
      <c r="D213" s="62" t="s">
        <v>23</v>
      </c>
      <c r="E213" s="62">
        <v>21817</v>
      </c>
      <c r="F213" s="62" t="s">
        <v>244</v>
      </c>
      <c r="G213" s="62" t="s">
        <v>245</v>
      </c>
      <c r="H213" s="62">
        <v>-1</v>
      </c>
      <c r="I213" s="62">
        <v>-17.77</v>
      </c>
      <c r="J213" s="62">
        <v>-30</v>
      </c>
      <c r="K213" s="62">
        <v>0</v>
      </c>
      <c r="L213" s="62" t="s">
        <v>27</v>
      </c>
      <c r="M213" s="62">
        <v>629</v>
      </c>
      <c r="N213" s="62" t="s">
        <v>203</v>
      </c>
      <c r="O213" s="62">
        <v>25215255</v>
      </c>
      <c r="P213" s="19" t="str">
        <f>MID(L213,3,3)</f>
        <v>DMG</v>
      </c>
      <c r="Q213" s="70" t="str">
        <f>IFERROR(MID(N213,5,FIND("/",N213,1)-1),LEFT(N213,3))</f>
        <v>DWH</v>
      </c>
      <c r="R213" s="70" t="str">
        <f>CONCATENATE(P213,Q213)</f>
        <v>DMGDWH</v>
      </c>
      <c r="S213" s="70" t="str">
        <f>VLOOKUP(R213,'Coding Matrix'!$D$8:$G$45,4,FALSE)</f>
        <v>Plant</v>
      </c>
      <c r="T213" s="70" t="str">
        <f>VLOOKUP(R213,'Coding Matrix'!$D$8:$E$45,2,FALSE)</f>
        <v>Damage Warehouse - Material Handling Damage</v>
      </c>
      <c r="V213" s="70" t="s">
        <v>2313</v>
      </c>
    </row>
    <row r="214" spans="1:22" ht="15" customHeight="1" x14ac:dyDescent="0.25">
      <c r="A214" s="64">
        <v>25</v>
      </c>
      <c r="B214" s="62" t="s">
        <v>15</v>
      </c>
      <c r="C214" s="63">
        <v>43200</v>
      </c>
      <c r="D214" s="62" t="s">
        <v>23</v>
      </c>
      <c r="E214" s="62">
        <v>21928</v>
      </c>
      <c r="F214" s="62" t="s">
        <v>248</v>
      </c>
      <c r="G214" s="62" t="s">
        <v>249</v>
      </c>
      <c r="H214" s="62">
        <v>-7</v>
      </c>
      <c r="I214" s="62">
        <v>-395.53</v>
      </c>
      <c r="J214" s="62">
        <v>-282.10000000000002</v>
      </c>
      <c r="K214" s="62">
        <v>0</v>
      </c>
      <c r="L214" s="62" t="s">
        <v>232</v>
      </c>
      <c r="M214" s="62">
        <v>1930</v>
      </c>
      <c r="N214" s="62" t="s">
        <v>233</v>
      </c>
      <c r="O214" s="62">
        <v>75458044</v>
      </c>
      <c r="P214" s="19" t="str">
        <f>MID(L214,3,3)</f>
        <v>RES</v>
      </c>
      <c r="Q214" s="70" t="str">
        <f>IFERROR(MID(N214,5,FIND("/",N214,1)-1),LEFT(N214,3))</f>
        <v>EXP</v>
      </c>
      <c r="R214" s="70" t="str">
        <f>CONCATENATE(P214,Q214)</f>
        <v>RESEXP</v>
      </c>
      <c r="S214" s="70" t="str">
        <f>VLOOKUP(R214,'Coding Matrix'!$D$8:$G$45,4,FALSE)</f>
        <v>Plant</v>
      </c>
      <c r="T214" s="70" t="str">
        <f>VLOOKUP(R214,'Coding Matrix'!$D$8:$E$45,2,FALSE)</f>
        <v>Prior Year Reserve amounts scrapped in current year</v>
      </c>
      <c r="V214" s="70" t="s">
        <v>2314</v>
      </c>
    </row>
    <row r="215" spans="1:22" ht="15" customHeight="1" x14ac:dyDescent="0.25">
      <c r="A215" s="64">
        <v>25</v>
      </c>
      <c r="B215" s="62" t="s">
        <v>15</v>
      </c>
      <c r="C215" s="63">
        <v>43200</v>
      </c>
      <c r="D215" s="62" t="s">
        <v>16</v>
      </c>
      <c r="E215" s="62">
        <v>35983</v>
      </c>
      <c r="F215" s="62" t="s">
        <v>17</v>
      </c>
      <c r="G215" s="62" t="s">
        <v>185</v>
      </c>
      <c r="H215" s="62">
        <v>-1350</v>
      </c>
      <c r="I215" s="62">
        <v>-1458</v>
      </c>
      <c r="J215" s="62">
        <v>-1350</v>
      </c>
      <c r="K215" s="62">
        <v>0</v>
      </c>
      <c r="L215" s="62" t="s">
        <v>34</v>
      </c>
      <c r="M215" s="62">
        <v>720</v>
      </c>
      <c r="N215" s="62" t="s">
        <v>186</v>
      </c>
      <c r="O215" s="62">
        <v>25981145</v>
      </c>
      <c r="P215" s="19" t="str">
        <f>MID(L215,3,3)</f>
        <v>OOS</v>
      </c>
      <c r="Q215" s="70" t="str">
        <f>IFERROR(MID(N215,5,FIND("/",N215,1)-1),LEFT(N215,3))</f>
        <v>APP</v>
      </c>
      <c r="R215" s="70" t="str">
        <f>CONCATENATE(P215,Q215)</f>
        <v>OOSAPP</v>
      </c>
      <c r="S215" s="70" t="str">
        <f>VLOOKUP(R215,'Coding Matrix'!$D$8:$G$45,4,FALSE)</f>
        <v>Plant</v>
      </c>
      <c r="T215" s="70" t="str">
        <f>VLOOKUP(R215,'Coding Matrix'!$D$8:$E$45,2,FALSE)</f>
        <v>Appearance</v>
      </c>
      <c r="V215" s="70" t="s">
        <v>2315</v>
      </c>
    </row>
    <row r="216" spans="1:22" ht="15" customHeight="1" x14ac:dyDescent="0.25">
      <c r="A216" s="64">
        <v>25</v>
      </c>
      <c r="B216" s="62" t="s">
        <v>15</v>
      </c>
      <c r="C216" s="63">
        <v>43200</v>
      </c>
      <c r="D216" s="62" t="s">
        <v>23</v>
      </c>
      <c r="E216" s="62">
        <v>47043</v>
      </c>
      <c r="F216" s="62" t="s">
        <v>32</v>
      </c>
      <c r="G216" s="62" t="s">
        <v>55</v>
      </c>
      <c r="H216" s="62">
        <v>-6</v>
      </c>
      <c r="I216" s="62">
        <v>-58.96</v>
      </c>
      <c r="J216" s="62">
        <v>-56.4</v>
      </c>
      <c r="K216" s="62">
        <v>0</v>
      </c>
      <c r="L216" s="62" t="s">
        <v>27</v>
      </c>
      <c r="M216" s="62" t="s">
        <v>48</v>
      </c>
      <c r="N216" s="62" t="s">
        <v>198</v>
      </c>
      <c r="O216" s="62">
        <v>25167427</v>
      </c>
      <c r="P216" s="19" t="str">
        <f>MID(L216,3,3)</f>
        <v>DMG</v>
      </c>
      <c r="Q216" s="70" t="str">
        <f>IFERROR(MID(N216,5,FIND("/",N216,1)-1),LEFT(N216,3))</f>
        <v>DMG</v>
      </c>
      <c r="R216" s="70" t="str">
        <f>CONCATENATE(P216,Q216)</f>
        <v>DMGDMG</v>
      </c>
      <c r="S216" s="70" t="str">
        <f>VLOOKUP(R216,'Coding Matrix'!$D$8:$G$45,4,FALSE)</f>
        <v>Plant</v>
      </c>
      <c r="T216" s="70" t="str">
        <f>VLOOKUP(R216,'Coding Matrix'!$D$8:$E$45,2,FALSE)</f>
        <v>Repeat Primary code if other codes are not applicable</v>
      </c>
      <c r="V216" s="70" t="s">
        <v>2215</v>
      </c>
    </row>
    <row r="217" spans="1:22" ht="15" customHeight="1" x14ac:dyDescent="0.25">
      <c r="A217" s="64">
        <v>25</v>
      </c>
      <c r="B217" s="62" t="s">
        <v>15</v>
      </c>
      <c r="C217" s="63">
        <v>43200</v>
      </c>
      <c r="D217" s="62" t="s">
        <v>23</v>
      </c>
      <c r="E217" s="62">
        <v>72048</v>
      </c>
      <c r="F217" s="62" t="s">
        <v>43</v>
      </c>
      <c r="G217" s="62" t="s">
        <v>57</v>
      </c>
      <c r="H217" s="62">
        <v>-4</v>
      </c>
      <c r="I217" s="62">
        <v>-67.010000000000005</v>
      </c>
      <c r="J217" s="62">
        <v>-116</v>
      </c>
      <c r="K217" s="62">
        <v>0</v>
      </c>
      <c r="L217" s="62" t="s">
        <v>27</v>
      </c>
      <c r="M217" s="62">
        <v>636</v>
      </c>
      <c r="N217" s="62" t="s">
        <v>203</v>
      </c>
      <c r="O217" s="62">
        <v>25209028</v>
      </c>
      <c r="P217" s="19" t="str">
        <f>MID(L217,3,3)</f>
        <v>DMG</v>
      </c>
      <c r="Q217" s="70" t="str">
        <f>IFERROR(MID(N217,5,FIND("/",N217,1)-1),LEFT(N217,3))</f>
        <v>DWH</v>
      </c>
      <c r="R217" s="70" t="str">
        <f>CONCATENATE(P217,Q217)</f>
        <v>DMGDWH</v>
      </c>
      <c r="S217" s="70" t="str">
        <f>VLOOKUP(R217,'Coding Matrix'!$D$8:$G$45,4,FALSE)</f>
        <v>Plant</v>
      </c>
      <c r="T217" s="70" t="str">
        <f>VLOOKUP(R217,'Coding Matrix'!$D$8:$E$45,2,FALSE)</f>
        <v>Damage Warehouse - Material Handling Damage</v>
      </c>
      <c r="V217" s="70" t="s">
        <v>2316</v>
      </c>
    </row>
    <row r="218" spans="1:22" ht="15" customHeight="1" x14ac:dyDescent="0.25">
      <c r="A218" s="64">
        <v>25</v>
      </c>
      <c r="B218" s="62" t="s">
        <v>15</v>
      </c>
      <c r="C218" s="63">
        <v>43200</v>
      </c>
      <c r="D218" s="62" t="s">
        <v>23</v>
      </c>
      <c r="E218" s="62">
        <v>72048</v>
      </c>
      <c r="F218" s="62" t="s">
        <v>43</v>
      </c>
      <c r="G218" s="62" t="s">
        <v>57</v>
      </c>
      <c r="H218" s="62">
        <v>-9</v>
      </c>
      <c r="I218" s="62">
        <v>-150.77000000000001</v>
      </c>
      <c r="J218" s="62">
        <v>-261</v>
      </c>
      <c r="K218" s="62">
        <v>0</v>
      </c>
      <c r="L218" s="62" t="s">
        <v>27</v>
      </c>
      <c r="M218" s="62">
        <v>1205</v>
      </c>
      <c r="N218" s="62" t="s">
        <v>203</v>
      </c>
      <c r="O218" s="62">
        <v>25209028</v>
      </c>
      <c r="P218" s="19" t="str">
        <f>MID(L218,3,3)</f>
        <v>DMG</v>
      </c>
      <c r="Q218" s="70" t="str">
        <f>IFERROR(MID(N218,5,FIND("/",N218,1)-1),LEFT(N218,3))</f>
        <v>DWH</v>
      </c>
      <c r="R218" s="70" t="str">
        <f>CONCATENATE(P218,Q218)</f>
        <v>DMGDWH</v>
      </c>
      <c r="S218" s="70" t="str">
        <f>VLOOKUP(R218,'Coding Matrix'!$D$8:$G$45,4,FALSE)</f>
        <v>Plant</v>
      </c>
      <c r="T218" s="70" t="str">
        <f>VLOOKUP(R218,'Coding Matrix'!$D$8:$E$45,2,FALSE)</f>
        <v>Damage Warehouse - Material Handling Damage</v>
      </c>
      <c r="U218" s="70"/>
      <c r="V218" s="70" t="s">
        <v>2316</v>
      </c>
    </row>
    <row r="219" spans="1:22" ht="15" customHeight="1" x14ac:dyDescent="0.25">
      <c r="A219" s="64">
        <v>25</v>
      </c>
      <c r="B219" s="62" t="s">
        <v>15</v>
      </c>
      <c r="C219" s="63">
        <v>43201</v>
      </c>
      <c r="D219" s="62" t="s">
        <v>23</v>
      </c>
      <c r="E219" s="62">
        <v>16494</v>
      </c>
      <c r="F219" s="62" t="s">
        <v>199</v>
      </c>
      <c r="G219" s="62" t="s">
        <v>207</v>
      </c>
      <c r="H219" s="62">
        <v>-7</v>
      </c>
      <c r="I219" s="62">
        <v>-118.3</v>
      </c>
      <c r="J219" s="62">
        <v>-168</v>
      </c>
      <c r="K219" s="62">
        <v>0</v>
      </c>
      <c r="L219" s="62" t="s">
        <v>34</v>
      </c>
      <c r="M219" s="62">
        <v>1027</v>
      </c>
      <c r="N219" s="62" t="s">
        <v>208</v>
      </c>
      <c r="O219" s="62">
        <v>25147978</v>
      </c>
      <c r="P219" s="19" t="str">
        <f>MID(L219,3,3)</f>
        <v>OOS</v>
      </c>
      <c r="Q219" s="70" t="str">
        <f>IFERROR(MID(N219,5,FIND("/",N219,1)-1),LEFT(N219,3))</f>
        <v>PKG</v>
      </c>
      <c r="R219" s="70" t="str">
        <f>CONCATENATE(P219,Q219)</f>
        <v>OOSPKG</v>
      </c>
      <c r="S219" s="70" t="str">
        <f>VLOOKUP(R219,'Coding Matrix'!$D$8:$G$45,4,FALSE)</f>
        <v>Plant</v>
      </c>
      <c r="T219" s="70" t="str">
        <f>VLOOKUP(R219,'Coding Matrix'!$D$8:$E$45,2,FALSE)</f>
        <v>Plant Packaging issue</v>
      </c>
      <c r="V219" s="70" t="s">
        <v>2317</v>
      </c>
    </row>
    <row r="220" spans="1:22" ht="15" customHeight="1" x14ac:dyDescent="0.25">
      <c r="A220" s="64">
        <v>25</v>
      </c>
      <c r="B220" s="62" t="s">
        <v>15</v>
      </c>
      <c r="C220" s="63">
        <v>43201</v>
      </c>
      <c r="D220" s="62" t="s">
        <v>23</v>
      </c>
      <c r="E220" s="62">
        <v>16668</v>
      </c>
      <c r="F220" s="62" t="s">
        <v>43</v>
      </c>
      <c r="G220" s="62" t="s">
        <v>44</v>
      </c>
      <c r="H220" s="62">
        <v>-4</v>
      </c>
      <c r="I220" s="62">
        <v>-27.15</v>
      </c>
      <c r="J220" s="62">
        <v>-22.5</v>
      </c>
      <c r="K220" s="62">
        <v>0</v>
      </c>
      <c r="L220" s="62" t="s">
        <v>34</v>
      </c>
      <c r="M220" s="62" t="s">
        <v>35</v>
      </c>
      <c r="N220" s="62" t="s">
        <v>36</v>
      </c>
      <c r="O220" s="62">
        <v>25167513</v>
      </c>
      <c r="P220" s="19" t="str">
        <f>MID(L220,3,3)</f>
        <v>OOS</v>
      </c>
      <c r="Q220" s="70" t="str">
        <f>IFERROR(MID(N220,5,FIND("/",N220,1)-1),LEFT(N220,3))</f>
        <v>CAS</v>
      </c>
      <c r="R220" s="57" t="s">
        <v>2175</v>
      </c>
      <c r="S220" s="70" t="str">
        <f>VLOOKUP(R220,'Coding Matrix'!$D$8:$G$45,4,FALSE)</f>
        <v>Plant</v>
      </c>
      <c r="T220" s="70" t="str">
        <f>VLOOKUP(R220,'Coding Matrix'!$D$8:$E$45,2,FALSE)</f>
        <v>Seal Issues - Leakers</v>
      </c>
      <c r="U220" t="s">
        <v>2176</v>
      </c>
      <c r="V220" s="70" t="s">
        <v>2221</v>
      </c>
    </row>
    <row r="221" spans="1:22" ht="15" customHeight="1" x14ac:dyDescent="0.25">
      <c r="A221" s="64">
        <v>25</v>
      </c>
      <c r="B221" s="62" t="s">
        <v>15</v>
      </c>
      <c r="C221" s="63">
        <v>43201</v>
      </c>
      <c r="D221" s="62" t="s">
        <v>23</v>
      </c>
      <c r="E221" s="62">
        <v>20943</v>
      </c>
      <c r="F221" s="62" t="s">
        <v>50</v>
      </c>
      <c r="G221" s="62" t="s">
        <v>226</v>
      </c>
      <c r="H221" s="62">
        <v>-2</v>
      </c>
      <c r="I221" s="62">
        <v>-12.86</v>
      </c>
      <c r="J221" s="62">
        <v>-11.3</v>
      </c>
      <c r="K221" s="62">
        <v>0</v>
      </c>
      <c r="L221" s="62" t="s">
        <v>34</v>
      </c>
      <c r="M221" s="62" t="s">
        <v>35</v>
      </c>
      <c r="N221" s="62" t="s">
        <v>36</v>
      </c>
      <c r="O221" s="62">
        <v>25193071</v>
      </c>
      <c r="P221" s="19" t="str">
        <f>MID(L221,3,3)</f>
        <v>OOS</v>
      </c>
      <c r="Q221" s="70" t="str">
        <f>IFERROR(MID(N221,5,FIND("/",N221,1)-1),LEFT(N221,3))</f>
        <v>CAS</v>
      </c>
      <c r="R221" s="57" t="s">
        <v>2175</v>
      </c>
      <c r="S221" s="70" t="str">
        <f>VLOOKUP(R221,'Coding Matrix'!$D$8:$G$45,4,FALSE)</f>
        <v>Plant</v>
      </c>
      <c r="T221" s="70" t="str">
        <f>VLOOKUP(R221,'Coding Matrix'!$D$8:$E$45,2,FALSE)</f>
        <v>Seal Issues - Leakers</v>
      </c>
      <c r="U221" s="70" t="s">
        <v>2176</v>
      </c>
      <c r="V221" s="70" t="s">
        <v>2318</v>
      </c>
    </row>
    <row r="222" spans="1:22" ht="15" customHeight="1" x14ac:dyDescent="0.25">
      <c r="A222" s="64">
        <v>25</v>
      </c>
      <c r="B222" s="62" t="s">
        <v>15</v>
      </c>
      <c r="C222" s="63">
        <v>43201</v>
      </c>
      <c r="D222" s="62" t="s">
        <v>23</v>
      </c>
      <c r="E222" s="62">
        <v>21899</v>
      </c>
      <c r="F222" s="62" t="s">
        <v>51</v>
      </c>
      <c r="G222" s="62" t="s">
        <v>246</v>
      </c>
      <c r="H222" s="62">
        <v>-1</v>
      </c>
      <c r="I222" s="62">
        <v>-15.05</v>
      </c>
      <c r="J222" s="62">
        <v>-33.6</v>
      </c>
      <c r="K222" s="62">
        <v>0</v>
      </c>
      <c r="L222" s="62" t="s">
        <v>27</v>
      </c>
      <c r="M222" s="62">
        <v>1315</v>
      </c>
      <c r="N222" s="62" t="s">
        <v>247</v>
      </c>
      <c r="O222" s="62">
        <v>25211075</v>
      </c>
      <c r="P222" s="19" t="str">
        <f>MID(L222,3,3)</f>
        <v>DMG</v>
      </c>
      <c r="Q222" s="70" t="str">
        <f>IFERROR(MID(N222,5,FIND("/",N222,1)-1),LEFT(N222,3))</f>
        <v>DWH</v>
      </c>
      <c r="R222" s="70" t="str">
        <f>CONCATENATE(P222,Q222)</f>
        <v>DMGDWH</v>
      </c>
      <c r="S222" s="70" t="str">
        <f>VLOOKUP(R222,'Coding Matrix'!$D$8:$G$45,4,FALSE)</f>
        <v>Plant</v>
      </c>
      <c r="T222" s="70" t="str">
        <f>VLOOKUP(R222,'Coding Matrix'!$D$8:$E$45,2,FALSE)</f>
        <v>Damage Warehouse - Material Handling Damage</v>
      </c>
      <c r="V222" s="70" t="s">
        <v>2319</v>
      </c>
    </row>
    <row r="223" spans="1:22" ht="15" customHeight="1" x14ac:dyDescent="0.25">
      <c r="A223" s="64">
        <v>25</v>
      </c>
      <c r="B223" s="62" t="s">
        <v>15</v>
      </c>
      <c r="C223" s="63">
        <v>43201</v>
      </c>
      <c r="D223" s="62" t="s">
        <v>23</v>
      </c>
      <c r="E223" s="62">
        <v>21965</v>
      </c>
      <c r="F223" s="62" t="s">
        <v>52</v>
      </c>
      <c r="G223" s="62" t="s">
        <v>250</v>
      </c>
      <c r="H223" s="62">
        <v>-65</v>
      </c>
      <c r="I223" s="62">
        <v>-758.13</v>
      </c>
      <c r="J223" s="62">
        <v>-1016</v>
      </c>
      <c r="K223" s="62">
        <v>0</v>
      </c>
      <c r="L223" s="62" t="s">
        <v>34</v>
      </c>
      <c r="M223" s="62">
        <v>1035</v>
      </c>
      <c r="N223" s="62" t="s">
        <v>251</v>
      </c>
      <c r="O223" s="62">
        <v>25192332</v>
      </c>
      <c r="P223" s="19" t="str">
        <f>MID(L223,3,3)</f>
        <v>OOS</v>
      </c>
      <c r="Q223" s="70" t="str">
        <f>IFERROR(MID(N223,5,FIND("/",N223,1)-1),LEFT(N223,3))</f>
        <v>PKG</v>
      </c>
      <c r="R223" s="70" t="str">
        <f>CONCATENATE(P223,Q223)</f>
        <v>OOSPKG</v>
      </c>
      <c r="S223" s="70" t="str">
        <f>VLOOKUP(R223,'Coding Matrix'!$D$8:$G$45,4,FALSE)</f>
        <v>Plant</v>
      </c>
      <c r="T223" s="70" t="str">
        <f>VLOOKUP(R223,'Coding Matrix'!$D$8:$E$45,2,FALSE)</f>
        <v>Plant Packaging issue</v>
      </c>
      <c r="V223" s="70" t="s">
        <v>2320</v>
      </c>
    </row>
    <row r="224" spans="1:22" ht="15" customHeight="1" x14ac:dyDescent="0.25">
      <c r="A224" s="64">
        <v>25</v>
      </c>
      <c r="B224" s="62" t="s">
        <v>15</v>
      </c>
      <c r="C224" s="63">
        <v>43201</v>
      </c>
      <c r="D224" s="62" t="s">
        <v>23</v>
      </c>
      <c r="E224" s="62">
        <v>47047</v>
      </c>
      <c r="F224" s="62" t="s">
        <v>32</v>
      </c>
      <c r="G224" s="62" t="s">
        <v>56</v>
      </c>
      <c r="H224" s="62">
        <v>-7</v>
      </c>
      <c r="I224" s="62">
        <v>-69.209999999999994</v>
      </c>
      <c r="J224" s="62">
        <v>-65.8</v>
      </c>
      <c r="K224" s="62">
        <v>0</v>
      </c>
      <c r="L224" s="62" t="s">
        <v>27</v>
      </c>
      <c r="M224" s="62">
        <v>1149</v>
      </c>
      <c r="N224" s="62" t="s">
        <v>195</v>
      </c>
      <c r="O224" s="62">
        <v>25162671</v>
      </c>
      <c r="P224" s="19" t="str">
        <f>MID(L224,3,3)</f>
        <v>DMG</v>
      </c>
      <c r="Q224" s="70" t="str">
        <f>IFERROR(MID(N224,5,FIND("/",N224,1)-1),LEFT(N224,3))</f>
        <v>DWH</v>
      </c>
      <c r="R224" s="70" t="str">
        <f>CONCATENATE(P224,Q224)</f>
        <v>DMGDWH</v>
      </c>
      <c r="S224" s="70" t="str">
        <f>VLOOKUP(R224,'Coding Matrix'!$D$8:$G$45,4,FALSE)</f>
        <v>Plant</v>
      </c>
      <c r="T224" s="70" t="str">
        <f>VLOOKUP(R224,'Coding Matrix'!$D$8:$E$45,2,FALSE)</f>
        <v>Damage Warehouse - Material Handling Damage</v>
      </c>
      <c r="V224" s="70" t="s">
        <v>447</v>
      </c>
    </row>
    <row r="225" spans="1:22" ht="15" customHeight="1" x14ac:dyDescent="0.25">
      <c r="A225" s="64">
        <v>25</v>
      </c>
      <c r="B225" s="62" t="s">
        <v>15</v>
      </c>
      <c r="C225" s="63">
        <v>43201</v>
      </c>
      <c r="D225" s="62" t="s">
        <v>23</v>
      </c>
      <c r="E225" s="62">
        <v>47047</v>
      </c>
      <c r="F225" s="62" t="s">
        <v>32</v>
      </c>
      <c r="G225" s="62" t="s">
        <v>56</v>
      </c>
      <c r="H225" s="62">
        <v>-7</v>
      </c>
      <c r="I225" s="62">
        <v>-69.209999999999994</v>
      </c>
      <c r="J225" s="62">
        <v>-65.8</v>
      </c>
      <c r="K225" s="62">
        <v>0</v>
      </c>
      <c r="L225" s="62" t="s">
        <v>27</v>
      </c>
      <c r="M225" s="62">
        <v>1149</v>
      </c>
      <c r="N225" s="62" t="s">
        <v>195</v>
      </c>
      <c r="O225" s="62">
        <v>25162668</v>
      </c>
      <c r="P225" s="19" t="str">
        <f>MID(L225,3,3)</f>
        <v>DMG</v>
      </c>
      <c r="Q225" s="70" t="str">
        <f>IFERROR(MID(N225,5,FIND("/",N225,1)-1),LEFT(N225,3))</f>
        <v>DWH</v>
      </c>
      <c r="R225" s="70" t="str">
        <f>CONCATENATE(P225,Q225)</f>
        <v>DMGDWH</v>
      </c>
      <c r="S225" s="70" t="str">
        <f>VLOOKUP(R225,'Coding Matrix'!$D$8:$G$45,4,FALSE)</f>
        <v>Plant</v>
      </c>
      <c r="T225" s="70" t="str">
        <f>VLOOKUP(R225,'Coding Matrix'!$D$8:$E$45,2,FALSE)</f>
        <v>Damage Warehouse - Material Handling Damage</v>
      </c>
      <c r="V225" s="70" t="s">
        <v>447</v>
      </c>
    </row>
    <row r="226" spans="1:22" ht="15" customHeight="1" x14ac:dyDescent="0.25">
      <c r="A226" s="64">
        <v>25</v>
      </c>
      <c r="B226" s="62" t="s">
        <v>15</v>
      </c>
      <c r="C226" s="63">
        <v>43201</v>
      </c>
      <c r="D226" s="62" t="s">
        <v>273</v>
      </c>
      <c r="E226" s="62">
        <v>86998</v>
      </c>
      <c r="F226" s="62" t="s">
        <v>17</v>
      </c>
      <c r="G226" s="62" t="s">
        <v>274</v>
      </c>
      <c r="H226" s="62">
        <v>-7300</v>
      </c>
      <c r="I226" s="62">
        <v>-350.4</v>
      </c>
      <c r="J226" s="62">
        <v>-7300</v>
      </c>
      <c r="K226" s="62">
        <v>0</v>
      </c>
      <c r="L226" s="62" t="s">
        <v>78</v>
      </c>
      <c r="M226" s="62">
        <v>1120</v>
      </c>
      <c r="N226" s="62" t="s">
        <v>275</v>
      </c>
      <c r="O226" s="62">
        <v>0</v>
      </c>
      <c r="P226" s="19" t="str">
        <f>MID(L226,3,3)</f>
        <v>OBS</v>
      </c>
      <c r="Q226" s="70" t="str">
        <f>IFERROR(MID(N226,5,FIND("/",N226,1)-1),LEFT(N226,3))</f>
        <v>OBS</v>
      </c>
      <c r="R226" s="70" t="str">
        <f>CONCATENATE(P226,Q226)</f>
        <v>OBSOBS</v>
      </c>
      <c r="S226" s="70" t="str">
        <f>VLOOKUP(R226,'Coding Matrix'!$D$8:$G$45,4,FALSE)</f>
        <v>Supply Chain</v>
      </c>
      <c r="T226" s="70" t="str">
        <f>VLOOKUP(R226,'Coding Matrix'!$D$8:$E$45,2,FALSE)</f>
        <v>Repeat Primary code if other codes are not applicable</v>
      </c>
      <c r="V226" s="70" t="s">
        <v>2321</v>
      </c>
    </row>
    <row r="227" spans="1:22" ht="15" customHeight="1" x14ac:dyDescent="0.25">
      <c r="A227" s="64">
        <v>25</v>
      </c>
      <c r="B227" s="62" t="s">
        <v>15</v>
      </c>
      <c r="C227" s="63">
        <v>43202</v>
      </c>
      <c r="D227" s="62" t="s">
        <v>16</v>
      </c>
      <c r="E227" s="62">
        <v>6512</v>
      </c>
      <c r="F227" s="62" t="s">
        <v>17</v>
      </c>
      <c r="G227" s="62" t="s">
        <v>1701</v>
      </c>
      <c r="H227" s="62">
        <v>-93.4</v>
      </c>
      <c r="I227" s="62">
        <v>-544.52</v>
      </c>
      <c r="J227" s="62">
        <v>-93.4</v>
      </c>
      <c r="K227" s="62">
        <v>0</v>
      </c>
      <c r="L227" s="62" t="s">
        <v>34</v>
      </c>
      <c r="M227" s="62">
        <v>1530</v>
      </c>
      <c r="N227" s="62" t="s">
        <v>1702</v>
      </c>
      <c r="O227" s="62">
        <v>25160125</v>
      </c>
      <c r="P227" s="19" t="str">
        <f>MID(L227,3,3)</f>
        <v>OOS</v>
      </c>
      <c r="Q227" s="70" t="str">
        <f>IFERROR(MID(N227,5,FIND("/",N227,1)-1),LEFT(N227,3))</f>
        <v>GMP</v>
      </c>
      <c r="R227" s="70" t="str">
        <f>CONCATENATE(P227,Q227)</f>
        <v>OOSGMP</v>
      </c>
      <c r="S227" s="70" t="str">
        <f>VLOOKUP(R227,'Coding Matrix'!$D$8:$G$45,4,FALSE)</f>
        <v>Plant</v>
      </c>
      <c r="T227" s="70" t="str">
        <f>VLOOKUP(R227,'Coding Matrix'!$D$8:$E$45,2,FALSE)</f>
        <v>GMP Violation</v>
      </c>
      <c r="V227" s="70" t="s">
        <v>2322</v>
      </c>
    </row>
    <row r="228" spans="1:22" ht="15" customHeight="1" x14ac:dyDescent="0.25">
      <c r="A228" s="64">
        <v>25</v>
      </c>
      <c r="B228" s="62" t="s">
        <v>15</v>
      </c>
      <c r="C228" s="63">
        <v>43202</v>
      </c>
      <c r="D228" s="62" t="s">
        <v>23</v>
      </c>
      <c r="E228" s="62">
        <v>12856</v>
      </c>
      <c r="F228" s="62" t="s">
        <v>32</v>
      </c>
      <c r="G228" s="62" t="s">
        <v>1781</v>
      </c>
      <c r="H228" s="62">
        <v>-2</v>
      </c>
      <c r="I228" s="62">
        <v>-38.020000000000003</v>
      </c>
      <c r="J228" s="62">
        <v>-67.2</v>
      </c>
      <c r="K228" s="62">
        <v>0</v>
      </c>
      <c r="L228" s="62" t="s">
        <v>26</v>
      </c>
      <c r="M228" s="62">
        <v>1533</v>
      </c>
      <c r="N228" s="62" t="s">
        <v>201</v>
      </c>
      <c r="O228" s="62">
        <v>25155630</v>
      </c>
      <c r="P228" s="19" t="str">
        <f>MID(L228,3,3)</f>
        <v>OOS</v>
      </c>
      <c r="Q228" s="70" t="str">
        <f>IFERROR(MID(N228,5,FIND("/",N228,1)-1),LEFT(N228,3))</f>
        <v>SEL</v>
      </c>
      <c r="R228" s="70" t="str">
        <f>CONCATENATE(P228,Q228)</f>
        <v>OOSSEL</v>
      </c>
      <c r="S228" s="70" t="str">
        <f>VLOOKUP(R228,'Coding Matrix'!$D$8:$G$45,4,FALSE)</f>
        <v>Plant</v>
      </c>
      <c r="T228" s="70" t="str">
        <f>VLOOKUP(R228,'Coding Matrix'!$D$8:$E$45,2,FALSE)</f>
        <v>Seal Issues - Leakers</v>
      </c>
      <c r="U228" s="70"/>
      <c r="V228" s="70" t="s">
        <v>2323</v>
      </c>
    </row>
    <row r="229" spans="1:22" ht="15" customHeight="1" x14ac:dyDescent="0.25">
      <c r="A229" s="64">
        <v>25</v>
      </c>
      <c r="B229" s="62" t="s">
        <v>15</v>
      </c>
      <c r="C229" s="63">
        <v>43202</v>
      </c>
      <c r="D229" s="62" t="s">
        <v>23</v>
      </c>
      <c r="E229" s="62">
        <v>12856</v>
      </c>
      <c r="F229" s="62" t="s">
        <v>32</v>
      </c>
      <c r="G229" s="62" t="s">
        <v>1781</v>
      </c>
      <c r="H229" s="62">
        <v>-1</v>
      </c>
      <c r="I229" s="62">
        <v>-19.010000000000002</v>
      </c>
      <c r="J229" s="62">
        <v>-33.6</v>
      </c>
      <c r="K229" s="62">
        <v>0</v>
      </c>
      <c r="L229" s="62" t="s">
        <v>26</v>
      </c>
      <c r="M229" s="62">
        <v>1534</v>
      </c>
      <c r="N229" s="62" t="s">
        <v>201</v>
      </c>
      <c r="O229" s="62">
        <v>25155630</v>
      </c>
      <c r="P229" s="19" t="str">
        <f>MID(L229,3,3)</f>
        <v>OOS</v>
      </c>
      <c r="Q229" s="70" t="str">
        <f>IFERROR(MID(N229,5,FIND("/",N229,1)-1),LEFT(N229,3))</f>
        <v>SEL</v>
      </c>
      <c r="R229" s="70" t="str">
        <f>CONCATENATE(P229,Q229)</f>
        <v>OOSSEL</v>
      </c>
      <c r="S229" s="70" t="str">
        <f>VLOOKUP(R229,'Coding Matrix'!$D$8:$G$45,4,FALSE)</f>
        <v>Plant</v>
      </c>
      <c r="T229" s="70" t="str">
        <f>VLOOKUP(R229,'Coding Matrix'!$D$8:$E$45,2,FALSE)</f>
        <v>Seal Issues - Leakers</v>
      </c>
      <c r="U229" s="70"/>
      <c r="V229" s="70" t="s">
        <v>2323</v>
      </c>
    </row>
    <row r="230" spans="1:22" ht="15" customHeight="1" x14ac:dyDescent="0.25">
      <c r="A230" s="64">
        <v>25</v>
      </c>
      <c r="B230" s="62" t="s">
        <v>15</v>
      </c>
      <c r="C230" s="63">
        <v>43202</v>
      </c>
      <c r="D230" s="62" t="s">
        <v>23</v>
      </c>
      <c r="E230" s="62">
        <v>14351</v>
      </c>
      <c r="F230" s="62" t="s">
        <v>32</v>
      </c>
      <c r="G230" s="62" t="s">
        <v>1793</v>
      </c>
      <c r="H230" s="62">
        <v>-1</v>
      </c>
      <c r="I230" s="62">
        <v>-7.65</v>
      </c>
      <c r="J230" s="62">
        <v>-9.4</v>
      </c>
      <c r="K230" s="62">
        <v>0</v>
      </c>
      <c r="L230" s="62" t="s">
        <v>34</v>
      </c>
      <c r="M230" s="62">
        <v>109</v>
      </c>
      <c r="N230" s="62" t="s">
        <v>194</v>
      </c>
      <c r="O230" s="62">
        <v>25167956</v>
      </c>
      <c r="P230" s="19" t="str">
        <f>MID(L230,3,3)</f>
        <v>OOS</v>
      </c>
      <c r="Q230" s="70" t="str">
        <f>IFERROR(MID(N230,5,FIND("/",N230,1)-1),LEFT(N230,3))</f>
        <v>SEL</v>
      </c>
      <c r="R230" s="70" t="str">
        <f>CONCATENATE(P230,Q230)</f>
        <v>OOSSEL</v>
      </c>
      <c r="S230" s="70" t="str">
        <f>VLOOKUP(R230,'Coding Matrix'!$D$8:$G$45,4,FALSE)</f>
        <v>Plant</v>
      </c>
      <c r="T230" s="70" t="str">
        <f>VLOOKUP(R230,'Coding Matrix'!$D$8:$E$45,2,FALSE)</f>
        <v>Seal Issues - Leakers</v>
      </c>
      <c r="V230" s="70" t="s">
        <v>2209</v>
      </c>
    </row>
    <row r="231" spans="1:22" ht="15" customHeight="1" x14ac:dyDescent="0.25">
      <c r="A231" s="64">
        <v>25</v>
      </c>
      <c r="B231" s="62" t="s">
        <v>15</v>
      </c>
      <c r="C231" s="63">
        <v>43202</v>
      </c>
      <c r="D231" s="62" t="s">
        <v>23</v>
      </c>
      <c r="E231" s="62">
        <v>14374</v>
      </c>
      <c r="F231" s="62" t="s">
        <v>33</v>
      </c>
      <c r="G231" s="62" t="s">
        <v>1797</v>
      </c>
      <c r="H231" s="62">
        <v>-2</v>
      </c>
      <c r="I231" s="62">
        <v>-27.48</v>
      </c>
      <c r="J231" s="62">
        <v>-20</v>
      </c>
      <c r="K231" s="62">
        <v>0</v>
      </c>
      <c r="L231" s="62" t="s">
        <v>1798</v>
      </c>
      <c r="M231" s="62" t="s">
        <v>35</v>
      </c>
      <c r="N231" s="62" t="s">
        <v>36</v>
      </c>
      <c r="O231" s="62">
        <v>25168395</v>
      </c>
      <c r="P231" s="19" t="str">
        <f>MID(L231,3,3)</f>
        <v>00S</v>
      </c>
      <c r="Q231" s="70" t="str">
        <f>IFERROR(MID(N231,5,FIND("/",N231,1)-1),LEFT(N231,3))</f>
        <v>CAS</v>
      </c>
      <c r="R231" s="57" t="s">
        <v>2175</v>
      </c>
      <c r="S231" s="70" t="str">
        <f>VLOOKUP(R231,'Coding Matrix'!$D$8:$G$45,4,FALSE)</f>
        <v>Plant</v>
      </c>
      <c r="T231" s="70" t="str">
        <f>VLOOKUP(R231,'Coding Matrix'!$D$8:$E$45,2,FALSE)</f>
        <v>Seal Issues - Leakers</v>
      </c>
      <c r="U231" t="s">
        <v>2176</v>
      </c>
      <c r="V231" s="70" t="s">
        <v>2324</v>
      </c>
    </row>
    <row r="232" spans="1:22" ht="15" customHeight="1" x14ac:dyDescent="0.25">
      <c r="A232" s="64">
        <v>25</v>
      </c>
      <c r="B232" s="62" t="s">
        <v>15</v>
      </c>
      <c r="C232" s="63">
        <v>43202</v>
      </c>
      <c r="D232" s="62" t="s">
        <v>23</v>
      </c>
      <c r="E232" s="62">
        <v>15050</v>
      </c>
      <c r="F232" s="62" t="s">
        <v>38</v>
      </c>
      <c r="G232" s="62" t="s">
        <v>1801</v>
      </c>
      <c r="H232" s="62">
        <v>-3</v>
      </c>
      <c r="I232" s="62">
        <v>-47.46</v>
      </c>
      <c r="J232" s="62">
        <v>-69</v>
      </c>
      <c r="K232" s="62">
        <v>0</v>
      </c>
      <c r="L232" s="62" t="s">
        <v>34</v>
      </c>
      <c r="M232" s="62">
        <v>1118</v>
      </c>
      <c r="N232" s="62" t="s">
        <v>194</v>
      </c>
      <c r="O232" s="62">
        <v>25221388</v>
      </c>
      <c r="P232" s="19" t="str">
        <f>MID(L232,3,3)</f>
        <v>OOS</v>
      </c>
      <c r="Q232" s="70" t="str">
        <f>IFERROR(MID(N232,5,FIND("/",N232,1)-1),LEFT(N232,3))</f>
        <v>SEL</v>
      </c>
      <c r="R232" s="70" t="str">
        <f>CONCATENATE(P232,Q232)</f>
        <v>OOSSEL</v>
      </c>
      <c r="S232" s="70" t="str">
        <f>VLOOKUP(R232,'Coding Matrix'!$D$8:$G$45,4,FALSE)</f>
        <v>Plant</v>
      </c>
      <c r="T232" s="70" t="str">
        <f>VLOOKUP(R232,'Coding Matrix'!$D$8:$E$45,2,FALSE)</f>
        <v>Seal Issues - Leakers</v>
      </c>
      <c r="V232" s="70" t="s">
        <v>2219</v>
      </c>
    </row>
    <row r="233" spans="1:22" ht="15" customHeight="1" x14ac:dyDescent="0.25">
      <c r="A233" s="64">
        <v>25</v>
      </c>
      <c r="B233" s="62" t="s">
        <v>15</v>
      </c>
      <c r="C233" s="63">
        <v>43202</v>
      </c>
      <c r="D233" s="62" t="s">
        <v>23</v>
      </c>
      <c r="E233" s="62">
        <v>16068</v>
      </c>
      <c r="F233" s="62" t="s">
        <v>204</v>
      </c>
      <c r="G233" s="62" t="s">
        <v>205</v>
      </c>
      <c r="H233" s="62">
        <v>-63</v>
      </c>
      <c r="I233" s="62">
        <v>-1001.17</v>
      </c>
      <c r="J233" s="62">
        <v>-1033.2</v>
      </c>
      <c r="K233" s="62">
        <v>0</v>
      </c>
      <c r="L233" s="62" t="s">
        <v>1791</v>
      </c>
      <c r="M233" s="62">
        <v>1348</v>
      </c>
      <c r="N233" s="62" t="s">
        <v>1792</v>
      </c>
      <c r="O233" s="62">
        <v>25221438</v>
      </c>
      <c r="P233" s="19" t="str">
        <f>MID(L233,3,3)</f>
        <v>RES</v>
      </c>
      <c r="Q233" s="70" t="str">
        <f>IFERROR(MID(N233,5,FIND("/",N233,1)-1),LEFT(N233,3))</f>
        <v>EXP</v>
      </c>
      <c r="R233" s="70" t="str">
        <f>CONCATENATE(P233,Q233)</f>
        <v>RESEXP</v>
      </c>
      <c r="S233" s="70" t="str">
        <f>VLOOKUP(R233,'Coding Matrix'!$D$8:$G$45,4,FALSE)</f>
        <v>Plant</v>
      </c>
      <c r="T233" s="70" t="str">
        <f>VLOOKUP(R233,'Coding Matrix'!$D$8:$E$45,2,FALSE)</f>
        <v>Prior Year Reserve amounts scrapped in current year</v>
      </c>
      <c r="U233" s="70"/>
      <c r="V233" s="70" t="s">
        <v>2288</v>
      </c>
    </row>
    <row r="234" spans="1:22" ht="15" customHeight="1" x14ac:dyDescent="0.25">
      <c r="A234" s="64">
        <v>25</v>
      </c>
      <c r="B234" s="62" t="s">
        <v>15</v>
      </c>
      <c r="C234" s="63">
        <v>43202</v>
      </c>
      <c r="D234" s="62" t="s">
        <v>23</v>
      </c>
      <c r="E234" s="62">
        <v>16068</v>
      </c>
      <c r="F234" s="62" t="s">
        <v>204</v>
      </c>
      <c r="G234" s="62" t="s">
        <v>205</v>
      </c>
      <c r="H234" s="62">
        <v>-63</v>
      </c>
      <c r="I234" s="62">
        <v>-1001.17</v>
      </c>
      <c r="J234" s="62">
        <v>-1033.2</v>
      </c>
      <c r="K234" s="62">
        <v>0</v>
      </c>
      <c r="L234" s="62" t="s">
        <v>1791</v>
      </c>
      <c r="M234" s="62">
        <v>1348</v>
      </c>
      <c r="N234" s="62" t="s">
        <v>1792</v>
      </c>
      <c r="O234" s="62">
        <v>25221439</v>
      </c>
      <c r="P234" s="19" t="str">
        <f>MID(L234,3,3)</f>
        <v>RES</v>
      </c>
      <c r="Q234" s="70" t="str">
        <f>IFERROR(MID(N234,5,FIND("/",N234,1)-1),LEFT(N234,3))</f>
        <v>EXP</v>
      </c>
      <c r="R234" s="70" t="str">
        <f>CONCATENATE(P234,Q234)</f>
        <v>RESEXP</v>
      </c>
      <c r="S234" s="70" t="str">
        <f>VLOOKUP(R234,'Coding Matrix'!$D$8:$G$45,4,FALSE)</f>
        <v>Plant</v>
      </c>
      <c r="T234" s="70" t="str">
        <f>VLOOKUP(R234,'Coding Matrix'!$D$8:$E$45,2,FALSE)</f>
        <v>Prior Year Reserve amounts scrapped in current year</v>
      </c>
      <c r="V234" s="70" t="s">
        <v>2288</v>
      </c>
    </row>
    <row r="235" spans="1:22" ht="15" customHeight="1" x14ac:dyDescent="0.25">
      <c r="A235" s="64">
        <v>25</v>
      </c>
      <c r="B235" s="62" t="s">
        <v>15</v>
      </c>
      <c r="C235" s="63">
        <v>43202</v>
      </c>
      <c r="D235" s="62" t="s">
        <v>16</v>
      </c>
      <c r="E235" s="62">
        <v>17057</v>
      </c>
      <c r="F235" s="62" t="s">
        <v>17</v>
      </c>
      <c r="G235" s="62" t="s">
        <v>1714</v>
      </c>
      <c r="H235" s="62">
        <v>-2927</v>
      </c>
      <c r="I235" s="62">
        <v>-1120.45</v>
      </c>
      <c r="J235" s="62">
        <v>-2927</v>
      </c>
      <c r="K235" s="62">
        <v>0</v>
      </c>
      <c r="L235" s="62" t="s">
        <v>34</v>
      </c>
      <c r="M235" s="62">
        <v>1530</v>
      </c>
      <c r="N235" s="62" t="s">
        <v>1715</v>
      </c>
      <c r="O235" s="62">
        <v>25897818</v>
      </c>
      <c r="P235" s="19" t="str">
        <f>MID(L235,3,3)</f>
        <v>OOS</v>
      </c>
      <c r="Q235" s="70" t="str">
        <f>IFERROR(MID(N235,5,FIND("/",N235,1)-1),LEFT(N235,3))</f>
        <v>MIC</v>
      </c>
      <c r="R235" s="70" t="str">
        <f>CONCATENATE(P235,Q235)</f>
        <v>OOSMIC</v>
      </c>
      <c r="S235" s="70" t="str">
        <f>VLOOKUP(R235,'Coding Matrix'!$D$8:$G$45,4,FALSE)</f>
        <v>Plant</v>
      </c>
      <c r="T235" s="70" t="str">
        <f>VLOOKUP(R235,'Coding Matrix'!$D$8:$E$45,2,FALSE)</f>
        <v>Micro issue</v>
      </c>
      <c r="U235" s="70"/>
      <c r="V235" s="70" t="s">
        <v>2325</v>
      </c>
    </row>
    <row r="236" spans="1:22" ht="15" customHeight="1" x14ac:dyDescent="0.25">
      <c r="A236" s="64">
        <v>25</v>
      </c>
      <c r="B236" s="62" t="s">
        <v>15</v>
      </c>
      <c r="C236" s="63">
        <v>43202</v>
      </c>
      <c r="D236" s="62" t="s">
        <v>23</v>
      </c>
      <c r="E236" s="62">
        <v>20154</v>
      </c>
      <c r="F236" s="62" t="s">
        <v>1868</v>
      </c>
      <c r="G236" s="62" t="s">
        <v>1869</v>
      </c>
      <c r="H236" s="62">
        <v>-8</v>
      </c>
      <c r="I236" s="62">
        <v>-138.02000000000001</v>
      </c>
      <c r="J236" s="62">
        <v>-240</v>
      </c>
      <c r="K236" s="62">
        <v>0</v>
      </c>
      <c r="L236" s="62" t="s">
        <v>27</v>
      </c>
      <c r="M236" s="62">
        <v>1216</v>
      </c>
      <c r="N236" s="62" t="s">
        <v>195</v>
      </c>
      <c r="O236" s="62">
        <v>60963593</v>
      </c>
      <c r="P236" s="19" t="str">
        <f>MID(L236,3,3)</f>
        <v>DMG</v>
      </c>
      <c r="Q236" s="70" t="str">
        <f>IFERROR(MID(N236,5,FIND("/",N236,1)-1),LEFT(N236,3))</f>
        <v>DWH</v>
      </c>
      <c r="R236" s="70" t="str">
        <f>CONCATENATE(P236,Q236)</f>
        <v>DMGDWH</v>
      </c>
      <c r="S236" s="70" t="str">
        <f>VLOOKUP(R236,'Coding Matrix'!$D$8:$G$45,4,FALSE)</f>
        <v>Plant</v>
      </c>
      <c r="T236" s="70" t="str">
        <f>VLOOKUP(R236,'Coding Matrix'!$D$8:$E$45,2,FALSE)</f>
        <v>Damage Warehouse - Material Handling Damage</v>
      </c>
      <c r="V236" s="70" t="s">
        <v>1120</v>
      </c>
    </row>
    <row r="237" spans="1:22" ht="15" customHeight="1" x14ac:dyDescent="0.25">
      <c r="A237" s="64">
        <v>25</v>
      </c>
      <c r="B237" s="62" t="s">
        <v>15</v>
      </c>
      <c r="C237" s="63">
        <v>43202</v>
      </c>
      <c r="D237" s="62" t="s">
        <v>23</v>
      </c>
      <c r="E237" s="62">
        <v>20154</v>
      </c>
      <c r="F237" s="62" t="s">
        <v>1868</v>
      </c>
      <c r="G237" s="62" t="s">
        <v>1869</v>
      </c>
      <c r="H237" s="62">
        <v>-1</v>
      </c>
      <c r="I237" s="62">
        <v>-17.25</v>
      </c>
      <c r="J237" s="62">
        <v>-30</v>
      </c>
      <c r="K237" s="62">
        <v>0</v>
      </c>
      <c r="L237" s="62" t="s">
        <v>27</v>
      </c>
      <c r="M237" s="62">
        <v>1217</v>
      </c>
      <c r="N237" s="62" t="s">
        <v>195</v>
      </c>
      <c r="O237" s="62">
        <v>25222292</v>
      </c>
      <c r="P237" s="19" t="str">
        <f>MID(L237,3,3)</f>
        <v>DMG</v>
      </c>
      <c r="Q237" s="70" t="str">
        <f>IFERROR(MID(N237,5,FIND("/",N237,1)-1),LEFT(N237,3))</f>
        <v>DWH</v>
      </c>
      <c r="R237" s="70" t="str">
        <f>CONCATENATE(P237,Q237)</f>
        <v>DMGDWH</v>
      </c>
      <c r="S237" s="70" t="str">
        <f>VLOOKUP(R237,'Coding Matrix'!$D$8:$G$45,4,FALSE)</f>
        <v>Plant</v>
      </c>
      <c r="T237" s="70" t="str">
        <f>VLOOKUP(R237,'Coding Matrix'!$D$8:$E$45,2,FALSE)</f>
        <v>Damage Warehouse - Material Handling Damage</v>
      </c>
      <c r="V237" s="70" t="s">
        <v>1120</v>
      </c>
    </row>
    <row r="238" spans="1:22" ht="15" customHeight="1" x14ac:dyDescent="0.25">
      <c r="A238" s="64">
        <v>25</v>
      </c>
      <c r="B238" s="62" t="s">
        <v>15</v>
      </c>
      <c r="C238" s="63">
        <v>43202</v>
      </c>
      <c r="D238" s="62" t="s">
        <v>23</v>
      </c>
      <c r="E238" s="62">
        <v>20399</v>
      </c>
      <c r="F238" s="62" t="s">
        <v>1876</v>
      </c>
      <c r="G238" s="62" t="s">
        <v>1877</v>
      </c>
      <c r="H238" s="62">
        <v>-36</v>
      </c>
      <c r="I238" s="62">
        <v>-816.85</v>
      </c>
      <c r="J238" s="62">
        <v>-1108.8</v>
      </c>
      <c r="K238" s="62">
        <v>0</v>
      </c>
      <c r="L238" s="62" t="s">
        <v>30</v>
      </c>
      <c r="M238" s="62">
        <v>350</v>
      </c>
      <c r="N238" s="62" t="s">
        <v>1878</v>
      </c>
      <c r="O238" s="62">
        <v>25173231</v>
      </c>
      <c r="P238" s="19" t="str">
        <f>MID(L238,3,3)</f>
        <v>EXP</v>
      </c>
      <c r="Q238" s="70" t="str">
        <f>IFERROR(MID(N238,5,FIND("/",N238,1)-1),LEFT(N238,3))</f>
        <v>EXP</v>
      </c>
      <c r="R238" s="70" t="str">
        <f>CONCATENATE(P238,Q238)</f>
        <v>EXPEXP</v>
      </c>
      <c r="S238" s="70" t="str">
        <f>VLOOKUP(R238,'Coding Matrix'!$D$8:$G$45,4,FALSE)</f>
        <v>Supply Chain</v>
      </c>
      <c r="T238" s="70" t="str">
        <f>VLOOKUP(R238,'Coding Matrix'!$D$8:$E$45,2,FALSE)</f>
        <v>Repeat Primary code if other codes are not applicable</v>
      </c>
      <c r="V238" s="70" t="s">
        <v>1572</v>
      </c>
    </row>
    <row r="239" spans="1:22" ht="15" customHeight="1" x14ac:dyDescent="0.25">
      <c r="A239" s="64">
        <v>25</v>
      </c>
      <c r="B239" s="62" t="s">
        <v>15</v>
      </c>
      <c r="C239" s="63">
        <v>43202</v>
      </c>
      <c r="D239" s="62" t="s">
        <v>23</v>
      </c>
      <c r="E239" s="62">
        <v>20627</v>
      </c>
      <c r="F239" s="62" t="s">
        <v>82</v>
      </c>
      <c r="G239" s="62" t="s">
        <v>1879</v>
      </c>
      <c r="H239" s="62">
        <v>-3</v>
      </c>
      <c r="I239" s="62">
        <v>-62.46</v>
      </c>
      <c r="J239" s="62">
        <v>-15.8</v>
      </c>
      <c r="K239" s="62">
        <v>0</v>
      </c>
      <c r="L239" s="62" t="s">
        <v>27</v>
      </c>
      <c r="M239" s="62" t="s">
        <v>1805</v>
      </c>
      <c r="N239" s="62" t="s">
        <v>1880</v>
      </c>
      <c r="O239" s="62">
        <v>25765551</v>
      </c>
      <c r="P239" s="19" t="str">
        <f>MID(L239,3,3)</f>
        <v>DMG</v>
      </c>
      <c r="Q239" s="70" t="str">
        <f>IFERROR(MID(N239,5,FIND("/",N239,1)-1),LEFT(N239,3))</f>
        <v>CAS</v>
      </c>
      <c r="R239" s="70" t="s">
        <v>1595</v>
      </c>
      <c r="S239" s="70" t="str">
        <f>VLOOKUP(R239,'Coding Matrix'!$D$8:$G$45,4,FALSE)</f>
        <v>Plant</v>
      </c>
      <c r="T239" s="70" t="str">
        <f>VLOOKUP(R239,'Coding Matrix'!$D$8:$E$45,2,FALSE)</f>
        <v>Damage Warehouse - Material Handling Damage</v>
      </c>
      <c r="U239" t="s">
        <v>2178</v>
      </c>
      <c r="V239" s="70" t="s">
        <v>536</v>
      </c>
    </row>
    <row r="240" spans="1:22" ht="15" customHeight="1" x14ac:dyDescent="0.25">
      <c r="A240" s="64">
        <v>25</v>
      </c>
      <c r="B240" s="62" t="s">
        <v>15</v>
      </c>
      <c r="C240" s="63">
        <v>43202</v>
      </c>
      <c r="D240" s="62" t="s">
        <v>23</v>
      </c>
      <c r="E240" s="62">
        <v>21170</v>
      </c>
      <c r="F240" s="62" t="s">
        <v>228</v>
      </c>
      <c r="G240" s="62" t="s">
        <v>229</v>
      </c>
      <c r="H240" s="62">
        <v>-1</v>
      </c>
      <c r="I240" s="62">
        <v>-28.41</v>
      </c>
      <c r="J240" s="62">
        <v>-36.200000000000003</v>
      </c>
      <c r="K240" s="62">
        <v>0</v>
      </c>
      <c r="L240" s="62" t="s">
        <v>27</v>
      </c>
      <c r="M240" s="62">
        <v>1042</v>
      </c>
      <c r="N240" s="62" t="s">
        <v>195</v>
      </c>
      <c r="O240" s="62">
        <v>25147190</v>
      </c>
      <c r="P240" s="19" t="str">
        <f>MID(L240,3,3)</f>
        <v>DMG</v>
      </c>
      <c r="Q240" s="70" t="str">
        <f>IFERROR(MID(N240,5,FIND("/",N240,1)-1),LEFT(N240,3))</f>
        <v>DWH</v>
      </c>
      <c r="R240" s="70" t="str">
        <f>CONCATENATE(P240,Q240)</f>
        <v>DMGDWH</v>
      </c>
      <c r="S240" s="70" t="str">
        <f>VLOOKUP(R240,'Coding Matrix'!$D$8:$G$45,4,FALSE)</f>
        <v>Plant</v>
      </c>
      <c r="T240" s="70" t="str">
        <f>VLOOKUP(R240,'Coding Matrix'!$D$8:$E$45,2,FALSE)</f>
        <v>Damage Warehouse - Material Handling Damage</v>
      </c>
      <c r="U240" s="70"/>
      <c r="V240" s="70" t="s">
        <v>1428</v>
      </c>
    </row>
    <row r="241" spans="1:22" ht="15" customHeight="1" x14ac:dyDescent="0.25">
      <c r="A241" s="64">
        <v>25</v>
      </c>
      <c r="B241" s="62" t="s">
        <v>15</v>
      </c>
      <c r="C241" s="63">
        <v>43202</v>
      </c>
      <c r="D241" s="62" t="s">
        <v>23</v>
      </c>
      <c r="E241" s="62">
        <v>21320</v>
      </c>
      <c r="F241" s="62" t="s">
        <v>53</v>
      </c>
      <c r="G241" s="62" t="s">
        <v>231</v>
      </c>
      <c r="H241" s="62">
        <v>-104</v>
      </c>
      <c r="I241" s="62">
        <v>-1356.36</v>
      </c>
      <c r="J241" s="62">
        <v>-1040</v>
      </c>
      <c r="K241" s="62">
        <v>0</v>
      </c>
      <c r="L241" s="62" t="s">
        <v>232</v>
      </c>
      <c r="M241" s="62">
        <v>1120</v>
      </c>
      <c r="N241" s="62" t="s">
        <v>233</v>
      </c>
      <c r="O241" s="62">
        <v>25984912</v>
      </c>
      <c r="P241" s="19" t="str">
        <f>MID(L241,3,3)</f>
        <v>RES</v>
      </c>
      <c r="Q241" s="70" t="str">
        <f>IFERROR(MID(N241,5,FIND("/",N241,1)-1),LEFT(N241,3))</f>
        <v>EXP</v>
      </c>
      <c r="R241" s="70" t="str">
        <f>CONCATENATE(P241,Q241)</f>
        <v>RESEXP</v>
      </c>
      <c r="S241" s="70" t="str">
        <f>VLOOKUP(R241,'Coding Matrix'!$D$8:$G$45,4,FALSE)</f>
        <v>Plant</v>
      </c>
      <c r="T241" s="70" t="str">
        <f>VLOOKUP(R241,'Coding Matrix'!$D$8:$E$45,2,FALSE)</f>
        <v>Prior Year Reserve amounts scrapped in current year</v>
      </c>
      <c r="V241" s="70" t="s">
        <v>2326</v>
      </c>
    </row>
    <row r="242" spans="1:22" ht="15" customHeight="1" x14ac:dyDescent="0.25">
      <c r="A242" s="64">
        <v>25</v>
      </c>
      <c r="B242" s="62" t="s">
        <v>15</v>
      </c>
      <c r="C242" s="63">
        <v>43202</v>
      </c>
      <c r="D242" s="62" t="s">
        <v>23</v>
      </c>
      <c r="E242" s="62">
        <v>21320</v>
      </c>
      <c r="F242" s="62" t="s">
        <v>53</v>
      </c>
      <c r="G242" s="62" t="s">
        <v>231</v>
      </c>
      <c r="H242" s="62">
        <v>-107</v>
      </c>
      <c r="I242" s="62">
        <v>-1395.49</v>
      </c>
      <c r="J242" s="62">
        <v>-1070</v>
      </c>
      <c r="K242" s="62">
        <v>0</v>
      </c>
      <c r="L242" s="62" t="s">
        <v>232</v>
      </c>
      <c r="M242" s="62">
        <v>1121</v>
      </c>
      <c r="N242" s="62" t="s">
        <v>233</v>
      </c>
      <c r="O242" s="62">
        <v>25984913</v>
      </c>
      <c r="P242" s="19" t="str">
        <f>MID(L242,3,3)</f>
        <v>RES</v>
      </c>
      <c r="Q242" s="70" t="str">
        <f>IFERROR(MID(N242,5,FIND("/",N242,1)-1),LEFT(N242,3))</f>
        <v>EXP</v>
      </c>
      <c r="R242" s="70" t="str">
        <f>CONCATENATE(P242,Q242)</f>
        <v>RESEXP</v>
      </c>
      <c r="S242" s="70" t="str">
        <f>VLOOKUP(R242,'Coding Matrix'!$D$8:$G$45,4,FALSE)</f>
        <v>Plant</v>
      </c>
      <c r="T242" s="70" t="str">
        <f>VLOOKUP(R242,'Coding Matrix'!$D$8:$E$45,2,FALSE)</f>
        <v>Prior Year Reserve amounts scrapped in current year</v>
      </c>
      <c r="U242" s="70"/>
      <c r="V242" s="70" t="s">
        <v>2326</v>
      </c>
    </row>
    <row r="243" spans="1:22" ht="15" customHeight="1" x14ac:dyDescent="0.25">
      <c r="A243" s="64">
        <v>25</v>
      </c>
      <c r="B243" s="62" t="s">
        <v>15</v>
      </c>
      <c r="C243" s="63">
        <v>43202</v>
      </c>
      <c r="D243" s="62" t="s">
        <v>23</v>
      </c>
      <c r="E243" s="62">
        <v>21320</v>
      </c>
      <c r="F243" s="62" t="s">
        <v>53</v>
      </c>
      <c r="G243" s="62" t="s">
        <v>231</v>
      </c>
      <c r="H243" s="62">
        <v>-108</v>
      </c>
      <c r="I243" s="62">
        <v>-1408.53</v>
      </c>
      <c r="J243" s="62">
        <v>-1080</v>
      </c>
      <c r="K243" s="62">
        <v>0</v>
      </c>
      <c r="L243" s="62" t="s">
        <v>232</v>
      </c>
      <c r="M243" s="62">
        <v>1122</v>
      </c>
      <c r="N243" s="62" t="s">
        <v>233</v>
      </c>
      <c r="O243" s="62">
        <v>25984914</v>
      </c>
      <c r="P243" s="19" t="str">
        <f>MID(L243,3,3)</f>
        <v>RES</v>
      </c>
      <c r="Q243" s="70" t="str">
        <f>IFERROR(MID(N243,5,FIND("/",N243,1)-1),LEFT(N243,3))</f>
        <v>EXP</v>
      </c>
      <c r="R243" s="70" t="str">
        <f>CONCATENATE(P243,Q243)</f>
        <v>RESEXP</v>
      </c>
      <c r="S243" s="70" t="str">
        <f>VLOOKUP(R243,'Coding Matrix'!$D$8:$G$45,4,FALSE)</f>
        <v>Plant</v>
      </c>
      <c r="T243" s="70" t="str">
        <f>VLOOKUP(R243,'Coding Matrix'!$D$8:$E$45,2,FALSE)</f>
        <v>Prior Year Reserve amounts scrapped in current year</v>
      </c>
      <c r="V243" s="70" t="s">
        <v>2326</v>
      </c>
    </row>
    <row r="244" spans="1:22" ht="15" customHeight="1" x14ac:dyDescent="0.25">
      <c r="A244" s="64">
        <v>25</v>
      </c>
      <c r="B244" s="62" t="s">
        <v>15</v>
      </c>
      <c r="C244" s="63">
        <v>43202</v>
      </c>
      <c r="D244" s="62" t="s">
        <v>23</v>
      </c>
      <c r="E244" s="62">
        <v>21320</v>
      </c>
      <c r="F244" s="62" t="s">
        <v>53</v>
      </c>
      <c r="G244" s="62" t="s">
        <v>231</v>
      </c>
      <c r="H244" s="62">
        <v>-86</v>
      </c>
      <c r="I244" s="62">
        <v>-1121.6099999999999</v>
      </c>
      <c r="J244" s="62">
        <v>-860</v>
      </c>
      <c r="K244" s="62">
        <v>0</v>
      </c>
      <c r="L244" s="62" t="s">
        <v>232</v>
      </c>
      <c r="M244" s="62">
        <v>1122</v>
      </c>
      <c r="N244" s="62" t="s">
        <v>233</v>
      </c>
      <c r="O244" s="62">
        <v>25852548</v>
      </c>
      <c r="P244" s="19" t="str">
        <f>MID(L244,3,3)</f>
        <v>RES</v>
      </c>
      <c r="Q244" s="70" t="str">
        <f>IFERROR(MID(N244,5,FIND("/",N244,1)-1),LEFT(N244,3))</f>
        <v>EXP</v>
      </c>
      <c r="R244" s="70" t="str">
        <f>CONCATENATE(P244,Q244)</f>
        <v>RESEXP</v>
      </c>
      <c r="S244" s="70" t="str">
        <f>VLOOKUP(R244,'Coding Matrix'!$D$8:$G$45,4,FALSE)</f>
        <v>Plant</v>
      </c>
      <c r="T244" s="70" t="str">
        <f>VLOOKUP(R244,'Coding Matrix'!$D$8:$E$45,2,FALSE)</f>
        <v>Prior Year Reserve amounts scrapped in current year</v>
      </c>
      <c r="V244" s="70" t="s">
        <v>2326</v>
      </c>
    </row>
    <row r="245" spans="1:22" ht="15" customHeight="1" x14ac:dyDescent="0.25">
      <c r="A245" s="64">
        <v>25</v>
      </c>
      <c r="B245" s="62" t="s">
        <v>15</v>
      </c>
      <c r="C245" s="63">
        <v>43202</v>
      </c>
      <c r="D245" s="62" t="s">
        <v>23</v>
      </c>
      <c r="E245" s="62">
        <v>21320</v>
      </c>
      <c r="F245" s="62" t="s">
        <v>53</v>
      </c>
      <c r="G245" s="62" t="s">
        <v>231</v>
      </c>
      <c r="H245" s="62">
        <v>-105</v>
      </c>
      <c r="I245" s="62">
        <v>-1369.41</v>
      </c>
      <c r="J245" s="62">
        <v>-1050</v>
      </c>
      <c r="K245" s="62">
        <v>0</v>
      </c>
      <c r="L245" s="62" t="s">
        <v>232</v>
      </c>
      <c r="M245" s="62">
        <v>1123</v>
      </c>
      <c r="N245" s="62" t="s">
        <v>233</v>
      </c>
      <c r="O245" s="62">
        <v>25984703</v>
      </c>
      <c r="P245" s="19" t="str">
        <f>MID(L245,3,3)</f>
        <v>RES</v>
      </c>
      <c r="Q245" s="70" t="str">
        <f>IFERROR(MID(N245,5,FIND("/",N245,1)-1),LEFT(N245,3))</f>
        <v>EXP</v>
      </c>
      <c r="R245" s="70" t="str">
        <f>CONCATENATE(P245,Q245)</f>
        <v>RESEXP</v>
      </c>
      <c r="S245" s="70" t="str">
        <f>VLOOKUP(R245,'Coding Matrix'!$D$8:$G$45,4,FALSE)</f>
        <v>Plant</v>
      </c>
      <c r="T245" s="70" t="str">
        <f>VLOOKUP(R245,'Coding Matrix'!$D$8:$E$45,2,FALSE)</f>
        <v>Prior Year Reserve amounts scrapped in current year</v>
      </c>
      <c r="U245" s="70"/>
      <c r="V245" s="70" t="s">
        <v>2326</v>
      </c>
    </row>
    <row r="246" spans="1:22" ht="15" customHeight="1" x14ac:dyDescent="0.25">
      <c r="A246" s="64">
        <v>25</v>
      </c>
      <c r="B246" s="62" t="s">
        <v>15</v>
      </c>
      <c r="C246" s="63">
        <v>43202</v>
      </c>
      <c r="D246" s="62" t="s">
        <v>23</v>
      </c>
      <c r="E246" s="62">
        <v>21928</v>
      </c>
      <c r="F246" s="62" t="s">
        <v>248</v>
      </c>
      <c r="G246" s="62" t="s">
        <v>249</v>
      </c>
      <c r="H246" s="62">
        <v>-46</v>
      </c>
      <c r="I246" s="62">
        <v>-2599.21</v>
      </c>
      <c r="J246" s="62">
        <v>-1853.8</v>
      </c>
      <c r="K246" s="62">
        <v>0</v>
      </c>
      <c r="L246" s="62" t="s">
        <v>232</v>
      </c>
      <c r="M246" s="62">
        <v>1051</v>
      </c>
      <c r="N246" s="62" t="s">
        <v>233</v>
      </c>
      <c r="O246" s="62">
        <v>75458065</v>
      </c>
      <c r="P246" s="19" t="str">
        <f>MID(L246,3,3)</f>
        <v>RES</v>
      </c>
      <c r="Q246" s="70" t="str">
        <f>IFERROR(MID(N246,5,FIND("/",N246,1)-1),LEFT(N246,3))</f>
        <v>EXP</v>
      </c>
      <c r="R246" s="70" t="str">
        <f>CONCATENATE(P246,Q246)</f>
        <v>RESEXP</v>
      </c>
      <c r="S246" s="70" t="str">
        <f>VLOOKUP(R246,'Coding Matrix'!$D$8:$G$45,4,FALSE)</f>
        <v>Plant</v>
      </c>
      <c r="T246" s="70" t="str">
        <f>VLOOKUP(R246,'Coding Matrix'!$D$8:$E$45,2,FALSE)</f>
        <v>Prior Year Reserve amounts scrapped in current year</v>
      </c>
      <c r="U246" s="70"/>
      <c r="V246" s="70" t="s">
        <v>2314</v>
      </c>
    </row>
    <row r="247" spans="1:22" ht="15" customHeight="1" x14ac:dyDescent="0.25">
      <c r="A247" s="64">
        <v>25</v>
      </c>
      <c r="B247" s="62" t="s">
        <v>15</v>
      </c>
      <c r="C247" s="63">
        <v>43202</v>
      </c>
      <c r="D247" s="62" t="s">
        <v>23</v>
      </c>
      <c r="E247" s="62">
        <v>21965</v>
      </c>
      <c r="F247" s="62" t="s">
        <v>52</v>
      </c>
      <c r="G247" s="62" t="s">
        <v>250</v>
      </c>
      <c r="H247" s="62">
        <v>-61</v>
      </c>
      <c r="I247" s="62">
        <v>-711.42</v>
      </c>
      <c r="J247" s="62">
        <v>-953.4</v>
      </c>
      <c r="K247" s="62">
        <v>0</v>
      </c>
      <c r="L247" s="62" t="s">
        <v>232</v>
      </c>
      <c r="M247" s="62">
        <v>1025</v>
      </c>
      <c r="N247" s="62" t="s">
        <v>252</v>
      </c>
      <c r="O247" s="62">
        <v>25192368</v>
      </c>
      <c r="P247" s="19" t="str">
        <f>MID(L247,3,3)</f>
        <v>RES</v>
      </c>
      <c r="Q247" s="70" t="str">
        <f>IFERROR(MID(N247,5,FIND("/",N247,1)-1),LEFT(N247,3))</f>
        <v>EXT</v>
      </c>
      <c r="R247" s="57" t="s">
        <v>2181</v>
      </c>
      <c r="S247" s="70" t="str">
        <f>VLOOKUP(R247,'Coding Matrix'!$D$8:$G$45,4,FALSE)</f>
        <v>Plant</v>
      </c>
      <c r="T247" s="70" t="str">
        <f>VLOOKUP(R247,'Coding Matrix'!$D$8:$E$45,2,FALSE)</f>
        <v>Extraneous - Foreign Material</v>
      </c>
      <c r="U247" t="s">
        <v>2182</v>
      </c>
      <c r="V247" s="70" t="s">
        <v>2320</v>
      </c>
    </row>
    <row r="248" spans="1:22" ht="15" customHeight="1" x14ac:dyDescent="0.25">
      <c r="A248" s="64">
        <v>25</v>
      </c>
      <c r="B248" s="62" t="s">
        <v>15</v>
      </c>
      <c r="C248" s="63">
        <v>43202</v>
      </c>
      <c r="D248" s="62" t="s">
        <v>23</v>
      </c>
      <c r="E248" s="62">
        <v>21965</v>
      </c>
      <c r="F248" s="62" t="s">
        <v>52</v>
      </c>
      <c r="G248" s="62" t="s">
        <v>250</v>
      </c>
      <c r="H248" s="62">
        <v>-69</v>
      </c>
      <c r="I248" s="62">
        <v>-804.77</v>
      </c>
      <c r="J248" s="62">
        <v>-1078.5</v>
      </c>
      <c r="K248" s="62">
        <v>0</v>
      </c>
      <c r="L248" s="62" t="s">
        <v>232</v>
      </c>
      <c r="M248" s="62">
        <v>1025</v>
      </c>
      <c r="N248" s="62" t="s">
        <v>252</v>
      </c>
      <c r="O248" s="62">
        <v>25192363</v>
      </c>
      <c r="P248" s="19" t="str">
        <f>MID(L248,3,3)</f>
        <v>RES</v>
      </c>
      <c r="Q248" s="70" t="str">
        <f>IFERROR(MID(N248,5,FIND("/",N248,1)-1),LEFT(N248,3))</f>
        <v>EXT</v>
      </c>
      <c r="R248" s="57" t="s">
        <v>2181</v>
      </c>
      <c r="S248" s="70" t="str">
        <f>VLOOKUP(R248,'Coding Matrix'!$D$8:$G$45,4,FALSE)</f>
        <v>Plant</v>
      </c>
      <c r="T248" s="70" t="str">
        <f>VLOOKUP(R248,'Coding Matrix'!$D$8:$E$45,2,FALSE)</f>
        <v>Extraneous - Foreign Material</v>
      </c>
      <c r="U248" s="70" t="s">
        <v>2182</v>
      </c>
      <c r="V248" s="70" t="s">
        <v>2320</v>
      </c>
    </row>
    <row r="249" spans="1:22" ht="15" customHeight="1" x14ac:dyDescent="0.25">
      <c r="A249" s="64">
        <v>25</v>
      </c>
      <c r="B249" s="62" t="s">
        <v>15</v>
      </c>
      <c r="C249" s="63">
        <v>43202</v>
      </c>
      <c r="D249" s="62" t="s">
        <v>23</v>
      </c>
      <c r="E249" s="62">
        <v>21965</v>
      </c>
      <c r="F249" s="62" t="s">
        <v>52</v>
      </c>
      <c r="G249" s="62" t="s">
        <v>250</v>
      </c>
      <c r="H249" s="62">
        <v>-70</v>
      </c>
      <c r="I249" s="62">
        <v>-816.41</v>
      </c>
      <c r="J249" s="62">
        <v>-1094.0999999999999</v>
      </c>
      <c r="K249" s="62">
        <v>0</v>
      </c>
      <c r="L249" s="62" t="s">
        <v>232</v>
      </c>
      <c r="M249" s="62">
        <v>1026</v>
      </c>
      <c r="N249" s="62" t="s">
        <v>252</v>
      </c>
      <c r="O249" s="62">
        <v>25168468</v>
      </c>
      <c r="P249" s="19" t="str">
        <f>MID(L249,3,3)</f>
        <v>RES</v>
      </c>
      <c r="Q249" s="70" t="str">
        <f>IFERROR(MID(N249,5,FIND("/",N249,1)-1),LEFT(N249,3))</f>
        <v>EXT</v>
      </c>
      <c r="R249" s="57" t="s">
        <v>2181</v>
      </c>
      <c r="S249" s="70" t="str">
        <f>VLOOKUP(R249,'Coding Matrix'!$D$8:$G$45,4,FALSE)</f>
        <v>Plant</v>
      </c>
      <c r="T249" s="70" t="str">
        <f>VLOOKUP(R249,'Coding Matrix'!$D$8:$E$45,2,FALSE)</f>
        <v>Extraneous - Foreign Material</v>
      </c>
      <c r="U249" s="70" t="s">
        <v>2182</v>
      </c>
      <c r="V249" s="70" t="s">
        <v>2320</v>
      </c>
    </row>
    <row r="250" spans="1:22" ht="15" customHeight="1" x14ac:dyDescent="0.25">
      <c r="A250" s="64">
        <v>25</v>
      </c>
      <c r="B250" s="62" t="s">
        <v>15</v>
      </c>
      <c r="C250" s="63">
        <v>43202</v>
      </c>
      <c r="D250" s="62" t="s">
        <v>23</v>
      </c>
      <c r="E250" s="62">
        <v>21965</v>
      </c>
      <c r="F250" s="62" t="s">
        <v>52</v>
      </c>
      <c r="G250" s="62" t="s">
        <v>250</v>
      </c>
      <c r="H250" s="62">
        <v>-78</v>
      </c>
      <c r="I250" s="62">
        <v>-909.69</v>
      </c>
      <c r="J250" s="62">
        <v>-1219.0999999999999</v>
      </c>
      <c r="K250" s="62">
        <v>0</v>
      </c>
      <c r="L250" s="62" t="s">
        <v>232</v>
      </c>
      <c r="M250" s="62">
        <v>1027</v>
      </c>
      <c r="N250" s="62" t="s">
        <v>252</v>
      </c>
      <c r="O250" s="62">
        <v>25168479</v>
      </c>
      <c r="P250" s="19" t="str">
        <f>MID(L250,3,3)</f>
        <v>RES</v>
      </c>
      <c r="Q250" s="70" t="str">
        <f>IFERROR(MID(N250,5,FIND("/",N250,1)-1),LEFT(N250,3))</f>
        <v>EXT</v>
      </c>
      <c r="R250" s="57" t="s">
        <v>2181</v>
      </c>
      <c r="S250" s="70" t="str">
        <f>VLOOKUP(R250,'Coding Matrix'!$D$8:$G$45,4,FALSE)</f>
        <v>Plant</v>
      </c>
      <c r="T250" s="70" t="str">
        <f>VLOOKUP(R250,'Coding Matrix'!$D$8:$E$45,2,FALSE)</f>
        <v>Extraneous - Foreign Material</v>
      </c>
      <c r="U250" t="s">
        <v>2182</v>
      </c>
      <c r="V250" s="70" t="s">
        <v>2320</v>
      </c>
    </row>
    <row r="251" spans="1:22" ht="15" customHeight="1" x14ac:dyDescent="0.25">
      <c r="A251" s="64">
        <v>25</v>
      </c>
      <c r="B251" s="62" t="s">
        <v>15</v>
      </c>
      <c r="C251" s="63">
        <v>43202</v>
      </c>
      <c r="D251" s="62" t="s">
        <v>23</v>
      </c>
      <c r="E251" s="62">
        <v>21965</v>
      </c>
      <c r="F251" s="62" t="s">
        <v>52</v>
      </c>
      <c r="G251" s="62" t="s">
        <v>250</v>
      </c>
      <c r="H251" s="62">
        <v>-108</v>
      </c>
      <c r="I251" s="62">
        <v>-1259.58</v>
      </c>
      <c r="J251" s="62">
        <v>-1688</v>
      </c>
      <c r="K251" s="62">
        <v>0</v>
      </c>
      <c r="L251" s="62" t="s">
        <v>232</v>
      </c>
      <c r="M251" s="62">
        <v>1027</v>
      </c>
      <c r="N251" s="62" t="s">
        <v>252</v>
      </c>
      <c r="O251" s="62">
        <v>25168466</v>
      </c>
      <c r="P251" s="19" t="str">
        <f>MID(L251,3,3)</f>
        <v>RES</v>
      </c>
      <c r="Q251" s="70" t="str">
        <f>IFERROR(MID(N251,5,FIND("/",N251,1)-1),LEFT(N251,3))</f>
        <v>EXT</v>
      </c>
      <c r="R251" s="57" t="s">
        <v>2181</v>
      </c>
      <c r="S251" s="70" t="str">
        <f>VLOOKUP(R251,'Coding Matrix'!$D$8:$G$45,4,FALSE)</f>
        <v>Plant</v>
      </c>
      <c r="T251" s="70" t="str">
        <f>VLOOKUP(R251,'Coding Matrix'!$D$8:$E$45,2,FALSE)</f>
        <v>Extraneous - Foreign Material</v>
      </c>
      <c r="U251" t="s">
        <v>2182</v>
      </c>
      <c r="V251" s="70" t="s">
        <v>2320</v>
      </c>
    </row>
    <row r="252" spans="1:22" ht="15" customHeight="1" x14ac:dyDescent="0.25">
      <c r="A252" s="64">
        <v>25</v>
      </c>
      <c r="B252" s="62" t="s">
        <v>15</v>
      </c>
      <c r="C252" s="63">
        <v>43202</v>
      </c>
      <c r="D252" s="62" t="s">
        <v>23</v>
      </c>
      <c r="E252" s="62">
        <v>21965</v>
      </c>
      <c r="F252" s="62" t="s">
        <v>52</v>
      </c>
      <c r="G252" s="62" t="s">
        <v>250</v>
      </c>
      <c r="H252" s="62">
        <v>-108</v>
      </c>
      <c r="I252" s="62">
        <v>-1259.58</v>
      </c>
      <c r="J252" s="62">
        <v>-1688</v>
      </c>
      <c r="K252" s="62">
        <v>0</v>
      </c>
      <c r="L252" s="62" t="s">
        <v>232</v>
      </c>
      <c r="M252" s="62">
        <v>1030</v>
      </c>
      <c r="N252" s="62" t="s">
        <v>252</v>
      </c>
      <c r="O252" s="62">
        <v>25168467</v>
      </c>
      <c r="P252" s="19" t="str">
        <f>MID(L252,3,3)</f>
        <v>RES</v>
      </c>
      <c r="Q252" s="70" t="str">
        <f>IFERROR(MID(N252,5,FIND("/",N252,1)-1),LEFT(N252,3))</f>
        <v>EXT</v>
      </c>
      <c r="R252" s="57" t="s">
        <v>2181</v>
      </c>
      <c r="S252" s="70" t="str">
        <f>VLOOKUP(R252,'Coding Matrix'!$D$8:$G$45,4,FALSE)</f>
        <v>Plant</v>
      </c>
      <c r="T252" s="70" t="str">
        <f>VLOOKUP(R252,'Coding Matrix'!$D$8:$E$45,2,FALSE)</f>
        <v>Extraneous - Foreign Material</v>
      </c>
      <c r="U252" t="s">
        <v>2182</v>
      </c>
      <c r="V252" s="70" t="s">
        <v>2320</v>
      </c>
    </row>
    <row r="253" spans="1:22" ht="15" customHeight="1" x14ac:dyDescent="0.25">
      <c r="A253" s="64">
        <v>25</v>
      </c>
      <c r="B253" s="62" t="s">
        <v>15</v>
      </c>
      <c r="C253" s="63">
        <v>43202</v>
      </c>
      <c r="D253" s="62" t="s">
        <v>23</v>
      </c>
      <c r="E253" s="62">
        <v>21965</v>
      </c>
      <c r="F253" s="62" t="s">
        <v>52</v>
      </c>
      <c r="G253" s="62" t="s">
        <v>250</v>
      </c>
      <c r="H253" s="62">
        <v>-108</v>
      </c>
      <c r="I253" s="62">
        <v>-1259.58</v>
      </c>
      <c r="J253" s="62">
        <v>-1688</v>
      </c>
      <c r="K253" s="62">
        <v>0</v>
      </c>
      <c r="L253" s="62" t="s">
        <v>232</v>
      </c>
      <c r="M253" s="62">
        <v>1033</v>
      </c>
      <c r="N253" s="62" t="s">
        <v>252</v>
      </c>
      <c r="O253" s="62">
        <v>25168469</v>
      </c>
      <c r="P253" s="19" t="str">
        <f>MID(L253,3,3)</f>
        <v>RES</v>
      </c>
      <c r="Q253" s="70" t="str">
        <f>IFERROR(MID(N253,5,FIND("/",N253,1)-1),LEFT(N253,3))</f>
        <v>EXT</v>
      </c>
      <c r="R253" s="57" t="s">
        <v>2181</v>
      </c>
      <c r="S253" s="70" t="str">
        <f>VLOOKUP(R253,'Coding Matrix'!$D$8:$G$45,4,FALSE)</f>
        <v>Plant</v>
      </c>
      <c r="T253" s="70" t="str">
        <f>VLOOKUP(R253,'Coding Matrix'!$D$8:$E$45,2,FALSE)</f>
        <v>Extraneous - Foreign Material</v>
      </c>
      <c r="U253" t="s">
        <v>2182</v>
      </c>
      <c r="V253" s="70" t="s">
        <v>2320</v>
      </c>
    </row>
    <row r="254" spans="1:22" ht="15" customHeight="1" x14ac:dyDescent="0.25">
      <c r="A254" s="64">
        <v>25</v>
      </c>
      <c r="B254" s="62" t="s">
        <v>15</v>
      </c>
      <c r="C254" s="63">
        <v>43202</v>
      </c>
      <c r="D254" s="62" t="s">
        <v>23</v>
      </c>
      <c r="E254" s="62">
        <v>21965</v>
      </c>
      <c r="F254" s="62" t="s">
        <v>52</v>
      </c>
      <c r="G254" s="62" t="s">
        <v>250</v>
      </c>
      <c r="H254" s="62">
        <v>-108</v>
      </c>
      <c r="I254" s="62">
        <v>-1259.58</v>
      </c>
      <c r="J254" s="62">
        <v>-1688</v>
      </c>
      <c r="K254" s="62">
        <v>0</v>
      </c>
      <c r="L254" s="62" t="s">
        <v>232</v>
      </c>
      <c r="M254" s="62">
        <v>1033</v>
      </c>
      <c r="N254" s="62" t="s">
        <v>252</v>
      </c>
      <c r="O254" s="62">
        <v>25168470</v>
      </c>
      <c r="P254" s="19" t="str">
        <f>MID(L254,3,3)</f>
        <v>RES</v>
      </c>
      <c r="Q254" s="70" t="str">
        <f>IFERROR(MID(N254,5,FIND("/",N254,1)-1),LEFT(N254,3))</f>
        <v>EXT</v>
      </c>
      <c r="R254" s="57" t="s">
        <v>2181</v>
      </c>
      <c r="S254" s="70" t="str">
        <f>VLOOKUP(R254,'Coding Matrix'!$D$8:$G$45,4,FALSE)</f>
        <v>Plant</v>
      </c>
      <c r="T254" s="70" t="str">
        <f>VLOOKUP(R254,'Coding Matrix'!$D$8:$E$45,2,FALSE)</f>
        <v>Extraneous - Foreign Material</v>
      </c>
      <c r="U254" t="s">
        <v>2182</v>
      </c>
      <c r="V254" s="70" t="s">
        <v>2320</v>
      </c>
    </row>
    <row r="255" spans="1:22" ht="15" customHeight="1" x14ac:dyDescent="0.25">
      <c r="A255" s="64">
        <v>25</v>
      </c>
      <c r="B255" s="62" t="s">
        <v>15</v>
      </c>
      <c r="C255" s="63">
        <v>43202</v>
      </c>
      <c r="D255" s="62" t="s">
        <v>23</v>
      </c>
      <c r="E255" s="62">
        <v>21965</v>
      </c>
      <c r="F255" s="62" t="s">
        <v>52</v>
      </c>
      <c r="G255" s="62" t="s">
        <v>250</v>
      </c>
      <c r="H255" s="62">
        <v>-108</v>
      </c>
      <c r="I255" s="62">
        <v>-1259.58</v>
      </c>
      <c r="J255" s="62">
        <v>-1688</v>
      </c>
      <c r="K255" s="62">
        <v>0</v>
      </c>
      <c r="L255" s="62" t="s">
        <v>232</v>
      </c>
      <c r="M255" s="62">
        <v>1033</v>
      </c>
      <c r="N255" s="62" t="s">
        <v>252</v>
      </c>
      <c r="O255" s="62">
        <v>25168471</v>
      </c>
      <c r="P255" s="19" t="str">
        <f>MID(L255,3,3)</f>
        <v>RES</v>
      </c>
      <c r="Q255" s="70" t="str">
        <f>IFERROR(MID(N255,5,FIND("/",N255,1)-1),LEFT(N255,3))</f>
        <v>EXT</v>
      </c>
      <c r="R255" s="57" t="s">
        <v>2181</v>
      </c>
      <c r="S255" s="70" t="str">
        <f>VLOOKUP(R255,'Coding Matrix'!$D$8:$G$45,4,FALSE)</f>
        <v>Plant</v>
      </c>
      <c r="T255" s="70" t="str">
        <f>VLOOKUP(R255,'Coding Matrix'!$D$8:$E$45,2,FALSE)</f>
        <v>Extraneous - Foreign Material</v>
      </c>
      <c r="U255" t="s">
        <v>2182</v>
      </c>
      <c r="V255" s="70" t="s">
        <v>2320</v>
      </c>
    </row>
    <row r="256" spans="1:22" ht="15" customHeight="1" x14ac:dyDescent="0.25">
      <c r="A256" s="64">
        <v>25</v>
      </c>
      <c r="B256" s="62" t="s">
        <v>15</v>
      </c>
      <c r="C256" s="63">
        <v>43202</v>
      </c>
      <c r="D256" s="62" t="s">
        <v>23</v>
      </c>
      <c r="E256" s="62">
        <v>21965</v>
      </c>
      <c r="F256" s="62" t="s">
        <v>52</v>
      </c>
      <c r="G256" s="62" t="s">
        <v>250</v>
      </c>
      <c r="H256" s="62">
        <v>-108</v>
      </c>
      <c r="I256" s="62">
        <v>-1259.58</v>
      </c>
      <c r="J256" s="62">
        <v>-1688</v>
      </c>
      <c r="K256" s="62">
        <v>0</v>
      </c>
      <c r="L256" s="62" t="s">
        <v>232</v>
      </c>
      <c r="M256" s="62">
        <v>1034</v>
      </c>
      <c r="N256" s="62" t="s">
        <v>252</v>
      </c>
      <c r="O256" s="62">
        <v>25168472</v>
      </c>
      <c r="P256" s="19" t="str">
        <f>MID(L256,3,3)</f>
        <v>RES</v>
      </c>
      <c r="Q256" s="70" t="str">
        <f>IFERROR(MID(N256,5,FIND("/",N256,1)-1),LEFT(N256,3))</f>
        <v>EXT</v>
      </c>
      <c r="R256" s="57" t="s">
        <v>2181</v>
      </c>
      <c r="S256" s="70" t="str">
        <f>VLOOKUP(R256,'Coding Matrix'!$D$8:$G$45,4,FALSE)</f>
        <v>Plant</v>
      </c>
      <c r="T256" s="70" t="str">
        <f>VLOOKUP(R256,'Coding Matrix'!$D$8:$E$45,2,FALSE)</f>
        <v>Extraneous - Foreign Material</v>
      </c>
      <c r="U256" t="s">
        <v>2182</v>
      </c>
      <c r="V256" s="70" t="s">
        <v>2320</v>
      </c>
    </row>
    <row r="257" spans="1:22" ht="15" customHeight="1" x14ac:dyDescent="0.25">
      <c r="A257" s="64">
        <v>25</v>
      </c>
      <c r="B257" s="62" t="s">
        <v>15</v>
      </c>
      <c r="C257" s="63">
        <v>43202</v>
      </c>
      <c r="D257" s="62" t="s">
        <v>23</v>
      </c>
      <c r="E257" s="62">
        <v>21965</v>
      </c>
      <c r="F257" s="62" t="s">
        <v>52</v>
      </c>
      <c r="G257" s="62" t="s">
        <v>250</v>
      </c>
      <c r="H257" s="62">
        <v>-108</v>
      </c>
      <c r="I257" s="62">
        <v>-1259.58</v>
      </c>
      <c r="J257" s="62">
        <v>-1688</v>
      </c>
      <c r="K257" s="62">
        <v>0</v>
      </c>
      <c r="L257" s="62" t="s">
        <v>232</v>
      </c>
      <c r="M257" s="62">
        <v>1035</v>
      </c>
      <c r="N257" s="62" t="s">
        <v>252</v>
      </c>
      <c r="O257" s="62">
        <v>25168473</v>
      </c>
      <c r="P257" s="19" t="str">
        <f>MID(L257,3,3)</f>
        <v>RES</v>
      </c>
      <c r="Q257" s="70" t="str">
        <f>IFERROR(MID(N257,5,FIND("/",N257,1)-1),LEFT(N257,3))</f>
        <v>EXT</v>
      </c>
      <c r="R257" s="57" t="s">
        <v>2181</v>
      </c>
      <c r="S257" s="70" t="str">
        <f>VLOOKUP(R257,'Coding Matrix'!$D$8:$G$45,4,FALSE)</f>
        <v>Plant</v>
      </c>
      <c r="T257" s="70" t="str">
        <f>VLOOKUP(R257,'Coding Matrix'!$D$8:$E$45,2,FALSE)</f>
        <v>Extraneous - Foreign Material</v>
      </c>
      <c r="U257" t="s">
        <v>2182</v>
      </c>
      <c r="V257" s="70" t="s">
        <v>2320</v>
      </c>
    </row>
    <row r="258" spans="1:22" ht="15" customHeight="1" x14ac:dyDescent="0.25">
      <c r="A258" s="64">
        <v>25</v>
      </c>
      <c r="B258" s="62" t="s">
        <v>15</v>
      </c>
      <c r="C258" s="63">
        <v>43202</v>
      </c>
      <c r="D258" s="62" t="s">
        <v>23</v>
      </c>
      <c r="E258" s="62">
        <v>21965</v>
      </c>
      <c r="F258" s="62" t="s">
        <v>52</v>
      </c>
      <c r="G258" s="62" t="s">
        <v>250</v>
      </c>
      <c r="H258" s="62">
        <v>-108</v>
      </c>
      <c r="I258" s="62">
        <v>-1259.58</v>
      </c>
      <c r="J258" s="62">
        <v>-1688</v>
      </c>
      <c r="K258" s="62">
        <v>0</v>
      </c>
      <c r="L258" s="62" t="s">
        <v>232</v>
      </c>
      <c r="M258" s="62">
        <v>1035</v>
      </c>
      <c r="N258" s="62" t="s">
        <v>252</v>
      </c>
      <c r="O258" s="62">
        <v>25168474</v>
      </c>
      <c r="P258" s="19" t="str">
        <f>MID(L258,3,3)</f>
        <v>RES</v>
      </c>
      <c r="Q258" s="70" t="str">
        <f>IFERROR(MID(N258,5,FIND("/",N258,1)-1),LEFT(N258,3))</f>
        <v>EXT</v>
      </c>
      <c r="R258" s="57" t="s">
        <v>2181</v>
      </c>
      <c r="S258" s="70" t="str">
        <f>VLOOKUP(R258,'Coding Matrix'!$D$8:$G$45,4,FALSE)</f>
        <v>Plant</v>
      </c>
      <c r="T258" s="70" t="str">
        <f>VLOOKUP(R258,'Coding Matrix'!$D$8:$E$45,2,FALSE)</f>
        <v>Extraneous - Foreign Material</v>
      </c>
      <c r="U258" t="s">
        <v>2182</v>
      </c>
      <c r="V258" s="70" t="s">
        <v>2320</v>
      </c>
    </row>
    <row r="259" spans="1:22" ht="15" customHeight="1" x14ac:dyDescent="0.25">
      <c r="A259" s="64">
        <v>25</v>
      </c>
      <c r="B259" s="62" t="s">
        <v>15</v>
      </c>
      <c r="C259" s="63">
        <v>43202</v>
      </c>
      <c r="D259" s="62" t="s">
        <v>23</v>
      </c>
      <c r="E259" s="62">
        <v>21965</v>
      </c>
      <c r="F259" s="62" t="s">
        <v>52</v>
      </c>
      <c r="G259" s="62" t="s">
        <v>250</v>
      </c>
      <c r="H259" s="62">
        <v>-108</v>
      </c>
      <c r="I259" s="62">
        <v>-1259.58</v>
      </c>
      <c r="J259" s="62">
        <v>-1688</v>
      </c>
      <c r="K259" s="62">
        <v>0</v>
      </c>
      <c r="L259" s="62" t="s">
        <v>232</v>
      </c>
      <c r="M259" s="62">
        <v>1036</v>
      </c>
      <c r="N259" s="62" t="s">
        <v>252</v>
      </c>
      <c r="O259" s="62">
        <v>25168475</v>
      </c>
      <c r="P259" s="19" t="str">
        <f>MID(L259,3,3)</f>
        <v>RES</v>
      </c>
      <c r="Q259" s="70" t="str">
        <f>IFERROR(MID(N259,5,FIND("/",N259,1)-1),LEFT(N259,3))</f>
        <v>EXT</v>
      </c>
      <c r="R259" s="57" t="s">
        <v>2181</v>
      </c>
      <c r="S259" s="70" t="str">
        <f>VLOOKUP(R259,'Coding Matrix'!$D$8:$G$45,4,FALSE)</f>
        <v>Plant</v>
      </c>
      <c r="T259" s="70" t="str">
        <f>VLOOKUP(R259,'Coding Matrix'!$D$8:$E$45,2,FALSE)</f>
        <v>Extraneous - Foreign Material</v>
      </c>
      <c r="U259" s="70" t="s">
        <v>2182</v>
      </c>
      <c r="V259" s="70" t="s">
        <v>2320</v>
      </c>
    </row>
    <row r="260" spans="1:22" x14ac:dyDescent="0.25">
      <c r="A260" s="64">
        <v>25</v>
      </c>
      <c r="B260" s="62" t="s">
        <v>15</v>
      </c>
      <c r="C260" s="63">
        <v>43202</v>
      </c>
      <c r="D260" s="62" t="s">
        <v>23</v>
      </c>
      <c r="E260" s="62">
        <v>21965</v>
      </c>
      <c r="F260" s="62" t="s">
        <v>52</v>
      </c>
      <c r="G260" s="62" t="s">
        <v>250</v>
      </c>
      <c r="H260" s="62">
        <v>-108</v>
      </c>
      <c r="I260" s="62">
        <v>-1259.58</v>
      </c>
      <c r="J260" s="62">
        <v>-1688</v>
      </c>
      <c r="K260" s="62">
        <v>0</v>
      </c>
      <c r="L260" s="62" t="s">
        <v>232</v>
      </c>
      <c r="M260" s="62">
        <v>1039</v>
      </c>
      <c r="N260" s="62" t="s">
        <v>252</v>
      </c>
      <c r="O260" s="62">
        <v>25168476</v>
      </c>
      <c r="P260" s="19" t="str">
        <f>MID(L260,3,3)</f>
        <v>RES</v>
      </c>
      <c r="Q260" s="70" t="str">
        <f>IFERROR(MID(N260,5,FIND("/",N260,1)-1),LEFT(N260,3))</f>
        <v>EXT</v>
      </c>
      <c r="R260" s="57" t="s">
        <v>2181</v>
      </c>
      <c r="S260" s="70" t="str">
        <f>VLOOKUP(R260,'Coding Matrix'!$D$8:$G$45,4,FALSE)</f>
        <v>Plant</v>
      </c>
      <c r="T260" s="70" t="str">
        <f>VLOOKUP(R260,'Coding Matrix'!$D$8:$E$45,2,FALSE)</f>
        <v>Extraneous - Foreign Material</v>
      </c>
      <c r="U260" s="70" t="s">
        <v>2182</v>
      </c>
      <c r="V260" s="70" t="s">
        <v>2320</v>
      </c>
    </row>
    <row r="261" spans="1:22" ht="15" customHeight="1" x14ac:dyDescent="0.25">
      <c r="A261" s="64">
        <v>25</v>
      </c>
      <c r="B261" s="62" t="s">
        <v>15</v>
      </c>
      <c r="C261" s="63">
        <v>43202</v>
      </c>
      <c r="D261" s="62" t="s">
        <v>23</v>
      </c>
      <c r="E261" s="62">
        <v>21965</v>
      </c>
      <c r="F261" s="62" t="s">
        <v>52</v>
      </c>
      <c r="G261" s="62" t="s">
        <v>250</v>
      </c>
      <c r="H261" s="62">
        <v>-108</v>
      </c>
      <c r="I261" s="62">
        <v>-1259.58</v>
      </c>
      <c r="J261" s="62">
        <v>-1688</v>
      </c>
      <c r="K261" s="62">
        <v>0</v>
      </c>
      <c r="L261" s="62" t="s">
        <v>232</v>
      </c>
      <c r="M261" s="62">
        <v>1039</v>
      </c>
      <c r="N261" s="62" t="s">
        <v>252</v>
      </c>
      <c r="O261" s="62">
        <v>25168477</v>
      </c>
      <c r="P261" s="19" t="str">
        <f>MID(L261,3,3)</f>
        <v>RES</v>
      </c>
      <c r="Q261" s="70" t="str">
        <f>IFERROR(MID(N261,5,FIND("/",N261,1)-1),LEFT(N261,3))</f>
        <v>EXT</v>
      </c>
      <c r="R261" s="57" t="s">
        <v>2181</v>
      </c>
      <c r="S261" s="70" t="str">
        <f>VLOOKUP(R261,'Coding Matrix'!$D$8:$G$45,4,FALSE)</f>
        <v>Plant</v>
      </c>
      <c r="T261" s="70" t="str">
        <f>VLOOKUP(R261,'Coding Matrix'!$D$8:$E$45,2,FALSE)</f>
        <v>Extraneous - Foreign Material</v>
      </c>
      <c r="U261" s="70" t="s">
        <v>2182</v>
      </c>
      <c r="V261" s="70" t="s">
        <v>2320</v>
      </c>
    </row>
    <row r="262" spans="1:22" ht="15" customHeight="1" x14ac:dyDescent="0.25">
      <c r="A262" s="64">
        <v>25</v>
      </c>
      <c r="B262" s="62" t="s">
        <v>15</v>
      </c>
      <c r="C262" s="63">
        <v>43202</v>
      </c>
      <c r="D262" s="62" t="s">
        <v>23</v>
      </c>
      <c r="E262" s="62">
        <v>21965</v>
      </c>
      <c r="F262" s="62" t="s">
        <v>52</v>
      </c>
      <c r="G262" s="62" t="s">
        <v>250</v>
      </c>
      <c r="H262" s="62">
        <v>-108</v>
      </c>
      <c r="I262" s="62">
        <v>-1259.58</v>
      </c>
      <c r="J262" s="62">
        <v>-1688</v>
      </c>
      <c r="K262" s="62">
        <v>0</v>
      </c>
      <c r="L262" s="62" t="s">
        <v>232</v>
      </c>
      <c r="M262" s="62">
        <v>1040</v>
      </c>
      <c r="N262" s="62" t="s">
        <v>252</v>
      </c>
      <c r="O262" s="62">
        <v>25168478</v>
      </c>
      <c r="P262" s="19" t="str">
        <f>MID(L262,3,3)</f>
        <v>RES</v>
      </c>
      <c r="Q262" s="70" t="str">
        <f>IFERROR(MID(N262,5,FIND("/",N262,1)-1),LEFT(N262,3))</f>
        <v>EXT</v>
      </c>
      <c r="R262" s="57" t="s">
        <v>2181</v>
      </c>
      <c r="S262" s="70" t="str">
        <f>VLOOKUP(R262,'Coding Matrix'!$D$8:$G$45,4,FALSE)</f>
        <v>Plant</v>
      </c>
      <c r="T262" s="70" t="str">
        <f>VLOOKUP(R262,'Coding Matrix'!$D$8:$E$45,2,FALSE)</f>
        <v>Extraneous - Foreign Material</v>
      </c>
      <c r="U262" s="70" t="s">
        <v>2182</v>
      </c>
      <c r="V262" s="70" t="s">
        <v>2320</v>
      </c>
    </row>
    <row r="263" spans="1:22" ht="15" customHeight="1" x14ac:dyDescent="0.25">
      <c r="A263" s="64">
        <v>25</v>
      </c>
      <c r="B263" s="62" t="s">
        <v>15</v>
      </c>
      <c r="C263" s="63">
        <v>43202</v>
      </c>
      <c r="D263" s="62" t="s">
        <v>23</v>
      </c>
      <c r="E263" s="62">
        <v>21965</v>
      </c>
      <c r="F263" s="62" t="s">
        <v>52</v>
      </c>
      <c r="G263" s="62" t="s">
        <v>250</v>
      </c>
      <c r="H263" s="62">
        <v>-108</v>
      </c>
      <c r="I263" s="62">
        <v>-1259.58</v>
      </c>
      <c r="J263" s="62">
        <v>-1688</v>
      </c>
      <c r="K263" s="62">
        <v>0</v>
      </c>
      <c r="L263" s="62" t="s">
        <v>232</v>
      </c>
      <c r="M263" s="62">
        <v>1042</v>
      </c>
      <c r="N263" s="62" t="s">
        <v>252</v>
      </c>
      <c r="O263" s="62">
        <v>25192361</v>
      </c>
      <c r="P263" s="19" t="str">
        <f>MID(L263,3,3)</f>
        <v>RES</v>
      </c>
      <c r="Q263" s="70" t="str">
        <f>IFERROR(MID(N263,5,FIND("/",N263,1)-1),LEFT(N263,3))</f>
        <v>EXT</v>
      </c>
      <c r="R263" s="57" t="s">
        <v>2181</v>
      </c>
      <c r="S263" s="70" t="str">
        <f>VLOOKUP(R263,'Coding Matrix'!$D$8:$G$45,4,FALSE)</f>
        <v>Plant</v>
      </c>
      <c r="T263" s="70" t="str">
        <f>VLOOKUP(R263,'Coding Matrix'!$D$8:$E$45,2,FALSE)</f>
        <v>Extraneous - Foreign Material</v>
      </c>
      <c r="U263" t="s">
        <v>2182</v>
      </c>
      <c r="V263" s="70" t="s">
        <v>2320</v>
      </c>
    </row>
    <row r="264" spans="1:22" ht="15" customHeight="1" x14ac:dyDescent="0.25">
      <c r="A264" s="64">
        <v>25</v>
      </c>
      <c r="B264" s="62" t="s">
        <v>15</v>
      </c>
      <c r="C264" s="63">
        <v>43202</v>
      </c>
      <c r="D264" s="62" t="s">
        <v>23</v>
      </c>
      <c r="E264" s="62">
        <v>21965</v>
      </c>
      <c r="F264" s="62" t="s">
        <v>52</v>
      </c>
      <c r="G264" s="62" t="s">
        <v>250</v>
      </c>
      <c r="H264" s="62">
        <v>-108</v>
      </c>
      <c r="I264" s="62">
        <v>-1259.58</v>
      </c>
      <c r="J264" s="62">
        <v>-1688</v>
      </c>
      <c r="K264" s="62">
        <v>0</v>
      </c>
      <c r="L264" s="62" t="s">
        <v>232</v>
      </c>
      <c r="M264" s="62">
        <v>1042</v>
      </c>
      <c r="N264" s="62" t="s">
        <v>252</v>
      </c>
      <c r="O264" s="62">
        <v>25192362</v>
      </c>
      <c r="P264" s="19" t="str">
        <f>MID(L264,3,3)</f>
        <v>RES</v>
      </c>
      <c r="Q264" s="70" t="str">
        <f>IFERROR(MID(N264,5,FIND("/",N264,1)-1),LEFT(N264,3))</f>
        <v>EXT</v>
      </c>
      <c r="R264" s="57" t="s">
        <v>2181</v>
      </c>
      <c r="S264" s="70" t="str">
        <f>VLOOKUP(R264,'Coding Matrix'!$D$8:$G$45,4,FALSE)</f>
        <v>Plant</v>
      </c>
      <c r="T264" s="70" t="str">
        <f>VLOOKUP(R264,'Coding Matrix'!$D$8:$E$45,2,FALSE)</f>
        <v>Extraneous - Foreign Material</v>
      </c>
      <c r="U264" t="s">
        <v>2182</v>
      </c>
      <c r="V264" s="70" t="s">
        <v>2320</v>
      </c>
    </row>
    <row r="265" spans="1:22" ht="15" customHeight="1" x14ac:dyDescent="0.25">
      <c r="A265" s="64">
        <v>25</v>
      </c>
      <c r="B265" s="62" t="s">
        <v>15</v>
      </c>
      <c r="C265" s="63">
        <v>43202</v>
      </c>
      <c r="D265" s="62" t="s">
        <v>23</v>
      </c>
      <c r="E265" s="62">
        <v>21965</v>
      </c>
      <c r="F265" s="62" t="s">
        <v>52</v>
      </c>
      <c r="G265" s="62" t="s">
        <v>250</v>
      </c>
      <c r="H265" s="62">
        <v>-108</v>
      </c>
      <c r="I265" s="62">
        <v>-1259.58</v>
      </c>
      <c r="J265" s="62">
        <v>-1688</v>
      </c>
      <c r="K265" s="62">
        <v>0</v>
      </c>
      <c r="L265" s="62" t="s">
        <v>232</v>
      </c>
      <c r="M265" s="62">
        <v>1042</v>
      </c>
      <c r="N265" s="62" t="s">
        <v>252</v>
      </c>
      <c r="O265" s="62">
        <v>25192364</v>
      </c>
      <c r="P265" s="19" t="str">
        <f>MID(L265,3,3)</f>
        <v>RES</v>
      </c>
      <c r="Q265" s="70" t="str">
        <f>IFERROR(MID(N265,5,FIND("/",N265,1)-1),LEFT(N265,3))</f>
        <v>EXT</v>
      </c>
      <c r="R265" s="57" t="s">
        <v>2181</v>
      </c>
      <c r="S265" s="70" t="str">
        <f>VLOOKUP(R265,'Coding Matrix'!$D$8:$G$45,4,FALSE)</f>
        <v>Plant</v>
      </c>
      <c r="T265" s="70" t="str">
        <f>VLOOKUP(R265,'Coding Matrix'!$D$8:$E$45,2,FALSE)</f>
        <v>Extraneous - Foreign Material</v>
      </c>
      <c r="U265" t="s">
        <v>2182</v>
      </c>
      <c r="V265" s="70" t="s">
        <v>2320</v>
      </c>
    </row>
    <row r="266" spans="1:22" ht="15" customHeight="1" x14ac:dyDescent="0.25">
      <c r="A266" s="64">
        <v>25</v>
      </c>
      <c r="B266" s="62" t="s">
        <v>15</v>
      </c>
      <c r="C266" s="63">
        <v>43202</v>
      </c>
      <c r="D266" s="62" t="s">
        <v>23</v>
      </c>
      <c r="E266" s="62">
        <v>21965</v>
      </c>
      <c r="F266" s="62" t="s">
        <v>52</v>
      </c>
      <c r="G266" s="62" t="s">
        <v>250</v>
      </c>
      <c r="H266" s="62">
        <v>-108</v>
      </c>
      <c r="I266" s="62">
        <v>-1259.58</v>
      </c>
      <c r="J266" s="62">
        <v>-1688</v>
      </c>
      <c r="K266" s="62">
        <v>0</v>
      </c>
      <c r="L266" s="62" t="s">
        <v>232</v>
      </c>
      <c r="M266" s="62">
        <v>1042</v>
      </c>
      <c r="N266" s="62" t="s">
        <v>252</v>
      </c>
      <c r="O266" s="62">
        <v>25192365</v>
      </c>
      <c r="P266" s="19" t="str">
        <f>MID(L266,3,3)</f>
        <v>RES</v>
      </c>
      <c r="Q266" s="70" t="str">
        <f>IFERROR(MID(N266,5,FIND("/",N266,1)-1),LEFT(N266,3))</f>
        <v>EXT</v>
      </c>
      <c r="R266" s="57" t="s">
        <v>2181</v>
      </c>
      <c r="S266" s="70" t="str">
        <f>VLOOKUP(R266,'Coding Matrix'!$D$8:$G$45,4,FALSE)</f>
        <v>Plant</v>
      </c>
      <c r="T266" s="70" t="str">
        <f>VLOOKUP(R266,'Coding Matrix'!$D$8:$E$45,2,FALSE)</f>
        <v>Extraneous - Foreign Material</v>
      </c>
      <c r="U266" t="s">
        <v>2182</v>
      </c>
      <c r="V266" s="70" t="s">
        <v>2320</v>
      </c>
    </row>
    <row r="267" spans="1:22" ht="15" customHeight="1" x14ac:dyDescent="0.25">
      <c r="A267" s="64">
        <v>25</v>
      </c>
      <c r="B267" s="62" t="s">
        <v>15</v>
      </c>
      <c r="C267" s="63">
        <v>43202</v>
      </c>
      <c r="D267" s="62" t="s">
        <v>23</v>
      </c>
      <c r="E267" s="62">
        <v>21965</v>
      </c>
      <c r="F267" s="62" t="s">
        <v>52</v>
      </c>
      <c r="G267" s="62" t="s">
        <v>250</v>
      </c>
      <c r="H267" s="62">
        <v>-108</v>
      </c>
      <c r="I267" s="62">
        <v>-1259.58</v>
      </c>
      <c r="J267" s="62">
        <v>-1688</v>
      </c>
      <c r="K267" s="62">
        <v>0</v>
      </c>
      <c r="L267" s="62" t="s">
        <v>232</v>
      </c>
      <c r="M267" s="62">
        <v>1043</v>
      </c>
      <c r="N267" s="62" t="s">
        <v>252</v>
      </c>
      <c r="O267" s="62">
        <v>25192366</v>
      </c>
      <c r="P267" s="19" t="str">
        <f>MID(L267,3,3)</f>
        <v>RES</v>
      </c>
      <c r="Q267" s="70" t="str">
        <f>IFERROR(MID(N267,5,FIND("/",N267,1)-1),LEFT(N267,3))</f>
        <v>EXT</v>
      </c>
      <c r="R267" s="57" t="s">
        <v>2181</v>
      </c>
      <c r="S267" s="70" t="str">
        <f>VLOOKUP(R267,'Coding Matrix'!$D$8:$G$45,4,FALSE)</f>
        <v>Plant</v>
      </c>
      <c r="T267" s="70" t="str">
        <f>VLOOKUP(R267,'Coding Matrix'!$D$8:$E$45,2,FALSE)</f>
        <v>Extraneous - Foreign Material</v>
      </c>
      <c r="U267" t="s">
        <v>2182</v>
      </c>
      <c r="V267" s="70" t="s">
        <v>2320</v>
      </c>
    </row>
    <row r="268" spans="1:22" ht="15" customHeight="1" x14ac:dyDescent="0.25">
      <c r="A268" s="64">
        <v>25</v>
      </c>
      <c r="B268" s="62" t="s">
        <v>15</v>
      </c>
      <c r="C268" s="63">
        <v>43202</v>
      </c>
      <c r="D268" s="62" t="s">
        <v>23</v>
      </c>
      <c r="E268" s="62">
        <v>21965</v>
      </c>
      <c r="F268" s="62" t="s">
        <v>52</v>
      </c>
      <c r="G268" s="62" t="s">
        <v>250</v>
      </c>
      <c r="H268" s="62">
        <v>-108</v>
      </c>
      <c r="I268" s="62">
        <v>-1259.58</v>
      </c>
      <c r="J268" s="62">
        <v>-1688</v>
      </c>
      <c r="K268" s="62">
        <v>0</v>
      </c>
      <c r="L268" s="62" t="s">
        <v>232</v>
      </c>
      <c r="M268" s="62">
        <v>1043</v>
      </c>
      <c r="N268" s="62" t="s">
        <v>252</v>
      </c>
      <c r="O268" s="62">
        <v>25192367</v>
      </c>
      <c r="P268" s="19" t="str">
        <f>MID(L268,3,3)</f>
        <v>RES</v>
      </c>
      <c r="Q268" s="70" t="str">
        <f>IFERROR(MID(N268,5,FIND("/",N268,1)-1),LEFT(N268,3))</f>
        <v>EXT</v>
      </c>
      <c r="R268" s="57" t="s">
        <v>2181</v>
      </c>
      <c r="S268" s="70" t="str">
        <f>VLOOKUP(R268,'Coding Matrix'!$D$8:$G$45,4,FALSE)</f>
        <v>Plant</v>
      </c>
      <c r="T268" s="70" t="str">
        <f>VLOOKUP(R268,'Coding Matrix'!$D$8:$E$45,2,FALSE)</f>
        <v>Extraneous - Foreign Material</v>
      </c>
      <c r="U268" s="70" t="s">
        <v>2182</v>
      </c>
      <c r="V268" s="70" t="s">
        <v>2320</v>
      </c>
    </row>
    <row r="269" spans="1:22" ht="15" customHeight="1" x14ac:dyDescent="0.25">
      <c r="A269" s="64">
        <v>25</v>
      </c>
      <c r="B269" s="62" t="s">
        <v>15</v>
      </c>
      <c r="C269" s="63">
        <v>43202</v>
      </c>
      <c r="D269" s="62" t="s">
        <v>23</v>
      </c>
      <c r="E269" s="62">
        <v>22040</v>
      </c>
      <c r="F269" s="62" t="s">
        <v>236</v>
      </c>
      <c r="G269" s="62" t="s">
        <v>253</v>
      </c>
      <c r="H269" s="62">
        <v>-3</v>
      </c>
      <c r="I269" s="62">
        <v>-29.41</v>
      </c>
      <c r="J269" s="62">
        <v>-28.7</v>
      </c>
      <c r="K269" s="62">
        <v>0</v>
      </c>
      <c r="L269" s="62" t="s">
        <v>26</v>
      </c>
      <c r="M269" s="62">
        <v>1057</v>
      </c>
      <c r="N269" s="62" t="s">
        <v>254</v>
      </c>
      <c r="O269" s="62">
        <v>25115673</v>
      </c>
      <c r="P269" s="19" t="str">
        <f>MID(L269,3,3)</f>
        <v>OOS</v>
      </c>
      <c r="Q269" s="70" t="str">
        <f>IFERROR(MID(N269,5,FIND("/",N269,1)-1),LEFT(N269,3))</f>
        <v>PKG</v>
      </c>
      <c r="R269" s="70" t="str">
        <f>CONCATENATE(P269,Q269)</f>
        <v>OOSPKG</v>
      </c>
      <c r="S269" s="70" t="str">
        <f>VLOOKUP(R269,'Coding Matrix'!$D$8:$G$45,4,FALSE)</f>
        <v>Plant</v>
      </c>
      <c r="T269" s="70" t="str">
        <f>VLOOKUP(R269,'Coding Matrix'!$D$8:$E$45,2,FALSE)</f>
        <v>Plant Packaging issue</v>
      </c>
      <c r="V269" s="70" t="s">
        <v>1248</v>
      </c>
    </row>
    <row r="270" spans="1:22" ht="15" customHeight="1" x14ac:dyDescent="0.25">
      <c r="A270" s="64">
        <v>25</v>
      </c>
      <c r="B270" s="62" t="s">
        <v>15</v>
      </c>
      <c r="C270" s="63">
        <v>43202</v>
      </c>
      <c r="D270" s="62" t="s">
        <v>23</v>
      </c>
      <c r="E270" s="62">
        <v>22040</v>
      </c>
      <c r="F270" s="62" t="s">
        <v>236</v>
      </c>
      <c r="G270" s="62" t="s">
        <v>253</v>
      </c>
      <c r="H270" s="62">
        <v>-6</v>
      </c>
      <c r="I270" s="62">
        <v>-58.82</v>
      </c>
      <c r="J270" s="62">
        <v>-57.4</v>
      </c>
      <c r="K270" s="62">
        <v>0</v>
      </c>
      <c r="L270" s="62" t="s">
        <v>26</v>
      </c>
      <c r="M270" s="62">
        <v>1058</v>
      </c>
      <c r="N270" s="62" t="s">
        <v>254</v>
      </c>
      <c r="O270" s="62">
        <v>25115672</v>
      </c>
      <c r="P270" s="19" t="str">
        <f>MID(L270,3,3)</f>
        <v>OOS</v>
      </c>
      <c r="Q270" s="70" t="str">
        <f>IFERROR(MID(N270,5,FIND("/",N270,1)-1),LEFT(N270,3))</f>
        <v>PKG</v>
      </c>
      <c r="R270" s="70" t="str">
        <f>CONCATENATE(P270,Q270)</f>
        <v>OOSPKG</v>
      </c>
      <c r="S270" s="70" t="str">
        <f>VLOOKUP(R270,'Coding Matrix'!$D$8:$G$45,4,FALSE)</f>
        <v>Plant</v>
      </c>
      <c r="T270" s="70" t="str">
        <f>VLOOKUP(R270,'Coding Matrix'!$D$8:$E$45,2,FALSE)</f>
        <v>Plant Packaging issue</v>
      </c>
      <c r="V270" s="70" t="s">
        <v>1248</v>
      </c>
    </row>
    <row r="271" spans="1:22" ht="15" customHeight="1" x14ac:dyDescent="0.25">
      <c r="A271" s="64">
        <v>25</v>
      </c>
      <c r="B271" s="62" t="s">
        <v>15</v>
      </c>
      <c r="C271" s="63">
        <v>43202</v>
      </c>
      <c r="D271" s="62" t="s">
        <v>23</v>
      </c>
      <c r="E271" s="62">
        <v>22155</v>
      </c>
      <c r="F271" s="62" t="s">
        <v>1935</v>
      </c>
      <c r="G271" s="62" t="s">
        <v>1939</v>
      </c>
      <c r="H271" s="62">
        <v>-2</v>
      </c>
      <c r="I271" s="62">
        <v>-31.86</v>
      </c>
      <c r="J271" s="62">
        <v>-24</v>
      </c>
      <c r="K271" s="62">
        <v>0</v>
      </c>
      <c r="L271" s="62" t="s">
        <v>26</v>
      </c>
      <c r="M271" s="62">
        <v>1530</v>
      </c>
      <c r="N271" s="62" t="s">
        <v>201</v>
      </c>
      <c r="O271" s="62">
        <v>25191467</v>
      </c>
      <c r="P271" s="19" t="str">
        <f>MID(L271,3,3)</f>
        <v>OOS</v>
      </c>
      <c r="Q271" s="70" t="str">
        <f>IFERROR(MID(N271,5,FIND("/",N271,1)-1),LEFT(N271,3))</f>
        <v>SEL</v>
      </c>
      <c r="R271" s="70" t="str">
        <f>CONCATENATE(P271,Q271)</f>
        <v>OOSSEL</v>
      </c>
      <c r="S271" s="70" t="str">
        <f>VLOOKUP(R271,'Coding Matrix'!$D$8:$G$45,4,FALSE)</f>
        <v>Plant</v>
      </c>
      <c r="T271" s="70" t="str">
        <f>VLOOKUP(R271,'Coding Matrix'!$D$8:$E$45,2,FALSE)</f>
        <v>Seal Issues - Leakers</v>
      </c>
      <c r="V271" s="70" t="s">
        <v>2327</v>
      </c>
    </row>
    <row r="272" spans="1:22" ht="15" customHeight="1" x14ac:dyDescent="0.25">
      <c r="A272" s="64">
        <v>25</v>
      </c>
      <c r="B272" s="62" t="s">
        <v>15</v>
      </c>
      <c r="C272" s="63">
        <v>43202</v>
      </c>
      <c r="D272" s="62" t="s">
        <v>60</v>
      </c>
      <c r="E272" s="62">
        <v>28465</v>
      </c>
      <c r="F272" s="62" t="s">
        <v>17</v>
      </c>
      <c r="G272" s="62" t="s">
        <v>267</v>
      </c>
      <c r="H272" s="62">
        <v>-2151.3000000000002</v>
      </c>
      <c r="I272" s="62">
        <v>-6024.07</v>
      </c>
      <c r="J272" s="62">
        <v>-2151.3000000000002</v>
      </c>
      <c r="K272" s="62">
        <v>0</v>
      </c>
      <c r="L272" s="62" t="s">
        <v>232</v>
      </c>
      <c r="M272" s="62">
        <v>937</v>
      </c>
      <c r="N272" s="62" t="s">
        <v>268</v>
      </c>
      <c r="O272" s="62">
        <v>25057806</v>
      </c>
      <c r="P272" s="19" t="str">
        <f>MID(L272,3,3)</f>
        <v>RES</v>
      </c>
      <c r="Q272" s="70" t="str">
        <f>IFERROR(MID(N272,5,FIND("/",N272,1)-1),LEFT(N272,3))</f>
        <v>OOS</v>
      </c>
      <c r="R272" s="57" t="s">
        <v>2185</v>
      </c>
      <c r="S272" s="70" t="str">
        <f>VLOOKUP(R272,'Coding Matrix'!$D$8:$G$70,4,FALSE)</f>
        <v>Plant</v>
      </c>
      <c r="T272" s="70" t="str">
        <f>VLOOKUP(R272,'Coding Matrix'!$D$8:$E$70,2,FALSE)</f>
        <v>Prior Year Reserve amounts scrapped in current year</v>
      </c>
      <c r="U272" t="s">
        <v>2186</v>
      </c>
      <c r="V272" s="70" t="s">
        <v>2328</v>
      </c>
    </row>
    <row r="273" spans="1:22" ht="15" customHeight="1" x14ac:dyDescent="0.25">
      <c r="A273" s="64">
        <v>25</v>
      </c>
      <c r="B273" s="62" t="s">
        <v>15</v>
      </c>
      <c r="C273" s="63">
        <v>43202</v>
      </c>
      <c r="D273" s="62" t="s">
        <v>60</v>
      </c>
      <c r="E273" s="62">
        <v>28465</v>
      </c>
      <c r="F273" s="62" t="s">
        <v>17</v>
      </c>
      <c r="G273" s="62" t="s">
        <v>267</v>
      </c>
      <c r="H273" s="62">
        <v>-2151.3000000000002</v>
      </c>
      <c r="I273" s="62">
        <v>-6024.07</v>
      </c>
      <c r="J273" s="62">
        <v>-2151.3000000000002</v>
      </c>
      <c r="K273" s="62">
        <v>0</v>
      </c>
      <c r="L273" s="62" t="s">
        <v>232</v>
      </c>
      <c r="M273" s="62">
        <v>937</v>
      </c>
      <c r="N273" s="62" t="s">
        <v>268</v>
      </c>
      <c r="O273" s="62">
        <v>25056711</v>
      </c>
      <c r="P273" s="19" t="str">
        <f>MID(L273,3,3)</f>
        <v>RES</v>
      </c>
      <c r="Q273" s="70" t="str">
        <f>IFERROR(MID(N273,5,FIND("/",N273,1)-1),LEFT(N273,3))</f>
        <v>OOS</v>
      </c>
      <c r="R273" s="57" t="s">
        <v>2185</v>
      </c>
      <c r="S273" s="70" t="str">
        <f>VLOOKUP(R273,'Coding Matrix'!$D$8:$G$70,4,FALSE)</f>
        <v>Plant</v>
      </c>
      <c r="T273" s="70" t="str">
        <f>VLOOKUP(R273,'Coding Matrix'!$D$8:$E$70,2,FALSE)</f>
        <v>Prior Year Reserve amounts scrapped in current year</v>
      </c>
      <c r="U273" t="s">
        <v>2186</v>
      </c>
      <c r="V273" s="70" t="s">
        <v>2328</v>
      </c>
    </row>
    <row r="274" spans="1:22" ht="15" customHeight="1" x14ac:dyDescent="0.25">
      <c r="A274" s="64">
        <v>25</v>
      </c>
      <c r="B274" s="62" t="s">
        <v>15</v>
      </c>
      <c r="C274" s="63">
        <v>43202</v>
      </c>
      <c r="D274" s="62" t="s">
        <v>60</v>
      </c>
      <c r="E274" s="62">
        <v>28465</v>
      </c>
      <c r="F274" s="62" t="s">
        <v>17</v>
      </c>
      <c r="G274" s="62" t="s">
        <v>267</v>
      </c>
      <c r="H274" s="62">
        <v>-2151.3000000000002</v>
      </c>
      <c r="I274" s="62">
        <v>-6024.07</v>
      </c>
      <c r="J274" s="62">
        <v>-2151.3000000000002</v>
      </c>
      <c r="K274" s="62">
        <v>0</v>
      </c>
      <c r="L274" s="62" t="s">
        <v>232</v>
      </c>
      <c r="M274" s="62">
        <v>938</v>
      </c>
      <c r="N274" s="62" t="s">
        <v>268</v>
      </c>
      <c r="O274" s="62">
        <v>25057796</v>
      </c>
      <c r="P274" s="19" t="str">
        <f>MID(L274,3,3)</f>
        <v>RES</v>
      </c>
      <c r="Q274" s="70" t="str">
        <f>IFERROR(MID(N274,5,FIND("/",N274,1)-1),LEFT(N274,3))</f>
        <v>OOS</v>
      </c>
      <c r="R274" s="57" t="s">
        <v>2185</v>
      </c>
      <c r="S274" s="70" t="str">
        <f>VLOOKUP(R274,'Coding Matrix'!$D$8:$G$70,4,FALSE)</f>
        <v>Plant</v>
      </c>
      <c r="T274" s="70" t="str">
        <f>VLOOKUP(R274,'Coding Matrix'!$D$8:$E$70,2,FALSE)</f>
        <v>Prior Year Reserve amounts scrapped in current year</v>
      </c>
      <c r="U274" t="s">
        <v>2186</v>
      </c>
      <c r="V274" s="70" t="s">
        <v>2328</v>
      </c>
    </row>
    <row r="275" spans="1:22" ht="15" customHeight="1" x14ac:dyDescent="0.25">
      <c r="A275" s="64">
        <v>25</v>
      </c>
      <c r="B275" s="62" t="s">
        <v>15</v>
      </c>
      <c r="C275" s="63">
        <v>43202</v>
      </c>
      <c r="D275" s="62" t="s">
        <v>60</v>
      </c>
      <c r="E275" s="62">
        <v>28465</v>
      </c>
      <c r="F275" s="62" t="s">
        <v>17</v>
      </c>
      <c r="G275" s="62" t="s">
        <v>267</v>
      </c>
      <c r="H275" s="62">
        <v>-2151.3000000000002</v>
      </c>
      <c r="I275" s="62">
        <v>-6024.07</v>
      </c>
      <c r="J275" s="62">
        <v>-2151.3000000000002</v>
      </c>
      <c r="K275" s="62">
        <v>0</v>
      </c>
      <c r="L275" s="62" t="s">
        <v>232</v>
      </c>
      <c r="M275" s="62">
        <v>939</v>
      </c>
      <c r="N275" s="62" t="s">
        <v>268</v>
      </c>
      <c r="O275" s="62">
        <v>25057798</v>
      </c>
      <c r="P275" s="19" t="str">
        <f>MID(L275,3,3)</f>
        <v>RES</v>
      </c>
      <c r="Q275" s="70" t="str">
        <f>IFERROR(MID(N275,5,FIND("/",N275,1)-1),LEFT(N275,3))</f>
        <v>OOS</v>
      </c>
      <c r="R275" s="57" t="s">
        <v>2185</v>
      </c>
      <c r="S275" s="70" t="str">
        <f>VLOOKUP(R275,'Coding Matrix'!$D$8:$G$70,4,FALSE)</f>
        <v>Plant</v>
      </c>
      <c r="T275" s="70" t="str">
        <f>VLOOKUP(R275,'Coding Matrix'!$D$8:$E$70,2,FALSE)</f>
        <v>Prior Year Reserve amounts scrapped in current year</v>
      </c>
      <c r="U275" t="s">
        <v>2186</v>
      </c>
      <c r="V275" s="70" t="s">
        <v>2328</v>
      </c>
    </row>
    <row r="276" spans="1:22" ht="15" customHeight="1" x14ac:dyDescent="0.25">
      <c r="A276" s="64">
        <v>25</v>
      </c>
      <c r="B276" s="62" t="s">
        <v>15</v>
      </c>
      <c r="C276" s="63">
        <v>43202</v>
      </c>
      <c r="D276" s="62" t="s">
        <v>60</v>
      </c>
      <c r="E276" s="62">
        <v>28465</v>
      </c>
      <c r="F276" s="62" t="s">
        <v>17</v>
      </c>
      <c r="G276" s="62" t="s">
        <v>267</v>
      </c>
      <c r="H276" s="62">
        <v>-2151.3000000000002</v>
      </c>
      <c r="I276" s="62">
        <v>-6024.07</v>
      </c>
      <c r="J276" s="62">
        <v>-2151.3000000000002</v>
      </c>
      <c r="K276" s="62">
        <v>0</v>
      </c>
      <c r="L276" s="62" t="s">
        <v>232</v>
      </c>
      <c r="M276" s="62">
        <v>939</v>
      </c>
      <c r="N276" s="62" t="s">
        <v>268</v>
      </c>
      <c r="O276" s="62">
        <v>25057799</v>
      </c>
      <c r="P276" s="19" t="str">
        <f>MID(L276,3,3)</f>
        <v>RES</v>
      </c>
      <c r="Q276" s="70" t="str">
        <f>IFERROR(MID(N276,5,FIND("/",N276,1)-1),LEFT(N276,3))</f>
        <v>OOS</v>
      </c>
      <c r="R276" s="57" t="s">
        <v>2185</v>
      </c>
      <c r="S276" s="70" t="str">
        <f>VLOOKUP(R276,'Coding Matrix'!$D$8:$G$70,4,FALSE)</f>
        <v>Plant</v>
      </c>
      <c r="T276" s="70" t="str">
        <f>VLOOKUP(R276,'Coding Matrix'!$D$8:$E$70,2,FALSE)</f>
        <v>Prior Year Reserve amounts scrapped in current year</v>
      </c>
      <c r="U276" t="s">
        <v>2186</v>
      </c>
      <c r="V276" s="70" t="s">
        <v>2328</v>
      </c>
    </row>
    <row r="277" spans="1:22" ht="15" customHeight="1" x14ac:dyDescent="0.25">
      <c r="A277" s="64">
        <v>25</v>
      </c>
      <c r="B277" s="62" t="s">
        <v>15</v>
      </c>
      <c r="C277" s="63">
        <v>43202</v>
      </c>
      <c r="D277" s="62" t="s">
        <v>60</v>
      </c>
      <c r="E277" s="62">
        <v>28465</v>
      </c>
      <c r="F277" s="62" t="s">
        <v>17</v>
      </c>
      <c r="G277" s="62" t="s">
        <v>267</v>
      </c>
      <c r="H277" s="62">
        <v>-2151.3000000000002</v>
      </c>
      <c r="I277" s="62">
        <v>-6024.07</v>
      </c>
      <c r="J277" s="62">
        <v>-2151.3000000000002</v>
      </c>
      <c r="K277" s="62">
        <v>0</v>
      </c>
      <c r="L277" s="62" t="s">
        <v>232</v>
      </c>
      <c r="M277" s="62">
        <v>941</v>
      </c>
      <c r="N277" s="62" t="s">
        <v>268</v>
      </c>
      <c r="O277" s="62">
        <v>25057801</v>
      </c>
      <c r="P277" s="19" t="str">
        <f>MID(L277,3,3)</f>
        <v>RES</v>
      </c>
      <c r="Q277" s="70" t="str">
        <f>IFERROR(MID(N277,5,FIND("/",N277,1)-1),LEFT(N277,3))</f>
        <v>OOS</v>
      </c>
      <c r="R277" s="57" t="s">
        <v>2185</v>
      </c>
      <c r="S277" s="70" t="str">
        <f>VLOOKUP(R277,'Coding Matrix'!$D$8:$G$70,4,FALSE)</f>
        <v>Plant</v>
      </c>
      <c r="T277" s="70" t="str">
        <f>VLOOKUP(R277,'Coding Matrix'!$D$8:$E$70,2,FALSE)</f>
        <v>Prior Year Reserve amounts scrapped in current year</v>
      </c>
      <c r="U277" t="s">
        <v>2186</v>
      </c>
      <c r="V277" s="70" t="s">
        <v>2328</v>
      </c>
    </row>
    <row r="278" spans="1:22" ht="15" customHeight="1" x14ac:dyDescent="0.25">
      <c r="A278" s="64">
        <v>25</v>
      </c>
      <c r="B278" s="62" t="s">
        <v>15</v>
      </c>
      <c r="C278" s="63">
        <v>43202</v>
      </c>
      <c r="D278" s="62" t="s">
        <v>60</v>
      </c>
      <c r="E278" s="62">
        <v>28465</v>
      </c>
      <c r="F278" s="62" t="s">
        <v>17</v>
      </c>
      <c r="G278" s="62" t="s">
        <v>267</v>
      </c>
      <c r="H278" s="62">
        <v>-2151.3000000000002</v>
      </c>
      <c r="I278" s="62">
        <v>-6024.07</v>
      </c>
      <c r="J278" s="62">
        <v>-2151.3000000000002</v>
      </c>
      <c r="K278" s="62">
        <v>0</v>
      </c>
      <c r="L278" s="62" t="s">
        <v>232</v>
      </c>
      <c r="M278" s="62">
        <v>941</v>
      </c>
      <c r="N278" s="62" t="s">
        <v>268</v>
      </c>
      <c r="O278" s="62">
        <v>25057810</v>
      </c>
      <c r="P278" s="19" t="str">
        <f>MID(L278,3,3)</f>
        <v>RES</v>
      </c>
      <c r="Q278" s="70" t="str">
        <f>IFERROR(MID(N278,5,FIND("/",N278,1)-1),LEFT(N278,3))</f>
        <v>OOS</v>
      </c>
      <c r="R278" s="57" t="s">
        <v>2185</v>
      </c>
      <c r="S278" s="70" t="str">
        <f>VLOOKUP(R278,'Coding Matrix'!$D$8:$G$70,4,FALSE)</f>
        <v>Plant</v>
      </c>
      <c r="T278" s="70" t="str">
        <f>VLOOKUP(R278,'Coding Matrix'!$D$8:$E$70,2,FALSE)</f>
        <v>Prior Year Reserve amounts scrapped in current year</v>
      </c>
      <c r="U278" t="s">
        <v>2186</v>
      </c>
      <c r="V278" s="70" t="s">
        <v>2328</v>
      </c>
    </row>
    <row r="279" spans="1:22" ht="15" customHeight="1" x14ac:dyDescent="0.25">
      <c r="A279" s="64">
        <v>25</v>
      </c>
      <c r="B279" s="62" t="s">
        <v>15</v>
      </c>
      <c r="C279" s="63">
        <v>43202</v>
      </c>
      <c r="D279" s="62" t="s">
        <v>60</v>
      </c>
      <c r="E279" s="62">
        <v>28465</v>
      </c>
      <c r="F279" s="62" t="s">
        <v>17</v>
      </c>
      <c r="G279" s="62" t="s">
        <v>267</v>
      </c>
      <c r="H279" s="62">
        <v>-1765</v>
      </c>
      <c r="I279" s="62">
        <v>-4942.3500000000004</v>
      </c>
      <c r="J279" s="62">
        <v>-1765</v>
      </c>
      <c r="K279" s="62">
        <v>0</v>
      </c>
      <c r="L279" s="62" t="s">
        <v>232</v>
      </c>
      <c r="M279" s="62">
        <v>942</v>
      </c>
      <c r="N279" s="62" t="s">
        <v>268</v>
      </c>
      <c r="O279" s="62">
        <v>25050972</v>
      </c>
      <c r="P279" s="19" t="str">
        <f>MID(L279,3,3)</f>
        <v>RES</v>
      </c>
      <c r="Q279" s="70" t="str">
        <f>IFERROR(MID(N279,5,FIND("/",N279,1)-1),LEFT(N279,3))</f>
        <v>OOS</v>
      </c>
      <c r="R279" s="57" t="s">
        <v>2185</v>
      </c>
      <c r="S279" s="70" t="str">
        <f>VLOOKUP(R279,'Coding Matrix'!$D$8:$G$70,4,FALSE)</f>
        <v>Plant</v>
      </c>
      <c r="T279" s="70" t="str">
        <f>VLOOKUP(R279,'Coding Matrix'!$D$8:$E$70,2,FALSE)</f>
        <v>Prior Year Reserve amounts scrapped in current year</v>
      </c>
      <c r="U279" t="s">
        <v>2186</v>
      </c>
      <c r="V279" s="70" t="s">
        <v>2328</v>
      </c>
    </row>
    <row r="280" spans="1:22" ht="15" customHeight="1" x14ac:dyDescent="0.25">
      <c r="A280" s="64">
        <v>25</v>
      </c>
      <c r="B280" s="62" t="s">
        <v>15</v>
      </c>
      <c r="C280" s="63">
        <v>43202</v>
      </c>
      <c r="D280" s="62" t="s">
        <v>60</v>
      </c>
      <c r="E280" s="62">
        <v>28465</v>
      </c>
      <c r="F280" s="62" t="s">
        <v>17</v>
      </c>
      <c r="G280" s="62" t="s">
        <v>267</v>
      </c>
      <c r="H280" s="62">
        <v>-1810</v>
      </c>
      <c r="I280" s="62">
        <v>-5068.3599999999997</v>
      </c>
      <c r="J280" s="62">
        <v>-1810</v>
      </c>
      <c r="K280" s="62">
        <v>0</v>
      </c>
      <c r="L280" s="62" t="s">
        <v>232</v>
      </c>
      <c r="M280" s="62">
        <v>943</v>
      </c>
      <c r="N280" s="62" t="s">
        <v>268</v>
      </c>
      <c r="O280" s="62">
        <v>25057795</v>
      </c>
      <c r="P280" s="19" t="str">
        <f>MID(L280,3,3)</f>
        <v>RES</v>
      </c>
      <c r="Q280" s="70" t="str">
        <f>IFERROR(MID(N280,5,FIND("/",N280,1)-1),LEFT(N280,3))</f>
        <v>OOS</v>
      </c>
      <c r="R280" s="57" t="s">
        <v>2185</v>
      </c>
      <c r="S280" s="70" t="str">
        <f>VLOOKUP(R280,'Coding Matrix'!$D$8:$G$70,4,FALSE)</f>
        <v>Plant</v>
      </c>
      <c r="T280" s="70" t="str">
        <f>VLOOKUP(R280,'Coding Matrix'!$D$8:$E$70,2,FALSE)</f>
        <v>Prior Year Reserve amounts scrapped in current year</v>
      </c>
      <c r="U280" t="s">
        <v>2186</v>
      </c>
      <c r="V280" s="70" t="s">
        <v>2328</v>
      </c>
    </row>
    <row r="281" spans="1:22" ht="15" customHeight="1" x14ac:dyDescent="0.25">
      <c r="A281" s="64">
        <v>25</v>
      </c>
      <c r="B281" s="62" t="s">
        <v>15</v>
      </c>
      <c r="C281" s="63">
        <v>43202</v>
      </c>
      <c r="D281" s="62" t="s">
        <v>60</v>
      </c>
      <c r="E281" s="62">
        <v>28465</v>
      </c>
      <c r="F281" s="62" t="s">
        <v>17</v>
      </c>
      <c r="G281" s="62" t="s">
        <v>267</v>
      </c>
      <c r="H281" s="62">
        <v>-2151.1999999999998</v>
      </c>
      <c r="I281" s="62">
        <v>-6023.79</v>
      </c>
      <c r="J281" s="62">
        <v>-2151.1999999999998</v>
      </c>
      <c r="K281" s="62">
        <v>0</v>
      </c>
      <c r="L281" s="62" t="s">
        <v>232</v>
      </c>
      <c r="M281" s="62">
        <v>944</v>
      </c>
      <c r="N281" s="62" t="s">
        <v>268</v>
      </c>
      <c r="O281" s="62">
        <v>25057797</v>
      </c>
      <c r="P281" s="19" t="str">
        <f>MID(L281,3,3)</f>
        <v>RES</v>
      </c>
      <c r="Q281" s="70" t="str">
        <f>IFERROR(MID(N281,5,FIND("/",N281,1)-1),LEFT(N281,3))</f>
        <v>OOS</v>
      </c>
      <c r="R281" s="57" t="s">
        <v>2185</v>
      </c>
      <c r="S281" s="70" t="str">
        <f>VLOOKUP(R281,'Coding Matrix'!$D$8:$G$70,4,FALSE)</f>
        <v>Plant</v>
      </c>
      <c r="T281" s="70" t="str">
        <f>VLOOKUP(R281,'Coding Matrix'!$D$8:$E$70,2,FALSE)</f>
        <v>Prior Year Reserve amounts scrapped in current year</v>
      </c>
      <c r="U281" t="s">
        <v>2186</v>
      </c>
      <c r="V281" s="70" t="s">
        <v>2328</v>
      </c>
    </row>
    <row r="282" spans="1:22" ht="15" customHeight="1" x14ac:dyDescent="0.25">
      <c r="A282" s="64">
        <v>25</v>
      </c>
      <c r="B282" s="62" t="s">
        <v>15</v>
      </c>
      <c r="C282" s="63">
        <v>43202</v>
      </c>
      <c r="D282" s="62" t="s">
        <v>60</v>
      </c>
      <c r="E282" s="62">
        <v>28465</v>
      </c>
      <c r="F282" s="62" t="s">
        <v>17</v>
      </c>
      <c r="G282" s="62" t="s">
        <v>267</v>
      </c>
      <c r="H282" s="62">
        <v>-2151.3000000000002</v>
      </c>
      <c r="I282" s="62">
        <v>-6024.07</v>
      </c>
      <c r="J282" s="62">
        <v>-2151.3000000000002</v>
      </c>
      <c r="K282" s="62">
        <v>0</v>
      </c>
      <c r="L282" s="62" t="s">
        <v>232</v>
      </c>
      <c r="M282" s="62">
        <v>945</v>
      </c>
      <c r="N282" s="62" t="s">
        <v>268</v>
      </c>
      <c r="O282" s="62">
        <v>25057582</v>
      </c>
      <c r="P282" s="19" t="str">
        <f>MID(L282,3,3)</f>
        <v>RES</v>
      </c>
      <c r="Q282" s="70" t="str">
        <f>IFERROR(MID(N282,5,FIND("/",N282,1)-1),LEFT(N282,3))</f>
        <v>OOS</v>
      </c>
      <c r="R282" s="57" t="s">
        <v>2185</v>
      </c>
      <c r="S282" s="70" t="str">
        <f>VLOOKUP(R282,'Coding Matrix'!$D$8:$G$70,4,FALSE)</f>
        <v>Plant</v>
      </c>
      <c r="T282" s="70" t="str">
        <f>VLOOKUP(R282,'Coding Matrix'!$D$8:$E$70,2,FALSE)</f>
        <v>Prior Year Reserve amounts scrapped in current year</v>
      </c>
      <c r="U282" t="s">
        <v>2186</v>
      </c>
      <c r="V282" s="70" t="s">
        <v>2328</v>
      </c>
    </row>
    <row r="283" spans="1:22" ht="15" customHeight="1" x14ac:dyDescent="0.25">
      <c r="A283" s="64">
        <v>25</v>
      </c>
      <c r="B283" s="62" t="s">
        <v>15</v>
      </c>
      <c r="C283" s="63">
        <v>43202</v>
      </c>
      <c r="D283" s="62" t="s">
        <v>60</v>
      </c>
      <c r="E283" s="62">
        <v>28465</v>
      </c>
      <c r="F283" s="62" t="s">
        <v>17</v>
      </c>
      <c r="G283" s="62" t="s">
        <v>267</v>
      </c>
      <c r="H283" s="62">
        <v>-2151.3000000000002</v>
      </c>
      <c r="I283" s="62">
        <v>-6024.07</v>
      </c>
      <c r="J283" s="62">
        <v>-2151.3000000000002</v>
      </c>
      <c r="K283" s="62">
        <v>0</v>
      </c>
      <c r="L283" s="62" t="s">
        <v>232</v>
      </c>
      <c r="M283" s="62">
        <v>945</v>
      </c>
      <c r="N283" s="62" t="s">
        <v>268</v>
      </c>
      <c r="O283" s="62">
        <v>25057803</v>
      </c>
      <c r="P283" s="19" t="str">
        <f>MID(L283,3,3)</f>
        <v>RES</v>
      </c>
      <c r="Q283" s="70" t="str">
        <f>IFERROR(MID(N283,5,FIND("/",N283,1)-1),LEFT(N283,3))</f>
        <v>OOS</v>
      </c>
      <c r="R283" s="57" t="s">
        <v>2185</v>
      </c>
      <c r="S283" s="70" t="str">
        <f>VLOOKUP(R283,'Coding Matrix'!$D$8:$G$70,4,FALSE)</f>
        <v>Plant</v>
      </c>
      <c r="T283" s="70" t="str">
        <f>VLOOKUP(R283,'Coding Matrix'!$D$8:$E$70,2,FALSE)</f>
        <v>Prior Year Reserve amounts scrapped in current year</v>
      </c>
      <c r="U283" s="70" t="s">
        <v>2186</v>
      </c>
      <c r="V283" s="70" t="s">
        <v>2328</v>
      </c>
    </row>
    <row r="284" spans="1:22" ht="15" customHeight="1" x14ac:dyDescent="0.25">
      <c r="A284" s="64">
        <v>25</v>
      </c>
      <c r="B284" s="62" t="s">
        <v>15</v>
      </c>
      <c r="C284" s="63">
        <v>43202</v>
      </c>
      <c r="D284" s="62" t="s">
        <v>60</v>
      </c>
      <c r="E284" s="62">
        <v>28465</v>
      </c>
      <c r="F284" s="62" t="s">
        <v>17</v>
      </c>
      <c r="G284" s="62" t="s">
        <v>267</v>
      </c>
      <c r="H284" s="62">
        <v>-2151.3000000000002</v>
      </c>
      <c r="I284" s="62">
        <v>-6024.07</v>
      </c>
      <c r="J284" s="62">
        <v>-2151.3000000000002</v>
      </c>
      <c r="K284" s="62">
        <v>0</v>
      </c>
      <c r="L284" s="62" t="s">
        <v>232</v>
      </c>
      <c r="M284" s="62">
        <v>945</v>
      </c>
      <c r="N284" s="62" t="s">
        <v>268</v>
      </c>
      <c r="O284" s="62">
        <v>25057800</v>
      </c>
      <c r="P284" s="19" t="str">
        <f>MID(L284,3,3)</f>
        <v>RES</v>
      </c>
      <c r="Q284" s="70" t="str">
        <f>IFERROR(MID(N284,5,FIND("/",N284,1)-1),LEFT(N284,3))</f>
        <v>OOS</v>
      </c>
      <c r="R284" s="57" t="s">
        <v>2185</v>
      </c>
      <c r="S284" s="70" t="str">
        <f>VLOOKUP(R284,'Coding Matrix'!$D$8:$G$70,4,FALSE)</f>
        <v>Plant</v>
      </c>
      <c r="T284" s="70" t="str">
        <f>VLOOKUP(R284,'Coding Matrix'!$D$8:$E$70,2,FALSE)</f>
        <v>Prior Year Reserve amounts scrapped in current year</v>
      </c>
      <c r="U284" s="70" t="s">
        <v>2186</v>
      </c>
      <c r="V284" s="70" t="s">
        <v>2328</v>
      </c>
    </row>
    <row r="285" spans="1:22" ht="15" customHeight="1" x14ac:dyDescent="0.25">
      <c r="A285" s="64">
        <v>25</v>
      </c>
      <c r="B285" s="62" t="s">
        <v>15</v>
      </c>
      <c r="C285" s="63">
        <v>43202</v>
      </c>
      <c r="D285" s="62" t="s">
        <v>60</v>
      </c>
      <c r="E285" s="62">
        <v>28465</v>
      </c>
      <c r="F285" s="62" t="s">
        <v>17</v>
      </c>
      <c r="G285" s="62" t="s">
        <v>267</v>
      </c>
      <c r="H285" s="62">
        <v>-2151.3000000000002</v>
      </c>
      <c r="I285" s="62">
        <v>-6024.07</v>
      </c>
      <c r="J285" s="62">
        <v>-2151.3000000000002</v>
      </c>
      <c r="K285" s="62">
        <v>0</v>
      </c>
      <c r="L285" s="62" t="s">
        <v>269</v>
      </c>
      <c r="M285" s="62">
        <v>946</v>
      </c>
      <c r="N285" s="62" t="s">
        <v>268</v>
      </c>
      <c r="O285" s="62">
        <v>25057807</v>
      </c>
      <c r="P285" s="19" t="str">
        <f>MID(L285,3,3)</f>
        <v xml:space="preserve"> RE</v>
      </c>
      <c r="Q285" s="70" t="str">
        <f>IFERROR(MID(N285,5,FIND("/",N285,1)-1),LEFT(N285,3))</f>
        <v>OOS</v>
      </c>
      <c r="R285" s="57" t="s">
        <v>2185</v>
      </c>
      <c r="S285" s="70" t="str">
        <f>VLOOKUP(R285,'Coding Matrix'!$D$8:$G$70,4,FALSE)</f>
        <v>Plant</v>
      </c>
      <c r="T285" s="70" t="str">
        <f>VLOOKUP(R285,'Coding Matrix'!$D$8:$E$70,2,FALSE)</f>
        <v>Prior Year Reserve amounts scrapped in current year</v>
      </c>
      <c r="U285" t="s">
        <v>2186</v>
      </c>
      <c r="V285" s="70" t="s">
        <v>2328</v>
      </c>
    </row>
    <row r="286" spans="1:22" ht="15" customHeight="1" x14ac:dyDescent="0.25">
      <c r="A286" s="64">
        <v>25</v>
      </c>
      <c r="B286" s="62" t="s">
        <v>15</v>
      </c>
      <c r="C286" s="63">
        <v>43202</v>
      </c>
      <c r="D286" s="62" t="s">
        <v>60</v>
      </c>
      <c r="E286" s="62">
        <v>28465</v>
      </c>
      <c r="F286" s="62" t="s">
        <v>17</v>
      </c>
      <c r="G286" s="62" t="s">
        <v>267</v>
      </c>
      <c r="H286" s="62">
        <v>-578.5</v>
      </c>
      <c r="I286" s="62">
        <v>-1619.91</v>
      </c>
      <c r="J286" s="62">
        <v>-578.5</v>
      </c>
      <c r="K286" s="62">
        <v>0</v>
      </c>
      <c r="L286" s="62" t="s">
        <v>232</v>
      </c>
      <c r="M286" s="62">
        <v>946</v>
      </c>
      <c r="N286" s="62" t="s">
        <v>268</v>
      </c>
      <c r="O286" s="62">
        <v>25071703</v>
      </c>
      <c r="P286" s="19" t="str">
        <f>MID(L286,3,3)</f>
        <v>RES</v>
      </c>
      <c r="Q286" s="70" t="str">
        <f>IFERROR(MID(N286,5,FIND("/",N286,1)-1),LEFT(N286,3))</f>
        <v>OOS</v>
      </c>
      <c r="R286" s="57" t="s">
        <v>2185</v>
      </c>
      <c r="S286" s="70" t="str">
        <f>VLOOKUP(R286,'Coding Matrix'!$D$8:$G$70,4,FALSE)</f>
        <v>Plant</v>
      </c>
      <c r="T286" s="70" t="str">
        <f>VLOOKUP(R286,'Coding Matrix'!$D$8:$E$70,2,FALSE)</f>
        <v>Prior Year Reserve amounts scrapped in current year</v>
      </c>
      <c r="U286" t="s">
        <v>2186</v>
      </c>
      <c r="V286" s="70" t="s">
        <v>2328</v>
      </c>
    </row>
    <row r="287" spans="1:22" ht="15" customHeight="1" x14ac:dyDescent="0.25">
      <c r="A287" s="64">
        <v>25</v>
      </c>
      <c r="B287" s="62" t="s">
        <v>15</v>
      </c>
      <c r="C287" s="63">
        <v>43202</v>
      </c>
      <c r="D287" s="62" t="s">
        <v>60</v>
      </c>
      <c r="E287" s="62">
        <v>28465</v>
      </c>
      <c r="F287" s="62" t="s">
        <v>17</v>
      </c>
      <c r="G287" s="62" t="s">
        <v>267</v>
      </c>
      <c r="H287" s="62">
        <v>-1076.9000000000001</v>
      </c>
      <c r="I287" s="62">
        <v>-3015.53</v>
      </c>
      <c r="J287" s="62">
        <v>-1076.9000000000001</v>
      </c>
      <c r="K287" s="62">
        <v>0</v>
      </c>
      <c r="L287" s="62" t="s">
        <v>232</v>
      </c>
      <c r="M287" s="62">
        <v>947</v>
      </c>
      <c r="N287" s="62" t="s">
        <v>268</v>
      </c>
      <c r="O287" s="62">
        <v>25012979</v>
      </c>
      <c r="P287" s="19" t="str">
        <f>MID(L287,3,3)</f>
        <v>RES</v>
      </c>
      <c r="Q287" s="70" t="str">
        <f>IFERROR(MID(N287,5,FIND("/",N287,1)-1),LEFT(N287,3))</f>
        <v>OOS</v>
      </c>
      <c r="R287" s="57" t="s">
        <v>2185</v>
      </c>
      <c r="S287" s="70" t="str">
        <f>VLOOKUP(R287,'Coding Matrix'!$D$8:$G$70,4,FALSE)</f>
        <v>Plant</v>
      </c>
      <c r="T287" s="70" t="str">
        <f>VLOOKUP(R287,'Coding Matrix'!$D$8:$E$70,2,FALSE)</f>
        <v>Prior Year Reserve amounts scrapped in current year</v>
      </c>
      <c r="U287" t="s">
        <v>2186</v>
      </c>
      <c r="V287" s="70" t="s">
        <v>2328</v>
      </c>
    </row>
    <row r="288" spans="1:22" ht="15" customHeight="1" x14ac:dyDescent="0.25">
      <c r="A288" s="64">
        <v>25</v>
      </c>
      <c r="B288" s="62" t="s">
        <v>15</v>
      </c>
      <c r="C288" s="63">
        <v>43202</v>
      </c>
      <c r="D288" s="62" t="s">
        <v>60</v>
      </c>
      <c r="E288" s="62">
        <v>28465</v>
      </c>
      <c r="F288" s="62" t="s">
        <v>17</v>
      </c>
      <c r="G288" s="62" t="s">
        <v>267</v>
      </c>
      <c r="H288" s="62">
        <v>-861.5</v>
      </c>
      <c r="I288" s="62">
        <v>-2412.37</v>
      </c>
      <c r="J288" s="62">
        <v>-861.5</v>
      </c>
      <c r="K288" s="62">
        <v>0</v>
      </c>
      <c r="L288" s="62" t="s">
        <v>232</v>
      </c>
      <c r="M288" s="62">
        <v>947</v>
      </c>
      <c r="N288" s="62" t="s">
        <v>268</v>
      </c>
      <c r="O288" s="62">
        <v>25903670</v>
      </c>
      <c r="P288" s="19" t="str">
        <f>MID(L288,3,3)</f>
        <v>RES</v>
      </c>
      <c r="Q288" s="70" t="str">
        <f>IFERROR(MID(N288,5,FIND("/",N288,1)-1),LEFT(N288,3))</f>
        <v>OOS</v>
      </c>
      <c r="R288" s="57" t="s">
        <v>2185</v>
      </c>
      <c r="S288" s="70" t="str">
        <f>VLOOKUP(R288,'Coding Matrix'!$D$8:$G$70,4,FALSE)</f>
        <v>Plant</v>
      </c>
      <c r="T288" s="70" t="str">
        <f>VLOOKUP(R288,'Coding Matrix'!$D$8:$E$70,2,FALSE)</f>
        <v>Prior Year Reserve amounts scrapped in current year</v>
      </c>
      <c r="U288" t="s">
        <v>2186</v>
      </c>
      <c r="V288" s="70" t="s">
        <v>2328</v>
      </c>
    </row>
    <row r="289" spans="1:22" ht="15" customHeight="1" x14ac:dyDescent="0.25">
      <c r="A289" s="64">
        <v>25</v>
      </c>
      <c r="B289" s="62" t="s">
        <v>15</v>
      </c>
      <c r="C289" s="63">
        <v>43202</v>
      </c>
      <c r="D289" s="62" t="s">
        <v>60</v>
      </c>
      <c r="E289" s="62">
        <v>28465</v>
      </c>
      <c r="F289" s="62" t="s">
        <v>17</v>
      </c>
      <c r="G289" s="62" t="s">
        <v>267</v>
      </c>
      <c r="H289" s="62">
        <v>-960</v>
      </c>
      <c r="I289" s="62">
        <v>-2688.19</v>
      </c>
      <c r="J289" s="62">
        <v>-960</v>
      </c>
      <c r="K289" s="62">
        <v>0</v>
      </c>
      <c r="L289" s="62" t="s">
        <v>232</v>
      </c>
      <c r="M289" s="62">
        <v>947</v>
      </c>
      <c r="N289" s="62" t="s">
        <v>268</v>
      </c>
      <c r="O289" s="62">
        <v>25078080</v>
      </c>
      <c r="P289" s="19" t="str">
        <f>MID(L289,3,3)</f>
        <v>RES</v>
      </c>
      <c r="Q289" s="70" t="str">
        <f>IFERROR(MID(N289,5,FIND("/",N289,1)-1),LEFT(N289,3))</f>
        <v>OOS</v>
      </c>
      <c r="R289" s="57" t="s">
        <v>2185</v>
      </c>
      <c r="S289" s="70" t="str">
        <f>VLOOKUP(R289,'Coding Matrix'!$D$8:$G$70,4,FALSE)</f>
        <v>Plant</v>
      </c>
      <c r="T289" s="70" t="str">
        <f>VLOOKUP(R289,'Coding Matrix'!$D$8:$E$70,2,FALSE)</f>
        <v>Prior Year Reserve amounts scrapped in current year</v>
      </c>
      <c r="U289" t="s">
        <v>2186</v>
      </c>
      <c r="V289" s="70" t="s">
        <v>2328</v>
      </c>
    </row>
    <row r="290" spans="1:22" ht="15" customHeight="1" x14ac:dyDescent="0.25">
      <c r="A290" s="64">
        <v>25</v>
      </c>
      <c r="B290" s="62" t="s">
        <v>15</v>
      </c>
      <c r="C290" s="63">
        <v>43202</v>
      </c>
      <c r="D290" s="62" t="s">
        <v>60</v>
      </c>
      <c r="E290" s="62">
        <v>28465</v>
      </c>
      <c r="F290" s="62" t="s">
        <v>17</v>
      </c>
      <c r="G290" s="62" t="s">
        <v>267</v>
      </c>
      <c r="H290" s="62">
        <v>-1076</v>
      </c>
      <c r="I290" s="62">
        <v>-3013.01</v>
      </c>
      <c r="J290" s="62">
        <v>-1076</v>
      </c>
      <c r="K290" s="62">
        <v>0</v>
      </c>
      <c r="L290" s="62" t="s">
        <v>232</v>
      </c>
      <c r="M290" s="62">
        <v>951</v>
      </c>
      <c r="N290" s="62" t="s">
        <v>268</v>
      </c>
      <c r="O290" s="62">
        <v>25075680</v>
      </c>
      <c r="P290" s="19" t="str">
        <f>MID(L290,3,3)</f>
        <v>RES</v>
      </c>
      <c r="Q290" s="70" t="str">
        <f>IFERROR(MID(N290,5,FIND("/",N290,1)-1),LEFT(N290,3))</f>
        <v>OOS</v>
      </c>
      <c r="R290" s="57" t="s">
        <v>2185</v>
      </c>
      <c r="S290" s="70" t="str">
        <f>VLOOKUP(R290,'Coding Matrix'!$D$8:$G$70,4,FALSE)</f>
        <v>Plant</v>
      </c>
      <c r="T290" s="70" t="str">
        <f>VLOOKUP(R290,'Coding Matrix'!$D$8:$E$70,2,FALSE)</f>
        <v>Prior Year Reserve amounts scrapped in current year</v>
      </c>
      <c r="U290" t="s">
        <v>2186</v>
      </c>
      <c r="V290" s="70" t="s">
        <v>2328</v>
      </c>
    </row>
    <row r="291" spans="1:22" ht="15" customHeight="1" x14ac:dyDescent="0.25">
      <c r="A291" s="64">
        <v>25</v>
      </c>
      <c r="B291" s="62" t="s">
        <v>15</v>
      </c>
      <c r="C291" s="63">
        <v>43202</v>
      </c>
      <c r="D291" s="62" t="s">
        <v>60</v>
      </c>
      <c r="E291" s="62">
        <v>28465</v>
      </c>
      <c r="F291" s="62" t="s">
        <v>17</v>
      </c>
      <c r="G291" s="62" t="s">
        <v>267</v>
      </c>
      <c r="H291" s="62">
        <v>-975.9</v>
      </c>
      <c r="I291" s="62">
        <v>-2732.71</v>
      </c>
      <c r="J291" s="62">
        <v>-975.9</v>
      </c>
      <c r="K291" s="62">
        <v>0</v>
      </c>
      <c r="L291" s="62" t="s">
        <v>232</v>
      </c>
      <c r="M291" s="62">
        <v>951</v>
      </c>
      <c r="N291" s="62" t="s">
        <v>268</v>
      </c>
      <c r="O291" s="62">
        <v>25078080</v>
      </c>
      <c r="P291" s="19" t="str">
        <f>MID(L291,3,3)</f>
        <v>RES</v>
      </c>
      <c r="Q291" s="70" t="str">
        <f>IFERROR(MID(N291,5,FIND("/",N291,1)-1),LEFT(N291,3))</f>
        <v>OOS</v>
      </c>
      <c r="R291" s="57" t="s">
        <v>2185</v>
      </c>
      <c r="S291" s="70" t="str">
        <f>VLOOKUP(R291,'Coding Matrix'!$D$8:$G$70,4,FALSE)</f>
        <v>Plant</v>
      </c>
      <c r="T291" s="70" t="str">
        <f>VLOOKUP(R291,'Coding Matrix'!$D$8:$E$70,2,FALSE)</f>
        <v>Prior Year Reserve amounts scrapped in current year</v>
      </c>
      <c r="U291" t="s">
        <v>2186</v>
      </c>
      <c r="V291" s="70" t="s">
        <v>2328</v>
      </c>
    </row>
    <row r="292" spans="1:22" ht="15" customHeight="1" x14ac:dyDescent="0.25">
      <c r="A292" s="64">
        <v>25</v>
      </c>
      <c r="B292" s="62" t="s">
        <v>15</v>
      </c>
      <c r="C292" s="63">
        <v>43202</v>
      </c>
      <c r="D292" s="62" t="s">
        <v>60</v>
      </c>
      <c r="E292" s="62">
        <v>28465</v>
      </c>
      <c r="F292" s="62" t="s">
        <v>17</v>
      </c>
      <c r="G292" s="62" t="s">
        <v>267</v>
      </c>
      <c r="H292" s="62">
        <v>-140</v>
      </c>
      <c r="I292" s="62">
        <v>-392.02</v>
      </c>
      <c r="J292" s="62">
        <v>-140</v>
      </c>
      <c r="K292" s="62">
        <v>0</v>
      </c>
      <c r="L292" s="62" t="s">
        <v>270</v>
      </c>
      <c r="M292" s="62">
        <v>1050</v>
      </c>
      <c r="N292" s="62" t="s">
        <v>271</v>
      </c>
      <c r="O292" s="62">
        <v>25005556</v>
      </c>
      <c r="P292" s="19" t="str">
        <f>MID(L292,3,3)</f>
        <v>VND</v>
      </c>
      <c r="Q292" s="70" t="str">
        <f>IFERROR(MID(N292,5,FIND("/",N292,1)-1),LEFT(N292,3))</f>
        <v>PCK</v>
      </c>
      <c r="R292" s="70" t="str">
        <f>CONCATENATE(P292,Q292)</f>
        <v>VNDPCK</v>
      </c>
      <c r="S292" s="70" t="str">
        <f>VLOOKUP(R292,'Coding Matrix'!$D$8:$G$45,4,FALSE)</f>
        <v>Supply Chain</v>
      </c>
      <c r="T292" s="70" t="str">
        <f>VLOOKUP(R292,'Coding Matrix'!$D$8:$E$45,2,FALSE)</f>
        <v>Vendor Packaging issue</v>
      </c>
      <c r="U292" s="70"/>
      <c r="V292" s="70" t="s">
        <v>2328</v>
      </c>
    </row>
    <row r="293" spans="1:22" ht="15" customHeight="1" x14ac:dyDescent="0.25">
      <c r="A293" s="64">
        <v>25</v>
      </c>
      <c r="B293" s="62" t="s">
        <v>15</v>
      </c>
      <c r="C293" s="63">
        <v>43202</v>
      </c>
      <c r="D293" s="62" t="s">
        <v>60</v>
      </c>
      <c r="E293" s="62">
        <v>28465</v>
      </c>
      <c r="F293" s="62" t="s">
        <v>17</v>
      </c>
      <c r="G293" s="62" t="s">
        <v>267</v>
      </c>
      <c r="H293" s="62">
        <v>-192.8</v>
      </c>
      <c r="I293" s="62">
        <v>-539.87</v>
      </c>
      <c r="J293" s="62">
        <v>-192.8</v>
      </c>
      <c r="K293" s="62">
        <v>0</v>
      </c>
      <c r="L293" s="62" t="s">
        <v>27</v>
      </c>
      <c r="M293" s="62">
        <v>1050</v>
      </c>
      <c r="N293" s="62" t="s">
        <v>272</v>
      </c>
      <c r="O293" s="62">
        <v>25807517</v>
      </c>
      <c r="P293" s="19" t="str">
        <f>MID(L293,3,3)</f>
        <v>DMG</v>
      </c>
      <c r="Q293" s="70" t="str">
        <f>IFERROR(MID(N293,5,FIND("/",N293,1)-1),LEFT(N293,3))</f>
        <v>DWH</v>
      </c>
      <c r="R293" s="70" t="str">
        <f>CONCATENATE(P293,Q293)</f>
        <v>DMGDWH</v>
      </c>
      <c r="S293" s="70" t="str">
        <f>VLOOKUP(R293,'Coding Matrix'!$D$8:$G$45,4,FALSE)</f>
        <v>Plant</v>
      </c>
      <c r="T293" s="70" t="str">
        <f>VLOOKUP(R293,'Coding Matrix'!$D$8:$E$45,2,FALSE)</f>
        <v>Damage Warehouse - Material Handling Damage</v>
      </c>
      <c r="V293" s="70" t="s">
        <v>2328</v>
      </c>
    </row>
    <row r="294" spans="1:22" ht="15" customHeight="1" x14ac:dyDescent="0.25">
      <c r="A294" s="64">
        <v>25</v>
      </c>
      <c r="B294" s="62" t="s">
        <v>15</v>
      </c>
      <c r="C294" s="63">
        <v>43202</v>
      </c>
      <c r="D294" s="62" t="s">
        <v>16</v>
      </c>
      <c r="E294" s="62">
        <v>33113</v>
      </c>
      <c r="F294" s="62" t="s">
        <v>17</v>
      </c>
      <c r="G294" s="62" t="s">
        <v>181</v>
      </c>
      <c r="H294" s="62">
        <v>-1000</v>
      </c>
      <c r="I294" s="62">
        <v>-315.10000000000002</v>
      </c>
      <c r="J294" s="62">
        <v>-1000</v>
      </c>
      <c r="K294" s="62">
        <v>0</v>
      </c>
      <c r="L294" s="62" t="s">
        <v>34</v>
      </c>
      <c r="M294" s="62">
        <v>1000</v>
      </c>
      <c r="N294" s="62" t="s">
        <v>182</v>
      </c>
      <c r="O294" s="62">
        <v>25897810</v>
      </c>
      <c r="P294" s="19" t="str">
        <f>MID(L294,3,3)</f>
        <v>OOS</v>
      </c>
      <c r="Q294" s="70" t="str">
        <f>IFERROR(MID(N294,5,FIND("/",N294,1)-1),LEFT(N294,3))</f>
        <v>SEL</v>
      </c>
      <c r="R294" s="70" t="str">
        <f>CONCATENATE(P294,Q294)</f>
        <v>OOSSEL</v>
      </c>
      <c r="S294" s="70" t="str">
        <f>VLOOKUP(R294,'Coding Matrix'!$D$8:$G$45,4,FALSE)</f>
        <v>Plant</v>
      </c>
      <c r="T294" s="70" t="str">
        <f>VLOOKUP(R294,'Coding Matrix'!$D$8:$E$45,2,FALSE)</f>
        <v>Seal Issues - Leakers</v>
      </c>
      <c r="U294" s="70"/>
      <c r="V294" s="70" t="s">
        <v>2329</v>
      </c>
    </row>
    <row r="295" spans="1:22" ht="15" customHeight="1" x14ac:dyDescent="0.25">
      <c r="A295" s="64">
        <v>25</v>
      </c>
      <c r="B295" s="62" t="s">
        <v>15</v>
      </c>
      <c r="C295" s="63">
        <v>43202</v>
      </c>
      <c r="D295" s="62" t="s">
        <v>16</v>
      </c>
      <c r="E295" s="62">
        <v>36619</v>
      </c>
      <c r="F295" s="62" t="s">
        <v>17</v>
      </c>
      <c r="G295" s="62" t="s">
        <v>1761</v>
      </c>
      <c r="H295" s="62">
        <v>-60</v>
      </c>
      <c r="I295" s="62">
        <v>-122.11</v>
      </c>
      <c r="J295" s="62">
        <v>-60</v>
      </c>
      <c r="K295" s="62">
        <v>0</v>
      </c>
      <c r="L295" s="62" t="s">
        <v>1762</v>
      </c>
      <c r="M295" s="62">
        <v>1159</v>
      </c>
      <c r="N295" s="62" t="s">
        <v>76</v>
      </c>
      <c r="O295" s="62">
        <v>25849498</v>
      </c>
      <c r="P295" s="19" t="str">
        <f>MID(L295,3,3)</f>
        <v xml:space="preserve"> OO</v>
      </c>
      <c r="Q295" s="70" t="str">
        <f>IFERROR(MID(N295,5,FIND("/",N295,1)-1),LEFT(N295,3))</f>
        <v>EXP</v>
      </c>
      <c r="R295" s="57" t="s">
        <v>1597</v>
      </c>
      <c r="S295" s="70" t="str">
        <f>VLOOKUP(R295,'Coding Matrix'!$D$8:$G$45,4,FALSE)</f>
        <v>Plant</v>
      </c>
      <c r="T295" s="70" t="str">
        <f>VLOOKUP(R295,'Coding Matrix'!$D$8:$E$45,2,FALSE)</f>
        <v>Shipped out of rotation</v>
      </c>
      <c r="U295" t="s">
        <v>1592</v>
      </c>
      <c r="V295" s="70" t="s">
        <v>2330</v>
      </c>
    </row>
    <row r="296" spans="1:22" ht="15" customHeight="1" x14ac:dyDescent="0.25">
      <c r="A296" s="64">
        <v>25</v>
      </c>
      <c r="B296" s="62" t="s">
        <v>15</v>
      </c>
      <c r="C296" s="63">
        <v>43202</v>
      </c>
      <c r="D296" s="62" t="s">
        <v>23</v>
      </c>
      <c r="E296" s="62">
        <v>47042</v>
      </c>
      <c r="F296" s="62" t="s">
        <v>32</v>
      </c>
      <c r="G296" s="62" t="s">
        <v>1958</v>
      </c>
      <c r="H296" s="62">
        <v>-4</v>
      </c>
      <c r="I296" s="62">
        <v>-42.74</v>
      </c>
      <c r="J296" s="62">
        <v>-37.6</v>
      </c>
      <c r="K296" s="62">
        <v>0</v>
      </c>
      <c r="L296" s="62" t="s">
        <v>34</v>
      </c>
      <c r="M296" s="62" t="s">
        <v>35</v>
      </c>
      <c r="N296" s="62" t="s">
        <v>36</v>
      </c>
      <c r="O296" s="62">
        <v>25192380</v>
      </c>
      <c r="P296" s="19" t="str">
        <f>MID(L296,3,3)</f>
        <v>OOS</v>
      </c>
      <c r="Q296" s="70" t="str">
        <f>IFERROR(MID(N296,5,FIND("/",N296,1)-1),LEFT(N296,3))</f>
        <v>CAS</v>
      </c>
      <c r="R296" s="57" t="s">
        <v>2175</v>
      </c>
      <c r="S296" s="70" t="str">
        <f>VLOOKUP(R296,'Coding Matrix'!$D$8:$G$45,4,FALSE)</f>
        <v>Plant</v>
      </c>
      <c r="T296" s="70" t="str">
        <f>VLOOKUP(R296,'Coding Matrix'!$D$8:$E$45,2,FALSE)</f>
        <v>Seal Issues - Leakers</v>
      </c>
      <c r="U296" t="s">
        <v>2176</v>
      </c>
      <c r="V296" s="70" t="s">
        <v>2331</v>
      </c>
    </row>
    <row r="297" spans="1:22" ht="15" customHeight="1" x14ac:dyDescent="0.25">
      <c r="A297" s="64">
        <v>25</v>
      </c>
      <c r="B297" s="62" t="s">
        <v>15</v>
      </c>
      <c r="C297" s="63">
        <v>43202</v>
      </c>
      <c r="D297" s="62" t="s">
        <v>23</v>
      </c>
      <c r="E297" s="62">
        <v>47043</v>
      </c>
      <c r="F297" s="62" t="s">
        <v>32</v>
      </c>
      <c r="G297" s="62" t="s">
        <v>55</v>
      </c>
      <c r="H297" s="62">
        <v>-133</v>
      </c>
      <c r="I297" s="62">
        <v>-1306.08</v>
      </c>
      <c r="J297" s="62">
        <v>-1250.2</v>
      </c>
      <c r="K297" s="62">
        <v>0</v>
      </c>
      <c r="L297" s="62" t="s">
        <v>41</v>
      </c>
      <c r="M297" s="62" t="s">
        <v>20</v>
      </c>
      <c r="N297" s="62" t="s">
        <v>255</v>
      </c>
      <c r="O297" s="62">
        <v>25162869</v>
      </c>
      <c r="P297" s="19" t="str">
        <f>MID(L297,3,3)</f>
        <v xml:space="preserve">   </v>
      </c>
      <c r="Q297" s="70" t="str">
        <f>IFERROR(MID(N297,5,FIND("/",N297,1)-1),LEFT(N297,3))</f>
        <v>LEA</v>
      </c>
      <c r="R297" s="57" t="s">
        <v>2175</v>
      </c>
      <c r="S297" s="70" t="str">
        <f>VLOOKUP(R297,'Coding Matrix'!$D$8:$G$45,4,FALSE)</f>
        <v>Plant</v>
      </c>
      <c r="T297" s="70" t="str">
        <f>VLOOKUP(R297,'Coding Matrix'!$D$8:$E$45,2,FALSE)</f>
        <v>Seal Issues - Leakers</v>
      </c>
      <c r="U297" t="s">
        <v>2176</v>
      </c>
      <c r="V297" s="70" t="s">
        <v>2215</v>
      </c>
    </row>
    <row r="298" spans="1:22" ht="15" customHeight="1" x14ac:dyDescent="0.25">
      <c r="A298" s="64">
        <v>25</v>
      </c>
      <c r="B298" s="62" t="s">
        <v>15</v>
      </c>
      <c r="C298" s="63">
        <v>43202</v>
      </c>
      <c r="D298" s="62" t="s">
        <v>23</v>
      </c>
      <c r="E298" s="62">
        <v>47043</v>
      </c>
      <c r="F298" s="62" t="s">
        <v>32</v>
      </c>
      <c r="G298" s="62" t="s">
        <v>55</v>
      </c>
      <c r="H298" s="62">
        <v>-133</v>
      </c>
      <c r="I298" s="62">
        <v>-1306.08</v>
      </c>
      <c r="J298" s="62">
        <v>-1250.2</v>
      </c>
      <c r="K298" s="62">
        <v>0</v>
      </c>
      <c r="L298" s="62" t="s">
        <v>26</v>
      </c>
      <c r="M298" s="62">
        <v>1023</v>
      </c>
      <c r="N298" s="62" t="s">
        <v>201</v>
      </c>
      <c r="O298" s="62">
        <v>25162860</v>
      </c>
      <c r="P298" s="19" t="str">
        <f>MID(L298,3,3)</f>
        <v>OOS</v>
      </c>
      <c r="Q298" s="70" t="str">
        <f>IFERROR(MID(N298,5,FIND("/",N298,1)-1),LEFT(N298,3))</f>
        <v>SEL</v>
      </c>
      <c r="R298" s="70" t="str">
        <f>CONCATENATE(P298,Q298)</f>
        <v>OOSSEL</v>
      </c>
      <c r="S298" s="70" t="str">
        <f>VLOOKUP(R298,'Coding Matrix'!$D$8:$G$45,4,FALSE)</f>
        <v>Plant</v>
      </c>
      <c r="T298" s="70" t="str">
        <f>VLOOKUP(R298,'Coding Matrix'!$D$8:$E$45,2,FALSE)</f>
        <v>Seal Issues - Leakers</v>
      </c>
      <c r="V298" s="70" t="s">
        <v>2215</v>
      </c>
    </row>
    <row r="299" spans="1:22" ht="15" customHeight="1" x14ac:dyDescent="0.25">
      <c r="A299" s="64">
        <v>25</v>
      </c>
      <c r="B299" s="62" t="s">
        <v>15</v>
      </c>
      <c r="C299" s="63">
        <v>43202</v>
      </c>
      <c r="D299" s="62" t="s">
        <v>23</v>
      </c>
      <c r="E299" s="62">
        <v>47043</v>
      </c>
      <c r="F299" s="62" t="s">
        <v>32</v>
      </c>
      <c r="G299" s="62" t="s">
        <v>55</v>
      </c>
      <c r="H299" s="62">
        <v>-133</v>
      </c>
      <c r="I299" s="62">
        <v>-1306.08</v>
      </c>
      <c r="J299" s="62">
        <v>-1250.2</v>
      </c>
      <c r="K299" s="62">
        <v>0</v>
      </c>
      <c r="L299" s="62" t="s">
        <v>26</v>
      </c>
      <c r="M299" s="62">
        <v>1024</v>
      </c>
      <c r="N299" s="62" t="s">
        <v>201</v>
      </c>
      <c r="O299" s="62">
        <v>25162863</v>
      </c>
      <c r="P299" s="19" t="str">
        <f>MID(L299,3,3)</f>
        <v>OOS</v>
      </c>
      <c r="Q299" s="70" t="str">
        <f>IFERROR(MID(N299,5,FIND("/",N299,1)-1),LEFT(N299,3))</f>
        <v>SEL</v>
      </c>
      <c r="R299" s="70" t="str">
        <f>CONCATENATE(P299,Q299)</f>
        <v>OOSSEL</v>
      </c>
      <c r="S299" s="70" t="str">
        <f>VLOOKUP(R299,'Coding Matrix'!$D$8:$G$45,4,FALSE)</f>
        <v>Plant</v>
      </c>
      <c r="T299" s="70" t="str">
        <f>VLOOKUP(R299,'Coding Matrix'!$D$8:$E$45,2,FALSE)</f>
        <v>Seal Issues - Leakers</v>
      </c>
      <c r="V299" s="70" t="s">
        <v>2215</v>
      </c>
    </row>
    <row r="300" spans="1:22" ht="15" customHeight="1" x14ac:dyDescent="0.25">
      <c r="A300" s="64">
        <v>25</v>
      </c>
      <c r="B300" s="62" t="s">
        <v>15</v>
      </c>
      <c r="C300" s="63">
        <v>43202</v>
      </c>
      <c r="D300" s="62" t="s">
        <v>23</v>
      </c>
      <c r="E300" s="62">
        <v>47043</v>
      </c>
      <c r="F300" s="62" t="s">
        <v>32</v>
      </c>
      <c r="G300" s="62" t="s">
        <v>55</v>
      </c>
      <c r="H300" s="62">
        <v>-133</v>
      </c>
      <c r="I300" s="62">
        <v>-1306.08</v>
      </c>
      <c r="J300" s="62">
        <v>-1250.2</v>
      </c>
      <c r="K300" s="62">
        <v>0</v>
      </c>
      <c r="L300" s="62" t="s">
        <v>26</v>
      </c>
      <c r="M300" s="62">
        <v>1025</v>
      </c>
      <c r="N300" s="62" t="s">
        <v>201</v>
      </c>
      <c r="O300" s="62">
        <v>25162862</v>
      </c>
      <c r="P300" s="19" t="str">
        <f>MID(L300,3,3)</f>
        <v>OOS</v>
      </c>
      <c r="Q300" s="70" t="str">
        <f>IFERROR(MID(N300,5,FIND("/",N300,1)-1),LEFT(N300,3))</f>
        <v>SEL</v>
      </c>
      <c r="R300" s="70" t="str">
        <f>CONCATENATE(P300,Q300)</f>
        <v>OOSSEL</v>
      </c>
      <c r="S300" s="70" t="str">
        <f>VLOOKUP(R300,'Coding Matrix'!$D$8:$G$45,4,FALSE)</f>
        <v>Plant</v>
      </c>
      <c r="T300" s="70" t="str">
        <f>VLOOKUP(R300,'Coding Matrix'!$D$8:$E$45,2,FALSE)</f>
        <v>Seal Issues - Leakers</v>
      </c>
      <c r="V300" s="70" t="s">
        <v>2215</v>
      </c>
    </row>
    <row r="301" spans="1:22" ht="15" customHeight="1" x14ac:dyDescent="0.25">
      <c r="A301" s="64">
        <v>25</v>
      </c>
      <c r="B301" s="62" t="s">
        <v>15</v>
      </c>
      <c r="C301" s="63">
        <v>43202</v>
      </c>
      <c r="D301" s="62" t="s">
        <v>23</v>
      </c>
      <c r="E301" s="62">
        <v>47043</v>
      </c>
      <c r="F301" s="62" t="s">
        <v>32</v>
      </c>
      <c r="G301" s="62" t="s">
        <v>55</v>
      </c>
      <c r="H301" s="62">
        <v>-133</v>
      </c>
      <c r="I301" s="62">
        <v>-1306.08</v>
      </c>
      <c r="J301" s="62">
        <v>-1250.2</v>
      </c>
      <c r="K301" s="62">
        <v>0</v>
      </c>
      <c r="L301" s="62" t="s">
        <v>26</v>
      </c>
      <c r="M301" s="62">
        <v>1025</v>
      </c>
      <c r="N301" s="62" t="s">
        <v>201</v>
      </c>
      <c r="O301" s="62">
        <v>25162868</v>
      </c>
      <c r="P301" s="19" t="str">
        <f>MID(L301,3,3)</f>
        <v>OOS</v>
      </c>
      <c r="Q301" s="70" t="str">
        <f>IFERROR(MID(N301,5,FIND("/",N301,1)-1),LEFT(N301,3))</f>
        <v>SEL</v>
      </c>
      <c r="R301" s="70" t="str">
        <f>CONCATENATE(P301,Q301)</f>
        <v>OOSSEL</v>
      </c>
      <c r="S301" s="70" t="str">
        <f>VLOOKUP(R301,'Coding Matrix'!$D$8:$G$45,4,FALSE)</f>
        <v>Plant</v>
      </c>
      <c r="T301" s="70" t="str">
        <f>VLOOKUP(R301,'Coding Matrix'!$D$8:$E$45,2,FALSE)</f>
        <v>Seal Issues - Leakers</v>
      </c>
      <c r="V301" s="70" t="s">
        <v>2215</v>
      </c>
    </row>
    <row r="302" spans="1:22" ht="15" customHeight="1" x14ac:dyDescent="0.25">
      <c r="A302" s="64">
        <v>25</v>
      </c>
      <c r="B302" s="62" t="s">
        <v>15</v>
      </c>
      <c r="C302" s="63">
        <v>43202</v>
      </c>
      <c r="D302" s="62" t="s">
        <v>23</v>
      </c>
      <c r="E302" s="62">
        <v>47043</v>
      </c>
      <c r="F302" s="62" t="s">
        <v>32</v>
      </c>
      <c r="G302" s="62" t="s">
        <v>55</v>
      </c>
      <c r="H302" s="62">
        <v>-133</v>
      </c>
      <c r="I302" s="62">
        <v>-1306.08</v>
      </c>
      <c r="J302" s="62">
        <v>-1250.2</v>
      </c>
      <c r="K302" s="62">
        <v>0</v>
      </c>
      <c r="L302" s="62" t="s">
        <v>26</v>
      </c>
      <c r="M302" s="62">
        <v>1050</v>
      </c>
      <c r="N302" s="62" t="s">
        <v>201</v>
      </c>
      <c r="O302" s="62">
        <v>25162865</v>
      </c>
      <c r="P302" s="19" t="str">
        <f>MID(L302,3,3)</f>
        <v>OOS</v>
      </c>
      <c r="Q302" s="70" t="str">
        <f>IFERROR(MID(N302,5,FIND("/",N302,1)-1),LEFT(N302,3))</f>
        <v>SEL</v>
      </c>
      <c r="R302" s="70" t="str">
        <f>CONCATENATE(P302,Q302)</f>
        <v>OOSSEL</v>
      </c>
      <c r="S302" s="70" t="str">
        <f>VLOOKUP(R302,'Coding Matrix'!$D$8:$G$45,4,FALSE)</f>
        <v>Plant</v>
      </c>
      <c r="T302" s="70" t="str">
        <f>VLOOKUP(R302,'Coding Matrix'!$D$8:$E$45,2,FALSE)</f>
        <v>Seal Issues - Leakers</v>
      </c>
      <c r="V302" s="70" t="s">
        <v>2215</v>
      </c>
    </row>
    <row r="303" spans="1:22" ht="15" customHeight="1" x14ac:dyDescent="0.25">
      <c r="A303" s="64">
        <v>25</v>
      </c>
      <c r="B303" s="62" t="s">
        <v>15</v>
      </c>
      <c r="C303" s="63">
        <v>43202</v>
      </c>
      <c r="D303" s="62" t="s">
        <v>23</v>
      </c>
      <c r="E303" s="62">
        <v>47043</v>
      </c>
      <c r="F303" s="62" t="s">
        <v>32</v>
      </c>
      <c r="G303" s="62" t="s">
        <v>55</v>
      </c>
      <c r="H303" s="62">
        <v>-63</v>
      </c>
      <c r="I303" s="62">
        <v>-618.66999999999996</v>
      </c>
      <c r="J303" s="62">
        <v>-592.20000000000005</v>
      </c>
      <c r="K303" s="62">
        <v>0</v>
      </c>
      <c r="L303" s="62" t="s">
        <v>26</v>
      </c>
      <c r="M303" s="62">
        <v>1054</v>
      </c>
      <c r="N303" s="62" t="s">
        <v>201</v>
      </c>
      <c r="O303" s="62">
        <v>25161530</v>
      </c>
      <c r="P303" s="19" t="str">
        <f>MID(L303,3,3)</f>
        <v>OOS</v>
      </c>
      <c r="Q303" s="70" t="str">
        <f>IFERROR(MID(N303,5,FIND("/",N303,1)-1),LEFT(N303,3))</f>
        <v>SEL</v>
      </c>
      <c r="R303" s="70" t="str">
        <f>CONCATENATE(P303,Q303)</f>
        <v>OOSSEL</v>
      </c>
      <c r="S303" s="70" t="str">
        <f>VLOOKUP(R303,'Coding Matrix'!$D$8:$G$45,4,FALSE)</f>
        <v>Plant</v>
      </c>
      <c r="T303" s="70" t="str">
        <f>VLOOKUP(R303,'Coding Matrix'!$D$8:$E$45,2,FALSE)</f>
        <v>Seal Issues - Leakers</v>
      </c>
      <c r="U303" s="70"/>
      <c r="V303" s="70" t="s">
        <v>2215</v>
      </c>
    </row>
    <row r="304" spans="1:22" ht="15" customHeight="1" x14ac:dyDescent="0.25">
      <c r="A304" s="64">
        <v>25</v>
      </c>
      <c r="B304" s="62" t="s">
        <v>15</v>
      </c>
      <c r="C304" s="63">
        <v>43202</v>
      </c>
      <c r="D304" s="62" t="s">
        <v>23</v>
      </c>
      <c r="E304" s="62">
        <v>47047</v>
      </c>
      <c r="F304" s="62" t="s">
        <v>32</v>
      </c>
      <c r="G304" s="62" t="s">
        <v>56</v>
      </c>
      <c r="H304" s="62">
        <v>-3</v>
      </c>
      <c r="I304" s="62">
        <v>-29.68</v>
      </c>
      <c r="J304" s="62">
        <v>-28.2</v>
      </c>
      <c r="K304" s="62">
        <v>0</v>
      </c>
      <c r="L304" s="62" t="s">
        <v>34</v>
      </c>
      <c r="M304" s="62" t="s">
        <v>35</v>
      </c>
      <c r="N304" s="62" t="s">
        <v>36</v>
      </c>
      <c r="O304" s="62">
        <v>25161431</v>
      </c>
      <c r="P304" s="19" t="str">
        <f>MID(L304,3,3)</f>
        <v>OOS</v>
      </c>
      <c r="Q304" s="70" t="str">
        <f>IFERROR(MID(N304,5,FIND("/",N304,1)-1),LEFT(N304,3))</f>
        <v>CAS</v>
      </c>
      <c r="R304" s="57" t="s">
        <v>2175</v>
      </c>
      <c r="S304" s="70" t="str">
        <f>VLOOKUP(R304,'Coding Matrix'!$D$8:$G$45,4,FALSE)</f>
        <v>Plant</v>
      </c>
      <c r="T304" s="70" t="str">
        <f>VLOOKUP(R304,'Coding Matrix'!$D$8:$E$45,2,FALSE)</f>
        <v>Seal Issues - Leakers</v>
      </c>
      <c r="U304" t="s">
        <v>2176</v>
      </c>
      <c r="V304" s="70" t="s">
        <v>447</v>
      </c>
    </row>
    <row r="305" spans="1:22" ht="15" customHeight="1" x14ac:dyDescent="0.25">
      <c r="A305" s="64">
        <v>25</v>
      </c>
      <c r="B305" s="62" t="s">
        <v>15</v>
      </c>
      <c r="C305" s="63">
        <v>43202</v>
      </c>
      <c r="D305" s="62" t="s">
        <v>23</v>
      </c>
      <c r="E305" s="62">
        <v>47047</v>
      </c>
      <c r="F305" s="62" t="s">
        <v>32</v>
      </c>
      <c r="G305" s="62" t="s">
        <v>56</v>
      </c>
      <c r="H305" s="62">
        <v>-1</v>
      </c>
      <c r="I305" s="62">
        <v>-9.89</v>
      </c>
      <c r="J305" s="62">
        <v>-9.4</v>
      </c>
      <c r="K305" s="62">
        <v>0</v>
      </c>
      <c r="L305" s="62" t="s">
        <v>34</v>
      </c>
      <c r="M305" s="62" t="s">
        <v>35</v>
      </c>
      <c r="N305" s="62" t="s">
        <v>1815</v>
      </c>
      <c r="O305" s="62">
        <v>25161433</v>
      </c>
      <c r="P305" s="19" t="str">
        <f>MID(L305,3,3)</f>
        <v>OOS</v>
      </c>
      <c r="Q305" s="70" t="str">
        <f>IFERROR(MID(N305,5,FIND("/",N305,1)-1),LEFT(N305,3))</f>
        <v>CAS</v>
      </c>
      <c r="R305" s="57" t="s">
        <v>2175</v>
      </c>
      <c r="S305" s="70" t="str">
        <f>VLOOKUP(R305,'Coding Matrix'!$D$8:$G$45,4,FALSE)</f>
        <v>Plant</v>
      </c>
      <c r="T305" s="70" t="str">
        <f>VLOOKUP(R305,'Coding Matrix'!$D$8:$E$45,2,FALSE)</f>
        <v>Seal Issues - Leakers</v>
      </c>
      <c r="U305" t="s">
        <v>2176</v>
      </c>
      <c r="V305" s="70" t="s">
        <v>447</v>
      </c>
    </row>
    <row r="306" spans="1:22" ht="15" customHeight="1" x14ac:dyDescent="0.25">
      <c r="A306" s="64">
        <v>25</v>
      </c>
      <c r="B306" s="62" t="s">
        <v>15</v>
      </c>
      <c r="C306" s="63">
        <v>43202</v>
      </c>
      <c r="D306" s="62" t="s">
        <v>23</v>
      </c>
      <c r="E306" s="62">
        <v>71264</v>
      </c>
      <c r="F306" s="62" t="s">
        <v>258</v>
      </c>
      <c r="G306" s="62" t="s">
        <v>259</v>
      </c>
      <c r="H306" s="62">
        <v>-2</v>
      </c>
      <c r="I306" s="62">
        <v>-34.36</v>
      </c>
      <c r="J306" s="62">
        <v>-59.6</v>
      </c>
      <c r="K306" s="62">
        <v>0</v>
      </c>
      <c r="L306" s="62" t="s">
        <v>27</v>
      </c>
      <c r="M306" s="62">
        <v>711</v>
      </c>
      <c r="N306" s="62" t="s">
        <v>203</v>
      </c>
      <c r="O306" s="62">
        <v>25176076</v>
      </c>
      <c r="P306" s="19" t="str">
        <f>MID(L306,3,3)</f>
        <v>DMG</v>
      </c>
      <c r="Q306" s="70" t="str">
        <f>IFERROR(MID(N306,5,FIND("/",N306,1)-1),LEFT(N306,3))</f>
        <v>DWH</v>
      </c>
      <c r="R306" s="70" t="str">
        <f>CONCATENATE(P306,Q306)</f>
        <v>DMGDWH</v>
      </c>
      <c r="S306" s="70" t="str">
        <f>VLOOKUP(R306,'Coding Matrix'!$D$8:$G$45,4,FALSE)</f>
        <v>Plant</v>
      </c>
      <c r="T306" s="70" t="str">
        <f>VLOOKUP(R306,'Coding Matrix'!$D$8:$E$45,2,FALSE)</f>
        <v>Damage Warehouse - Material Handling Damage</v>
      </c>
      <c r="V306" s="70" t="s">
        <v>2332</v>
      </c>
    </row>
    <row r="307" spans="1:22" ht="15" customHeight="1" x14ac:dyDescent="0.25">
      <c r="A307" s="64">
        <v>25</v>
      </c>
      <c r="B307" s="62" t="s">
        <v>15</v>
      </c>
      <c r="C307" s="63">
        <v>43202</v>
      </c>
      <c r="D307" s="62" t="s">
        <v>23</v>
      </c>
      <c r="E307" s="62">
        <v>71386</v>
      </c>
      <c r="F307" s="62" t="s">
        <v>32</v>
      </c>
      <c r="G307" s="62" t="s">
        <v>1973</v>
      </c>
      <c r="H307" s="62">
        <v>-41</v>
      </c>
      <c r="I307" s="62">
        <v>-790.76</v>
      </c>
      <c r="J307" s="62">
        <v>-1230</v>
      </c>
      <c r="K307" s="62">
        <v>0</v>
      </c>
      <c r="L307" s="62" t="s">
        <v>232</v>
      </c>
      <c r="M307" s="62">
        <v>1339</v>
      </c>
      <c r="N307" s="62" t="s">
        <v>233</v>
      </c>
      <c r="O307" s="62">
        <v>25958770</v>
      </c>
      <c r="P307" s="19" t="str">
        <f>MID(L307,3,3)</f>
        <v>RES</v>
      </c>
      <c r="Q307" s="70" t="str">
        <f>IFERROR(MID(N307,5,FIND("/",N307,1)-1),LEFT(N307,3))</f>
        <v>EXP</v>
      </c>
      <c r="R307" s="70" t="str">
        <f>CONCATENATE(P307,Q307)</f>
        <v>RESEXP</v>
      </c>
      <c r="S307" s="70" t="str">
        <f>VLOOKUP(R307,'Coding Matrix'!$D$8:$G$45,4,FALSE)</f>
        <v>Plant</v>
      </c>
      <c r="T307" s="70" t="str">
        <f>VLOOKUP(R307,'Coding Matrix'!$D$8:$E$45,2,FALSE)</f>
        <v>Prior Year Reserve amounts scrapped in current year</v>
      </c>
      <c r="V307" s="70" t="s">
        <v>2333</v>
      </c>
    </row>
    <row r="308" spans="1:22" ht="15" customHeight="1" x14ac:dyDescent="0.25">
      <c r="A308" s="64">
        <v>25</v>
      </c>
      <c r="B308" s="62" t="s">
        <v>15</v>
      </c>
      <c r="C308" s="63">
        <v>43202</v>
      </c>
      <c r="D308" s="62" t="s">
        <v>23</v>
      </c>
      <c r="E308" s="62">
        <v>71386</v>
      </c>
      <c r="F308" s="62" t="s">
        <v>32</v>
      </c>
      <c r="G308" s="62" t="s">
        <v>1973</v>
      </c>
      <c r="H308" s="62">
        <v>-60</v>
      </c>
      <c r="I308" s="62">
        <v>-1157.22</v>
      </c>
      <c r="J308" s="62">
        <v>-1800</v>
      </c>
      <c r="K308" s="62">
        <v>0</v>
      </c>
      <c r="L308" s="62" t="s">
        <v>232</v>
      </c>
      <c r="M308" s="62">
        <v>1339</v>
      </c>
      <c r="N308" s="62" t="s">
        <v>233</v>
      </c>
      <c r="O308" s="62">
        <v>25958757</v>
      </c>
      <c r="P308" s="19" t="str">
        <f>MID(L308,3,3)</f>
        <v>RES</v>
      </c>
      <c r="Q308" s="70" t="str">
        <f>IFERROR(MID(N308,5,FIND("/",N308,1)-1),LEFT(N308,3))</f>
        <v>EXP</v>
      </c>
      <c r="R308" s="70" t="str">
        <f>CONCATENATE(P308,Q308)</f>
        <v>RESEXP</v>
      </c>
      <c r="S308" s="70" t="str">
        <f>VLOOKUP(R308,'Coding Matrix'!$D$8:$G$45,4,FALSE)</f>
        <v>Plant</v>
      </c>
      <c r="T308" s="70" t="str">
        <f>VLOOKUP(R308,'Coding Matrix'!$D$8:$E$45,2,FALSE)</f>
        <v>Prior Year Reserve amounts scrapped in current year</v>
      </c>
      <c r="V308" s="70" t="s">
        <v>2333</v>
      </c>
    </row>
    <row r="309" spans="1:22" ht="15" customHeight="1" x14ac:dyDescent="0.25">
      <c r="A309" s="64">
        <v>25</v>
      </c>
      <c r="B309" s="62" t="s">
        <v>15</v>
      </c>
      <c r="C309" s="63">
        <v>43202</v>
      </c>
      <c r="D309" s="62" t="s">
        <v>23</v>
      </c>
      <c r="E309" s="62">
        <v>71386</v>
      </c>
      <c r="F309" s="62" t="s">
        <v>32</v>
      </c>
      <c r="G309" s="62" t="s">
        <v>1973</v>
      </c>
      <c r="H309" s="62">
        <v>-60</v>
      </c>
      <c r="I309" s="62">
        <v>-1157.22</v>
      </c>
      <c r="J309" s="62">
        <v>-1800</v>
      </c>
      <c r="K309" s="62">
        <v>0</v>
      </c>
      <c r="L309" s="62" t="s">
        <v>232</v>
      </c>
      <c r="M309" s="62">
        <v>1340</v>
      </c>
      <c r="N309" s="62" t="s">
        <v>233</v>
      </c>
      <c r="O309" s="62">
        <v>25958762</v>
      </c>
      <c r="P309" s="19" t="str">
        <f>MID(L309,3,3)</f>
        <v>RES</v>
      </c>
      <c r="Q309" s="70" t="str">
        <f>IFERROR(MID(N309,5,FIND("/",N309,1)-1),LEFT(N309,3))</f>
        <v>EXP</v>
      </c>
      <c r="R309" s="70" t="str">
        <f>CONCATENATE(P309,Q309)</f>
        <v>RESEXP</v>
      </c>
      <c r="S309" s="70" t="str">
        <f>VLOOKUP(R309,'Coding Matrix'!$D$8:$G$45,4,FALSE)</f>
        <v>Plant</v>
      </c>
      <c r="T309" s="70" t="str">
        <f>VLOOKUP(R309,'Coding Matrix'!$D$8:$E$45,2,FALSE)</f>
        <v>Prior Year Reserve amounts scrapped in current year</v>
      </c>
      <c r="V309" s="70" t="s">
        <v>2333</v>
      </c>
    </row>
    <row r="310" spans="1:22" ht="15" customHeight="1" x14ac:dyDescent="0.25">
      <c r="A310" s="64">
        <v>25</v>
      </c>
      <c r="B310" s="62" t="s">
        <v>15</v>
      </c>
      <c r="C310" s="63">
        <v>43202</v>
      </c>
      <c r="D310" s="62" t="s">
        <v>23</v>
      </c>
      <c r="E310" s="62">
        <v>71386</v>
      </c>
      <c r="F310" s="62" t="s">
        <v>32</v>
      </c>
      <c r="G310" s="62" t="s">
        <v>1973</v>
      </c>
      <c r="H310" s="62">
        <v>-60</v>
      </c>
      <c r="I310" s="62">
        <v>-1157.22</v>
      </c>
      <c r="J310" s="62">
        <v>-1800</v>
      </c>
      <c r="K310" s="62">
        <v>0</v>
      </c>
      <c r="L310" s="62" t="s">
        <v>232</v>
      </c>
      <c r="M310" s="62">
        <v>1340</v>
      </c>
      <c r="N310" s="62" t="s">
        <v>233</v>
      </c>
      <c r="O310" s="62">
        <v>25958764</v>
      </c>
      <c r="P310" s="19" t="str">
        <f>MID(L310,3,3)</f>
        <v>RES</v>
      </c>
      <c r="Q310" s="70" t="str">
        <f>IFERROR(MID(N310,5,FIND("/",N310,1)-1),LEFT(N310,3))</f>
        <v>EXP</v>
      </c>
      <c r="R310" s="70" t="str">
        <f>CONCATENATE(P310,Q310)</f>
        <v>RESEXP</v>
      </c>
      <c r="S310" s="70" t="str">
        <f>VLOOKUP(R310,'Coding Matrix'!$D$8:$G$45,4,FALSE)</f>
        <v>Plant</v>
      </c>
      <c r="T310" s="70" t="str">
        <f>VLOOKUP(R310,'Coding Matrix'!$D$8:$E$45,2,FALSE)</f>
        <v>Prior Year Reserve amounts scrapped in current year</v>
      </c>
      <c r="U310" s="70"/>
      <c r="V310" s="70" t="s">
        <v>2333</v>
      </c>
    </row>
    <row r="311" spans="1:22" ht="15" customHeight="1" x14ac:dyDescent="0.25">
      <c r="A311" s="64">
        <v>25</v>
      </c>
      <c r="B311" s="62" t="s">
        <v>15</v>
      </c>
      <c r="C311" s="63">
        <v>43202</v>
      </c>
      <c r="D311" s="62" t="s">
        <v>23</v>
      </c>
      <c r="E311" s="62">
        <v>71386</v>
      </c>
      <c r="F311" s="62" t="s">
        <v>32</v>
      </c>
      <c r="G311" s="62" t="s">
        <v>1973</v>
      </c>
      <c r="H311" s="62">
        <v>-60</v>
      </c>
      <c r="I311" s="62">
        <v>-1157.22</v>
      </c>
      <c r="J311" s="62">
        <v>-1800</v>
      </c>
      <c r="K311" s="62">
        <v>0</v>
      </c>
      <c r="L311" s="62" t="s">
        <v>232</v>
      </c>
      <c r="M311" s="62">
        <v>1340</v>
      </c>
      <c r="N311" s="62" t="s">
        <v>233</v>
      </c>
      <c r="O311" s="62">
        <v>25958767</v>
      </c>
      <c r="P311" s="19" t="str">
        <f>MID(L311,3,3)</f>
        <v>RES</v>
      </c>
      <c r="Q311" s="70" t="str">
        <f>IFERROR(MID(N311,5,FIND("/",N311,1)-1),LEFT(N311,3))</f>
        <v>EXP</v>
      </c>
      <c r="R311" s="70" t="str">
        <f>CONCATENATE(P311,Q311)</f>
        <v>RESEXP</v>
      </c>
      <c r="S311" s="70" t="str">
        <f>VLOOKUP(R311,'Coding Matrix'!$D$8:$G$45,4,FALSE)</f>
        <v>Plant</v>
      </c>
      <c r="T311" s="70" t="str">
        <f>VLOOKUP(R311,'Coding Matrix'!$D$8:$E$45,2,FALSE)</f>
        <v>Prior Year Reserve amounts scrapped in current year</v>
      </c>
      <c r="U311" s="70"/>
      <c r="V311" s="70" t="s">
        <v>2333</v>
      </c>
    </row>
    <row r="312" spans="1:22" ht="15" customHeight="1" x14ac:dyDescent="0.25">
      <c r="A312" s="64">
        <v>25</v>
      </c>
      <c r="B312" s="62" t="s">
        <v>15</v>
      </c>
      <c r="C312" s="63">
        <v>43202</v>
      </c>
      <c r="D312" s="62" t="s">
        <v>23</v>
      </c>
      <c r="E312" s="62">
        <v>71386</v>
      </c>
      <c r="F312" s="62" t="s">
        <v>32</v>
      </c>
      <c r="G312" s="62" t="s">
        <v>1973</v>
      </c>
      <c r="H312" s="62">
        <v>-60</v>
      </c>
      <c r="I312" s="62">
        <v>-1157.22</v>
      </c>
      <c r="J312" s="62">
        <v>-1800</v>
      </c>
      <c r="K312" s="62">
        <v>0</v>
      </c>
      <c r="L312" s="62" t="s">
        <v>232</v>
      </c>
      <c r="M312" s="62">
        <v>1341</v>
      </c>
      <c r="N312" s="62" t="s">
        <v>233</v>
      </c>
      <c r="O312" s="62">
        <v>25958768</v>
      </c>
      <c r="P312" s="19" t="str">
        <f>MID(L312,3,3)</f>
        <v>RES</v>
      </c>
      <c r="Q312" s="70" t="str">
        <f>IFERROR(MID(N312,5,FIND("/",N312,1)-1),LEFT(N312,3))</f>
        <v>EXP</v>
      </c>
      <c r="R312" s="70" t="str">
        <f>CONCATENATE(P312,Q312)</f>
        <v>RESEXP</v>
      </c>
      <c r="S312" s="70" t="str">
        <f>VLOOKUP(R312,'Coding Matrix'!$D$8:$G$45,4,FALSE)</f>
        <v>Plant</v>
      </c>
      <c r="T312" s="70" t="str">
        <f>VLOOKUP(R312,'Coding Matrix'!$D$8:$E$45,2,FALSE)</f>
        <v>Prior Year Reserve amounts scrapped in current year</v>
      </c>
      <c r="V312" s="70" t="s">
        <v>2333</v>
      </c>
    </row>
    <row r="313" spans="1:22" ht="15" customHeight="1" x14ac:dyDescent="0.25">
      <c r="A313" s="64">
        <v>25</v>
      </c>
      <c r="B313" s="62" t="s">
        <v>15</v>
      </c>
      <c r="C313" s="63">
        <v>43202</v>
      </c>
      <c r="D313" s="62" t="s">
        <v>23</v>
      </c>
      <c r="E313" s="62">
        <v>71386</v>
      </c>
      <c r="F313" s="62" t="s">
        <v>32</v>
      </c>
      <c r="G313" s="62" t="s">
        <v>1973</v>
      </c>
      <c r="H313" s="62">
        <v>-60</v>
      </c>
      <c r="I313" s="62">
        <v>-1157.22</v>
      </c>
      <c r="J313" s="62">
        <v>-1800</v>
      </c>
      <c r="K313" s="62">
        <v>0</v>
      </c>
      <c r="L313" s="62" t="s">
        <v>232</v>
      </c>
      <c r="M313" s="62">
        <v>1341</v>
      </c>
      <c r="N313" s="62" t="s">
        <v>233</v>
      </c>
      <c r="O313" s="62">
        <v>25958771</v>
      </c>
      <c r="P313" s="19" t="str">
        <f>MID(L313,3,3)</f>
        <v>RES</v>
      </c>
      <c r="Q313" s="70" t="str">
        <f>IFERROR(MID(N313,5,FIND("/",N313,1)-1),LEFT(N313,3))</f>
        <v>EXP</v>
      </c>
      <c r="R313" s="70" t="str">
        <f>CONCATENATE(P313,Q313)</f>
        <v>RESEXP</v>
      </c>
      <c r="S313" s="70" t="str">
        <f>VLOOKUP(R313,'Coding Matrix'!$D$8:$G$45,4,FALSE)</f>
        <v>Plant</v>
      </c>
      <c r="T313" s="70" t="str">
        <f>VLOOKUP(R313,'Coding Matrix'!$D$8:$E$45,2,FALSE)</f>
        <v>Prior Year Reserve amounts scrapped in current year</v>
      </c>
      <c r="V313" s="70" t="s">
        <v>2333</v>
      </c>
    </row>
    <row r="314" spans="1:22" ht="15" customHeight="1" x14ac:dyDescent="0.25">
      <c r="A314" s="64">
        <v>25</v>
      </c>
      <c r="B314" s="62" t="s">
        <v>15</v>
      </c>
      <c r="C314" s="63">
        <v>43202</v>
      </c>
      <c r="D314" s="62" t="s">
        <v>23</v>
      </c>
      <c r="E314" s="62">
        <v>71399</v>
      </c>
      <c r="F314" s="62" t="s">
        <v>32</v>
      </c>
      <c r="G314" s="62" t="s">
        <v>260</v>
      </c>
      <c r="H314" s="62">
        <v>-58</v>
      </c>
      <c r="I314" s="62">
        <v>-1413.38</v>
      </c>
      <c r="J314" s="62">
        <v>-1763.2</v>
      </c>
      <c r="K314" s="62">
        <v>0</v>
      </c>
      <c r="L314" s="62" t="s">
        <v>261</v>
      </c>
      <c r="M314" s="62">
        <v>1127</v>
      </c>
      <c r="N314" s="62" t="s">
        <v>76</v>
      </c>
      <c r="O314" s="62">
        <v>25006846</v>
      </c>
      <c r="P314" s="19" t="str">
        <f>MID(L314,3,3)</f>
        <v>RES</v>
      </c>
      <c r="Q314" s="70" t="str">
        <f>IFERROR(MID(N314,5,FIND("/",N314,1)-1),LEFT(N314,3))</f>
        <v>EXP</v>
      </c>
      <c r="R314" s="70" t="str">
        <f>CONCATENATE(P314,Q314)</f>
        <v>RESEXP</v>
      </c>
      <c r="S314" s="70" t="str">
        <f>VLOOKUP(R314,'Coding Matrix'!$D$8:$G$45,4,FALSE)</f>
        <v>Plant</v>
      </c>
      <c r="T314" s="70" t="str">
        <f>VLOOKUP(R314,'Coding Matrix'!$D$8:$E$45,2,FALSE)</f>
        <v>Prior Year Reserve amounts scrapped in current year</v>
      </c>
      <c r="V314" s="70" t="s">
        <v>2334</v>
      </c>
    </row>
    <row r="315" spans="1:22" ht="15" customHeight="1" x14ac:dyDescent="0.25">
      <c r="A315" s="64">
        <v>25</v>
      </c>
      <c r="B315" s="62" t="s">
        <v>15</v>
      </c>
      <c r="C315" s="63">
        <v>43202</v>
      </c>
      <c r="D315" s="62" t="s">
        <v>23</v>
      </c>
      <c r="E315" s="62">
        <v>71399</v>
      </c>
      <c r="F315" s="62" t="s">
        <v>32</v>
      </c>
      <c r="G315" s="62" t="s">
        <v>260</v>
      </c>
      <c r="H315" s="62">
        <v>-60</v>
      </c>
      <c r="I315" s="62">
        <v>-1462.11</v>
      </c>
      <c r="J315" s="62">
        <v>-1824</v>
      </c>
      <c r="K315" s="62">
        <v>0</v>
      </c>
      <c r="L315" s="62" t="s">
        <v>261</v>
      </c>
      <c r="M315" s="62">
        <v>1128</v>
      </c>
      <c r="N315" s="62" t="s">
        <v>76</v>
      </c>
      <c r="O315" s="62">
        <v>25006843</v>
      </c>
      <c r="P315" s="19" t="str">
        <f>MID(L315,3,3)</f>
        <v>RES</v>
      </c>
      <c r="Q315" s="70" t="str">
        <f>IFERROR(MID(N315,5,FIND("/",N315,1)-1),LEFT(N315,3))</f>
        <v>EXP</v>
      </c>
      <c r="R315" s="70" t="str">
        <f>CONCATENATE(P315,Q315)</f>
        <v>RESEXP</v>
      </c>
      <c r="S315" s="70" t="str">
        <f>VLOOKUP(R315,'Coding Matrix'!$D$8:$G$45,4,FALSE)</f>
        <v>Plant</v>
      </c>
      <c r="T315" s="70" t="str">
        <f>VLOOKUP(R315,'Coding Matrix'!$D$8:$E$45,2,FALSE)</f>
        <v>Prior Year Reserve amounts scrapped in current year</v>
      </c>
      <c r="V315" s="70" t="s">
        <v>2334</v>
      </c>
    </row>
    <row r="316" spans="1:22" ht="15" customHeight="1" x14ac:dyDescent="0.25">
      <c r="A316" s="64">
        <v>25</v>
      </c>
      <c r="B316" s="62" t="s">
        <v>15</v>
      </c>
      <c r="C316" s="63">
        <v>43202</v>
      </c>
      <c r="D316" s="62" t="s">
        <v>23</v>
      </c>
      <c r="E316" s="62">
        <v>71399</v>
      </c>
      <c r="F316" s="62" t="s">
        <v>32</v>
      </c>
      <c r="G316" s="62" t="s">
        <v>260</v>
      </c>
      <c r="H316" s="62">
        <v>-60</v>
      </c>
      <c r="I316" s="62">
        <v>-1462.11</v>
      </c>
      <c r="J316" s="62">
        <v>-1824</v>
      </c>
      <c r="K316" s="62">
        <v>0</v>
      </c>
      <c r="L316" s="62" t="s">
        <v>261</v>
      </c>
      <c r="M316" s="62">
        <v>1128</v>
      </c>
      <c r="N316" s="62" t="s">
        <v>76</v>
      </c>
      <c r="O316" s="62">
        <v>25006845</v>
      </c>
      <c r="P316" s="19" t="str">
        <f>MID(L316,3,3)</f>
        <v>RES</v>
      </c>
      <c r="Q316" s="70" t="str">
        <f>IFERROR(MID(N316,5,FIND("/",N316,1)-1),LEFT(N316,3))</f>
        <v>EXP</v>
      </c>
      <c r="R316" s="70" t="str">
        <f>CONCATENATE(P316,Q316)</f>
        <v>RESEXP</v>
      </c>
      <c r="S316" s="70" t="str">
        <f>VLOOKUP(R316,'Coding Matrix'!$D$8:$G$45,4,FALSE)</f>
        <v>Plant</v>
      </c>
      <c r="T316" s="70" t="str">
        <f>VLOOKUP(R316,'Coding Matrix'!$D$8:$E$45,2,FALSE)</f>
        <v>Prior Year Reserve amounts scrapped in current year</v>
      </c>
      <c r="V316" s="70" t="s">
        <v>2334</v>
      </c>
    </row>
    <row r="317" spans="1:22" ht="15" customHeight="1" x14ac:dyDescent="0.25">
      <c r="A317" s="64">
        <v>25</v>
      </c>
      <c r="B317" s="62" t="s">
        <v>15</v>
      </c>
      <c r="C317" s="63">
        <v>43202</v>
      </c>
      <c r="D317" s="62" t="s">
        <v>23</v>
      </c>
      <c r="E317" s="62">
        <v>72040</v>
      </c>
      <c r="F317" s="62" t="s">
        <v>1983</v>
      </c>
      <c r="G317" s="62" t="s">
        <v>1984</v>
      </c>
      <c r="H317" s="62">
        <v>-19</v>
      </c>
      <c r="I317" s="62">
        <v>-286.45</v>
      </c>
      <c r="J317" s="62">
        <v>-638.4</v>
      </c>
      <c r="K317" s="62">
        <v>0</v>
      </c>
      <c r="L317" s="62" t="s">
        <v>232</v>
      </c>
      <c r="M317" s="62">
        <v>1320</v>
      </c>
      <c r="N317" s="62" t="s">
        <v>233</v>
      </c>
      <c r="O317" s="62">
        <v>25084263</v>
      </c>
      <c r="P317" s="19" t="str">
        <f>MID(L317,3,3)</f>
        <v>RES</v>
      </c>
      <c r="Q317" s="70" t="str">
        <f>IFERROR(MID(N317,5,FIND("/",N317,1)-1),LEFT(N317,3))</f>
        <v>EXP</v>
      </c>
      <c r="R317" s="70" t="str">
        <f>CONCATENATE(P317,Q317)</f>
        <v>RESEXP</v>
      </c>
      <c r="S317" s="70" t="str">
        <f>VLOOKUP(R317,'Coding Matrix'!$D$8:$G$45,4,FALSE)</f>
        <v>Plant</v>
      </c>
      <c r="T317" s="70" t="str">
        <f>VLOOKUP(R317,'Coding Matrix'!$D$8:$E$45,2,FALSE)</f>
        <v>Prior Year Reserve amounts scrapped in current year</v>
      </c>
      <c r="V317" s="70" t="s">
        <v>2335</v>
      </c>
    </row>
    <row r="318" spans="1:22" ht="15" customHeight="1" x14ac:dyDescent="0.25">
      <c r="A318" s="64">
        <v>25</v>
      </c>
      <c r="B318" s="62" t="s">
        <v>15</v>
      </c>
      <c r="C318" s="63">
        <v>43202</v>
      </c>
      <c r="D318" s="62" t="s">
        <v>23</v>
      </c>
      <c r="E318" s="62">
        <v>72040</v>
      </c>
      <c r="F318" s="62" t="s">
        <v>1983</v>
      </c>
      <c r="G318" s="62" t="s">
        <v>1984</v>
      </c>
      <c r="H318" s="62">
        <v>-23</v>
      </c>
      <c r="I318" s="62">
        <v>-346.75</v>
      </c>
      <c r="J318" s="62">
        <v>-772.8</v>
      </c>
      <c r="K318" s="62">
        <v>0</v>
      </c>
      <c r="L318" s="62" t="s">
        <v>1985</v>
      </c>
      <c r="M318" s="62">
        <v>1321</v>
      </c>
      <c r="N318" s="62" t="s">
        <v>233</v>
      </c>
      <c r="O318" s="62">
        <v>25084264</v>
      </c>
      <c r="P318" s="19" t="str">
        <f>MID(L318,3,3)</f>
        <v xml:space="preserve">  R</v>
      </c>
      <c r="Q318" s="70" t="str">
        <f>IFERROR(MID(N318,5,FIND("/",N318,1)-1),LEFT(N318,3))</f>
        <v>EXP</v>
      </c>
      <c r="R318" s="57" t="s">
        <v>2179</v>
      </c>
      <c r="S318" s="70" t="str">
        <f>VLOOKUP(R318,'Coding Matrix'!$D$8:$G$45,4,FALSE)</f>
        <v>Supply Chain</v>
      </c>
      <c r="T318" s="70" t="str">
        <f>VLOOKUP(R318,'Coding Matrix'!$D$8:$E$45,2,FALSE)</f>
        <v>Repeat Primary code if other codes are not applicable</v>
      </c>
      <c r="U318" t="s">
        <v>2204</v>
      </c>
      <c r="V318" s="70" t="s">
        <v>2335</v>
      </c>
    </row>
    <row r="319" spans="1:22" ht="15" customHeight="1" x14ac:dyDescent="0.25">
      <c r="A319" s="64">
        <v>25</v>
      </c>
      <c r="B319" s="62" t="s">
        <v>15</v>
      </c>
      <c r="C319" s="63">
        <v>43202</v>
      </c>
      <c r="D319" s="62" t="s">
        <v>23</v>
      </c>
      <c r="E319" s="62">
        <v>72040</v>
      </c>
      <c r="F319" s="62" t="s">
        <v>1983</v>
      </c>
      <c r="G319" s="62" t="s">
        <v>1984</v>
      </c>
      <c r="H319" s="62">
        <v>-47</v>
      </c>
      <c r="I319" s="62">
        <v>-708.58</v>
      </c>
      <c r="J319" s="62">
        <v>-1579.2</v>
      </c>
      <c r="K319" s="62">
        <v>0</v>
      </c>
      <c r="L319" s="62" t="s">
        <v>232</v>
      </c>
      <c r="M319" s="62">
        <v>1321</v>
      </c>
      <c r="N319" s="62" t="s">
        <v>233</v>
      </c>
      <c r="O319" s="62">
        <v>25084258</v>
      </c>
      <c r="P319" s="19" t="str">
        <f>MID(L319,3,3)</f>
        <v>RES</v>
      </c>
      <c r="Q319" s="70" t="str">
        <f>IFERROR(MID(N319,5,FIND("/",N319,1)-1),LEFT(N319,3))</f>
        <v>EXP</v>
      </c>
      <c r="R319" s="70" t="str">
        <f>CONCATENATE(P319,Q319)</f>
        <v>RESEXP</v>
      </c>
      <c r="S319" s="70" t="str">
        <f>VLOOKUP(R319,'Coding Matrix'!$D$8:$G$45,4,FALSE)</f>
        <v>Plant</v>
      </c>
      <c r="T319" s="70" t="str">
        <f>VLOOKUP(R319,'Coding Matrix'!$D$8:$E$45,2,FALSE)</f>
        <v>Prior Year Reserve amounts scrapped in current year</v>
      </c>
      <c r="V319" s="70" t="s">
        <v>2335</v>
      </c>
    </row>
    <row r="320" spans="1:22" ht="15" customHeight="1" x14ac:dyDescent="0.25">
      <c r="A320" s="64">
        <v>25</v>
      </c>
      <c r="B320" s="62" t="s">
        <v>15</v>
      </c>
      <c r="C320" s="63">
        <v>43202</v>
      </c>
      <c r="D320" s="62" t="s">
        <v>23</v>
      </c>
      <c r="E320" s="62">
        <v>72040</v>
      </c>
      <c r="F320" s="62" t="s">
        <v>1983</v>
      </c>
      <c r="G320" s="62" t="s">
        <v>1984</v>
      </c>
      <c r="H320" s="62">
        <v>-48</v>
      </c>
      <c r="I320" s="62">
        <v>-723.66</v>
      </c>
      <c r="J320" s="62">
        <v>-1612.8</v>
      </c>
      <c r="K320" s="62">
        <v>0</v>
      </c>
      <c r="L320" s="62" t="s">
        <v>1986</v>
      </c>
      <c r="M320" s="62">
        <v>1322</v>
      </c>
      <c r="N320" s="62" t="s">
        <v>233</v>
      </c>
      <c r="O320" s="62">
        <v>25084250</v>
      </c>
      <c r="P320" s="19" t="str">
        <f>MID(L320,3,3)</f>
        <v xml:space="preserve"> RE</v>
      </c>
      <c r="Q320" s="70" t="str">
        <f>IFERROR(MID(N320,5,FIND("/",N320,1)-1),LEFT(N320,3))</f>
        <v>EXP</v>
      </c>
      <c r="R320" s="57" t="s">
        <v>2183</v>
      </c>
      <c r="S320" s="70" t="str">
        <f>VLOOKUP(R320,'Coding Matrix'!$D$8:$G$45,4,FALSE)</f>
        <v>Plant</v>
      </c>
      <c r="T320" s="70" t="str">
        <f>VLOOKUP(R320,'Coding Matrix'!$D$8:$E$45,2,FALSE)</f>
        <v>Prior Year Reserve amounts scrapped in current year</v>
      </c>
      <c r="U320" t="s">
        <v>2184</v>
      </c>
      <c r="V320" s="70" t="s">
        <v>2335</v>
      </c>
    </row>
    <row r="321" spans="1:22" ht="15" customHeight="1" x14ac:dyDescent="0.25">
      <c r="A321" s="64">
        <v>25</v>
      </c>
      <c r="B321" s="62" t="s">
        <v>15</v>
      </c>
      <c r="C321" s="63">
        <v>43202</v>
      </c>
      <c r="D321" s="62" t="s">
        <v>23</v>
      </c>
      <c r="E321" s="62">
        <v>72040</v>
      </c>
      <c r="F321" s="62" t="s">
        <v>1983</v>
      </c>
      <c r="G321" s="62" t="s">
        <v>1984</v>
      </c>
      <c r="H321" s="62">
        <v>-48</v>
      </c>
      <c r="I321" s="62">
        <v>-723.66</v>
      </c>
      <c r="J321" s="62">
        <v>-1612.8</v>
      </c>
      <c r="K321" s="62">
        <v>0</v>
      </c>
      <c r="L321" s="62" t="s">
        <v>232</v>
      </c>
      <c r="M321" s="62">
        <v>1322</v>
      </c>
      <c r="N321" s="62" t="s">
        <v>233</v>
      </c>
      <c r="O321" s="62">
        <v>25084251</v>
      </c>
      <c r="P321" s="19" t="str">
        <f>MID(L321,3,3)</f>
        <v>RES</v>
      </c>
      <c r="Q321" s="70" t="str">
        <f>IFERROR(MID(N321,5,FIND("/",N321,1)-1),LEFT(N321,3))</f>
        <v>EXP</v>
      </c>
      <c r="R321" s="70" t="str">
        <f>CONCATENATE(P321,Q321)</f>
        <v>RESEXP</v>
      </c>
      <c r="S321" s="70" t="str">
        <f>VLOOKUP(R321,'Coding Matrix'!$D$8:$G$45,4,FALSE)</f>
        <v>Plant</v>
      </c>
      <c r="T321" s="70" t="str">
        <f>VLOOKUP(R321,'Coding Matrix'!$D$8:$E$45,2,FALSE)</f>
        <v>Prior Year Reserve amounts scrapped in current year</v>
      </c>
      <c r="V321" s="70" t="s">
        <v>2335</v>
      </c>
    </row>
    <row r="322" spans="1:22" ht="15" customHeight="1" x14ac:dyDescent="0.25">
      <c r="A322" s="64">
        <v>25</v>
      </c>
      <c r="B322" s="62" t="s">
        <v>15</v>
      </c>
      <c r="C322" s="63">
        <v>43202</v>
      </c>
      <c r="D322" s="62" t="s">
        <v>23</v>
      </c>
      <c r="E322" s="62">
        <v>72040</v>
      </c>
      <c r="F322" s="62" t="s">
        <v>1983</v>
      </c>
      <c r="G322" s="62" t="s">
        <v>1984</v>
      </c>
      <c r="H322" s="62">
        <v>-48</v>
      </c>
      <c r="I322" s="62">
        <v>-723.66</v>
      </c>
      <c r="J322" s="62">
        <v>-1612.8</v>
      </c>
      <c r="K322" s="62">
        <v>0</v>
      </c>
      <c r="L322" s="62" t="s">
        <v>232</v>
      </c>
      <c r="M322" s="62">
        <v>1323</v>
      </c>
      <c r="N322" s="62" t="s">
        <v>233</v>
      </c>
      <c r="O322" s="62">
        <v>25084252</v>
      </c>
      <c r="P322" s="19" t="str">
        <f>MID(L322,3,3)</f>
        <v>RES</v>
      </c>
      <c r="Q322" s="70" t="str">
        <f>IFERROR(MID(N322,5,FIND("/",N322,1)-1),LEFT(N322,3))</f>
        <v>EXP</v>
      </c>
      <c r="R322" s="70" t="str">
        <f>CONCATENATE(P322,Q322)</f>
        <v>RESEXP</v>
      </c>
      <c r="S322" s="70" t="str">
        <f>VLOOKUP(R322,'Coding Matrix'!$D$8:$G$45,4,FALSE)</f>
        <v>Plant</v>
      </c>
      <c r="T322" s="70" t="str">
        <f>VLOOKUP(R322,'Coding Matrix'!$D$8:$E$45,2,FALSE)</f>
        <v>Prior Year Reserve amounts scrapped in current year</v>
      </c>
      <c r="V322" s="70" t="s">
        <v>2335</v>
      </c>
    </row>
    <row r="323" spans="1:22" ht="15" customHeight="1" x14ac:dyDescent="0.25">
      <c r="A323" s="64">
        <v>25</v>
      </c>
      <c r="B323" s="62" t="s">
        <v>15</v>
      </c>
      <c r="C323" s="63">
        <v>43202</v>
      </c>
      <c r="D323" s="62" t="s">
        <v>23</v>
      </c>
      <c r="E323" s="62">
        <v>72040</v>
      </c>
      <c r="F323" s="62" t="s">
        <v>1983</v>
      </c>
      <c r="G323" s="62" t="s">
        <v>1984</v>
      </c>
      <c r="H323" s="62">
        <v>-48</v>
      </c>
      <c r="I323" s="62">
        <v>-723.66</v>
      </c>
      <c r="J323" s="62">
        <v>-1612.8</v>
      </c>
      <c r="K323" s="62">
        <v>0</v>
      </c>
      <c r="L323" s="62" t="s">
        <v>232</v>
      </c>
      <c r="M323" s="62">
        <v>1323</v>
      </c>
      <c r="N323" s="62" t="s">
        <v>233</v>
      </c>
      <c r="O323" s="62">
        <v>25084253</v>
      </c>
      <c r="P323" s="19" t="str">
        <f>MID(L323,3,3)</f>
        <v>RES</v>
      </c>
      <c r="Q323" s="70" t="str">
        <f>IFERROR(MID(N323,5,FIND("/",N323,1)-1),LEFT(N323,3))</f>
        <v>EXP</v>
      </c>
      <c r="R323" s="70" t="str">
        <f>CONCATENATE(P323,Q323)</f>
        <v>RESEXP</v>
      </c>
      <c r="S323" s="70" t="str">
        <f>VLOOKUP(R323,'Coding Matrix'!$D$8:$G$45,4,FALSE)</f>
        <v>Plant</v>
      </c>
      <c r="T323" s="70" t="str">
        <f>VLOOKUP(R323,'Coding Matrix'!$D$8:$E$45,2,FALSE)</f>
        <v>Prior Year Reserve amounts scrapped in current year</v>
      </c>
      <c r="V323" s="70" t="s">
        <v>2335</v>
      </c>
    </row>
    <row r="324" spans="1:22" ht="15" customHeight="1" x14ac:dyDescent="0.25">
      <c r="A324" s="64">
        <v>25</v>
      </c>
      <c r="B324" s="62" t="s">
        <v>15</v>
      </c>
      <c r="C324" s="63">
        <v>43202</v>
      </c>
      <c r="D324" s="62" t="s">
        <v>23</v>
      </c>
      <c r="E324" s="62">
        <v>72040</v>
      </c>
      <c r="F324" s="62" t="s">
        <v>1983</v>
      </c>
      <c r="G324" s="62" t="s">
        <v>1984</v>
      </c>
      <c r="H324" s="62">
        <v>-48</v>
      </c>
      <c r="I324" s="62">
        <v>-723.66</v>
      </c>
      <c r="J324" s="62">
        <v>-1612.8</v>
      </c>
      <c r="K324" s="62">
        <v>0</v>
      </c>
      <c r="L324" s="62" t="s">
        <v>232</v>
      </c>
      <c r="M324" s="62">
        <v>1324</v>
      </c>
      <c r="N324" s="62" t="s">
        <v>233</v>
      </c>
      <c r="O324" s="62">
        <v>25084254</v>
      </c>
      <c r="P324" s="19" t="str">
        <f>MID(L324,3,3)</f>
        <v>RES</v>
      </c>
      <c r="Q324" s="70" t="str">
        <f>IFERROR(MID(N324,5,FIND("/",N324,1)-1),LEFT(N324,3))</f>
        <v>EXP</v>
      </c>
      <c r="R324" s="70" t="str">
        <f>CONCATENATE(P324,Q324)</f>
        <v>RESEXP</v>
      </c>
      <c r="S324" s="70" t="str">
        <f>VLOOKUP(R324,'Coding Matrix'!$D$8:$G$45,4,FALSE)</f>
        <v>Plant</v>
      </c>
      <c r="T324" s="70" t="str">
        <f>VLOOKUP(R324,'Coding Matrix'!$D$8:$E$45,2,FALSE)</f>
        <v>Prior Year Reserve amounts scrapped in current year</v>
      </c>
      <c r="V324" s="70" t="s">
        <v>2335</v>
      </c>
    </row>
    <row r="325" spans="1:22" ht="15" customHeight="1" x14ac:dyDescent="0.25">
      <c r="A325" s="64">
        <v>25</v>
      </c>
      <c r="B325" s="62" t="s">
        <v>15</v>
      </c>
      <c r="C325" s="63">
        <v>43202</v>
      </c>
      <c r="D325" s="62" t="s">
        <v>23</v>
      </c>
      <c r="E325" s="62">
        <v>72040</v>
      </c>
      <c r="F325" s="62" t="s">
        <v>1983</v>
      </c>
      <c r="G325" s="62" t="s">
        <v>1984</v>
      </c>
      <c r="H325" s="62">
        <v>-48</v>
      </c>
      <c r="I325" s="62">
        <v>-723.66</v>
      </c>
      <c r="J325" s="62">
        <v>-1612.8</v>
      </c>
      <c r="K325" s="62">
        <v>0</v>
      </c>
      <c r="L325" s="62" t="s">
        <v>232</v>
      </c>
      <c r="M325" s="62">
        <v>1324</v>
      </c>
      <c r="N325" s="62" t="s">
        <v>233</v>
      </c>
      <c r="O325" s="62">
        <v>25084257</v>
      </c>
      <c r="P325" s="19" t="str">
        <f>MID(L325,3,3)</f>
        <v>RES</v>
      </c>
      <c r="Q325" s="70" t="str">
        <f>IFERROR(MID(N325,5,FIND("/",N325,1)-1),LEFT(N325,3))</f>
        <v>EXP</v>
      </c>
      <c r="R325" s="70" t="str">
        <f>CONCATENATE(P325,Q325)</f>
        <v>RESEXP</v>
      </c>
      <c r="S325" s="70" t="str">
        <f>VLOOKUP(R325,'Coding Matrix'!$D$8:$G$45,4,FALSE)</f>
        <v>Plant</v>
      </c>
      <c r="T325" s="70" t="str">
        <f>VLOOKUP(R325,'Coding Matrix'!$D$8:$E$45,2,FALSE)</f>
        <v>Prior Year Reserve amounts scrapped in current year</v>
      </c>
      <c r="U325" s="70"/>
      <c r="V325" s="70" t="s">
        <v>2335</v>
      </c>
    </row>
    <row r="326" spans="1:22" ht="15" customHeight="1" x14ac:dyDescent="0.25">
      <c r="A326" s="64">
        <v>25</v>
      </c>
      <c r="B326" s="62" t="s">
        <v>15</v>
      </c>
      <c r="C326" s="63">
        <v>43202</v>
      </c>
      <c r="D326" s="62" t="s">
        <v>23</v>
      </c>
      <c r="E326" s="62">
        <v>72040</v>
      </c>
      <c r="F326" s="62" t="s">
        <v>1983</v>
      </c>
      <c r="G326" s="62" t="s">
        <v>1984</v>
      </c>
      <c r="H326" s="62">
        <v>-48</v>
      </c>
      <c r="I326" s="62">
        <v>-723.66</v>
      </c>
      <c r="J326" s="62">
        <v>-1612.8</v>
      </c>
      <c r="K326" s="62">
        <v>0</v>
      </c>
      <c r="L326" s="62" t="s">
        <v>232</v>
      </c>
      <c r="M326" s="62">
        <v>1324</v>
      </c>
      <c r="N326" s="62" t="s">
        <v>233</v>
      </c>
      <c r="O326" s="62">
        <v>25084259</v>
      </c>
      <c r="P326" s="19" t="str">
        <f>MID(L326,3,3)</f>
        <v>RES</v>
      </c>
      <c r="Q326" s="70" t="str">
        <f>IFERROR(MID(N326,5,FIND("/",N326,1)-1),LEFT(N326,3))</f>
        <v>EXP</v>
      </c>
      <c r="R326" s="70" t="str">
        <f>CONCATENATE(P326,Q326)</f>
        <v>RESEXP</v>
      </c>
      <c r="S326" s="70" t="str">
        <f>VLOOKUP(R326,'Coding Matrix'!$D$8:$G$45,4,FALSE)</f>
        <v>Plant</v>
      </c>
      <c r="T326" s="70" t="str">
        <f>VLOOKUP(R326,'Coding Matrix'!$D$8:$E$45,2,FALSE)</f>
        <v>Prior Year Reserve amounts scrapped in current year</v>
      </c>
      <c r="U326" s="70"/>
      <c r="V326" s="70" t="s">
        <v>2335</v>
      </c>
    </row>
    <row r="327" spans="1:22" ht="15" customHeight="1" x14ac:dyDescent="0.25">
      <c r="A327" s="64">
        <v>25</v>
      </c>
      <c r="B327" s="62" t="s">
        <v>15</v>
      </c>
      <c r="C327" s="63">
        <v>43202</v>
      </c>
      <c r="D327" s="62" t="s">
        <v>23</v>
      </c>
      <c r="E327" s="62">
        <v>72040</v>
      </c>
      <c r="F327" s="62" t="s">
        <v>1983</v>
      </c>
      <c r="G327" s="62" t="s">
        <v>1984</v>
      </c>
      <c r="H327" s="62">
        <v>-48</v>
      </c>
      <c r="I327" s="62">
        <v>-723.66</v>
      </c>
      <c r="J327" s="62">
        <v>-1612.8</v>
      </c>
      <c r="K327" s="62">
        <v>0</v>
      </c>
      <c r="L327" s="62" t="s">
        <v>232</v>
      </c>
      <c r="M327" s="62">
        <v>1331</v>
      </c>
      <c r="N327" s="62" t="s">
        <v>233</v>
      </c>
      <c r="O327" s="62">
        <v>25084261</v>
      </c>
      <c r="P327" s="19" t="str">
        <f>MID(L327,3,3)</f>
        <v>RES</v>
      </c>
      <c r="Q327" s="70" t="str">
        <f>IFERROR(MID(N327,5,FIND("/",N327,1)-1),LEFT(N327,3))</f>
        <v>EXP</v>
      </c>
      <c r="R327" s="70" t="str">
        <f>CONCATENATE(P327,Q327)</f>
        <v>RESEXP</v>
      </c>
      <c r="S327" s="70" t="str">
        <f>VLOOKUP(R327,'Coding Matrix'!$D$8:$G$45,4,FALSE)</f>
        <v>Plant</v>
      </c>
      <c r="T327" s="70" t="str">
        <f>VLOOKUP(R327,'Coding Matrix'!$D$8:$E$45,2,FALSE)</f>
        <v>Prior Year Reserve amounts scrapped in current year</v>
      </c>
      <c r="U327" s="70"/>
      <c r="V327" s="70" t="s">
        <v>2335</v>
      </c>
    </row>
    <row r="328" spans="1:22" ht="15" customHeight="1" x14ac:dyDescent="0.25">
      <c r="A328" s="64">
        <v>25</v>
      </c>
      <c r="B328" s="62" t="s">
        <v>15</v>
      </c>
      <c r="C328" s="63">
        <v>43202</v>
      </c>
      <c r="D328" s="62" t="s">
        <v>23</v>
      </c>
      <c r="E328" s="62">
        <v>72040</v>
      </c>
      <c r="F328" s="62" t="s">
        <v>1983</v>
      </c>
      <c r="G328" s="62" t="s">
        <v>1984</v>
      </c>
      <c r="H328" s="62">
        <v>-48</v>
      </c>
      <c r="I328" s="62">
        <v>-723.66</v>
      </c>
      <c r="J328" s="62">
        <v>-1612.8</v>
      </c>
      <c r="K328" s="62">
        <v>0</v>
      </c>
      <c r="L328" s="62" t="s">
        <v>232</v>
      </c>
      <c r="M328" s="62">
        <v>1335</v>
      </c>
      <c r="N328" s="62" t="s">
        <v>233</v>
      </c>
      <c r="O328" s="62">
        <v>25084262</v>
      </c>
      <c r="P328" s="19" t="str">
        <f>MID(L328,3,3)</f>
        <v>RES</v>
      </c>
      <c r="Q328" s="70" t="str">
        <f>IFERROR(MID(N328,5,FIND("/",N328,1)-1),LEFT(N328,3))</f>
        <v>EXP</v>
      </c>
      <c r="R328" s="70" t="str">
        <f>CONCATENATE(P328,Q328)</f>
        <v>RESEXP</v>
      </c>
      <c r="S328" s="70" t="str">
        <f>VLOOKUP(R328,'Coding Matrix'!$D$8:$G$45,4,FALSE)</f>
        <v>Plant</v>
      </c>
      <c r="T328" s="70" t="str">
        <f>VLOOKUP(R328,'Coding Matrix'!$D$8:$E$45,2,FALSE)</f>
        <v>Prior Year Reserve amounts scrapped in current year</v>
      </c>
      <c r="U328" s="70"/>
      <c r="V328" s="70" t="s">
        <v>2335</v>
      </c>
    </row>
    <row r="329" spans="1:22" ht="15" customHeight="1" x14ac:dyDescent="0.25">
      <c r="A329" s="64">
        <v>25</v>
      </c>
      <c r="B329" s="62" t="s">
        <v>15</v>
      </c>
      <c r="C329" s="63">
        <v>43202</v>
      </c>
      <c r="D329" s="62" t="s">
        <v>23</v>
      </c>
      <c r="E329" s="62">
        <v>99999</v>
      </c>
      <c r="F329" s="62" t="s">
        <v>54</v>
      </c>
      <c r="G329" s="62" t="s">
        <v>2002</v>
      </c>
      <c r="H329" s="62">
        <v>-6</v>
      </c>
      <c r="I329" s="62">
        <v>-60.29</v>
      </c>
      <c r="J329" s="62">
        <v>-31.5</v>
      </c>
      <c r="K329" s="62">
        <v>0</v>
      </c>
      <c r="L329" s="62" t="s">
        <v>27</v>
      </c>
      <c r="M329" s="62" t="s">
        <v>1805</v>
      </c>
      <c r="N329" s="62" t="s">
        <v>1952</v>
      </c>
      <c r="O329" s="62">
        <v>25221143</v>
      </c>
      <c r="P329" s="19" t="str">
        <f>MID(L329,3,3)</f>
        <v>DMG</v>
      </c>
      <c r="Q329" s="70" t="str">
        <f>IFERROR(MID(N329,5,FIND("/",N329,1)-1),LEFT(N329,3))</f>
        <v>WAR</v>
      </c>
      <c r="R329" s="70" t="s">
        <v>1595</v>
      </c>
      <c r="S329" s="70" t="str">
        <f>VLOOKUP(R329,'Coding Matrix'!$D$8:$G$45,4,FALSE)</f>
        <v>Plant</v>
      </c>
      <c r="T329" s="70" t="str">
        <f>VLOOKUP(R329,'Coding Matrix'!$D$8:$E$45,2,FALSE)</f>
        <v>Damage Warehouse - Material Handling Damage</v>
      </c>
      <c r="U329" s="70" t="s">
        <v>2178</v>
      </c>
      <c r="V329" s="70" t="s">
        <v>2336</v>
      </c>
    </row>
    <row r="330" spans="1:22" ht="15" customHeight="1" x14ac:dyDescent="0.25">
      <c r="A330" s="64">
        <v>25</v>
      </c>
      <c r="B330" s="62" t="s">
        <v>15</v>
      </c>
      <c r="C330" s="63">
        <v>43203</v>
      </c>
      <c r="D330" s="62" t="s">
        <v>16</v>
      </c>
      <c r="E330" s="62">
        <v>5375</v>
      </c>
      <c r="F330" s="62" t="s">
        <v>17</v>
      </c>
      <c r="G330" s="62" t="s">
        <v>1686</v>
      </c>
      <c r="H330" s="62">
        <v>-892.4</v>
      </c>
      <c r="I330" s="62">
        <v>-847.95</v>
      </c>
      <c r="J330" s="62">
        <v>-892.4</v>
      </c>
      <c r="K330" s="62">
        <v>0</v>
      </c>
      <c r="L330" s="62" t="s">
        <v>261</v>
      </c>
      <c r="M330" s="62">
        <v>930</v>
      </c>
      <c r="N330" s="62" t="s">
        <v>1687</v>
      </c>
      <c r="O330" s="62">
        <v>25441083</v>
      </c>
      <c r="P330" s="19" t="str">
        <f>MID(L330,3,3)</f>
        <v>RES</v>
      </c>
      <c r="Q330" s="70" t="str">
        <f>IFERROR(MID(N330,5,FIND("/",N330,1)-1),LEFT(N330,3))</f>
        <v>EXP</v>
      </c>
      <c r="R330" s="70" t="str">
        <f>CONCATENATE(P330,Q330)</f>
        <v>RESEXP</v>
      </c>
      <c r="S330" s="70" t="str">
        <f>VLOOKUP(R330,'Coding Matrix'!$D$8:$G$45,4,FALSE)</f>
        <v>Plant</v>
      </c>
      <c r="T330" s="70" t="str">
        <f>VLOOKUP(R330,'Coding Matrix'!$D$8:$E$45,2,FALSE)</f>
        <v>Prior Year Reserve amounts scrapped in current year</v>
      </c>
      <c r="U330" s="70"/>
      <c r="V330" s="70" t="s">
        <v>2337</v>
      </c>
    </row>
    <row r="331" spans="1:22" ht="15" customHeight="1" x14ac:dyDescent="0.25">
      <c r="A331" s="64">
        <v>25</v>
      </c>
      <c r="B331" s="62" t="s">
        <v>15</v>
      </c>
      <c r="C331" s="63">
        <v>43203</v>
      </c>
      <c r="D331" s="62" t="s">
        <v>16</v>
      </c>
      <c r="E331" s="62">
        <v>5375</v>
      </c>
      <c r="F331" s="62" t="s">
        <v>17</v>
      </c>
      <c r="G331" s="62" t="s">
        <v>1686</v>
      </c>
      <c r="H331" s="62">
        <v>-920</v>
      </c>
      <c r="I331" s="62">
        <v>-874.18</v>
      </c>
      <c r="J331" s="62">
        <v>-920</v>
      </c>
      <c r="K331" s="62">
        <v>0</v>
      </c>
      <c r="L331" s="62" t="s">
        <v>261</v>
      </c>
      <c r="M331" s="62">
        <v>930</v>
      </c>
      <c r="N331" s="62" t="s">
        <v>1687</v>
      </c>
      <c r="O331" s="62">
        <v>25524541</v>
      </c>
      <c r="P331" s="19" t="str">
        <f>MID(L331,3,3)</f>
        <v>RES</v>
      </c>
      <c r="Q331" s="70" t="str">
        <f>IFERROR(MID(N331,5,FIND("/",N331,1)-1),LEFT(N331,3))</f>
        <v>EXP</v>
      </c>
      <c r="R331" s="70" t="str">
        <f>CONCATENATE(P331,Q331)</f>
        <v>RESEXP</v>
      </c>
      <c r="S331" s="70" t="str">
        <f>VLOOKUP(R331,'Coding Matrix'!$D$8:$G$45,4,FALSE)</f>
        <v>Plant</v>
      </c>
      <c r="T331" s="70" t="str">
        <f>VLOOKUP(R331,'Coding Matrix'!$D$8:$E$45,2,FALSE)</f>
        <v>Prior Year Reserve amounts scrapped in current year</v>
      </c>
      <c r="V331" s="70" t="s">
        <v>2337</v>
      </c>
    </row>
    <row r="332" spans="1:22" ht="15" customHeight="1" x14ac:dyDescent="0.25">
      <c r="A332" s="64">
        <v>25</v>
      </c>
      <c r="B332" s="62" t="s">
        <v>15</v>
      </c>
      <c r="C332" s="63">
        <v>43203</v>
      </c>
      <c r="D332" s="62" t="s">
        <v>16</v>
      </c>
      <c r="E332" s="62">
        <v>5375</v>
      </c>
      <c r="F332" s="62" t="s">
        <v>17</v>
      </c>
      <c r="G332" s="62" t="s">
        <v>1686</v>
      </c>
      <c r="H332" s="62">
        <v>-1440</v>
      </c>
      <c r="I332" s="62">
        <v>-1368.28</v>
      </c>
      <c r="J332" s="62">
        <v>-1440</v>
      </c>
      <c r="K332" s="62">
        <v>0</v>
      </c>
      <c r="L332" s="62" t="s">
        <v>261</v>
      </c>
      <c r="M332" s="62">
        <v>930</v>
      </c>
      <c r="N332" s="62" t="s">
        <v>1687</v>
      </c>
      <c r="O332" s="62">
        <v>25441084</v>
      </c>
      <c r="P332" s="19" t="str">
        <f>MID(L332,3,3)</f>
        <v>RES</v>
      </c>
      <c r="Q332" s="70" t="str">
        <f>IFERROR(MID(N332,5,FIND("/",N332,1)-1),LEFT(N332,3))</f>
        <v>EXP</v>
      </c>
      <c r="R332" s="70" t="str">
        <f>CONCATENATE(P332,Q332)</f>
        <v>RESEXP</v>
      </c>
      <c r="S332" s="70" t="str">
        <f>VLOOKUP(R332,'Coding Matrix'!$D$8:$G$45,4,FALSE)</f>
        <v>Plant</v>
      </c>
      <c r="T332" s="70" t="str">
        <f>VLOOKUP(R332,'Coding Matrix'!$D$8:$E$45,2,FALSE)</f>
        <v>Prior Year Reserve amounts scrapped in current year</v>
      </c>
      <c r="V332" s="70" t="s">
        <v>2337</v>
      </c>
    </row>
    <row r="333" spans="1:22" ht="15" customHeight="1" x14ac:dyDescent="0.25">
      <c r="A333" s="64">
        <v>25</v>
      </c>
      <c r="B333" s="62" t="s">
        <v>15</v>
      </c>
      <c r="C333" s="63">
        <v>43203</v>
      </c>
      <c r="D333" s="62" t="s">
        <v>16</v>
      </c>
      <c r="E333" s="62">
        <v>5375</v>
      </c>
      <c r="F333" s="62" t="s">
        <v>17</v>
      </c>
      <c r="G333" s="62" t="s">
        <v>1686</v>
      </c>
      <c r="H333" s="62">
        <v>-1440</v>
      </c>
      <c r="I333" s="62">
        <v>-1368.28</v>
      </c>
      <c r="J333" s="62">
        <v>-1440</v>
      </c>
      <c r="K333" s="62">
        <v>0</v>
      </c>
      <c r="L333" s="62" t="s">
        <v>261</v>
      </c>
      <c r="M333" s="62">
        <v>930</v>
      </c>
      <c r="N333" s="62" t="s">
        <v>1687</v>
      </c>
      <c r="O333" s="62">
        <v>25524542</v>
      </c>
      <c r="P333" s="19" t="str">
        <f>MID(L333,3,3)</f>
        <v>RES</v>
      </c>
      <c r="Q333" s="70" t="str">
        <f>IFERROR(MID(N333,5,FIND("/",N333,1)-1),LEFT(N333,3))</f>
        <v>EXP</v>
      </c>
      <c r="R333" s="70" t="str">
        <f>CONCATENATE(P333,Q333)</f>
        <v>RESEXP</v>
      </c>
      <c r="S333" s="70" t="str">
        <f>VLOOKUP(R333,'Coding Matrix'!$D$8:$G$45,4,FALSE)</f>
        <v>Plant</v>
      </c>
      <c r="T333" s="70" t="str">
        <f>VLOOKUP(R333,'Coding Matrix'!$D$8:$E$45,2,FALSE)</f>
        <v>Prior Year Reserve amounts scrapped in current year</v>
      </c>
      <c r="V333" s="70" t="s">
        <v>2337</v>
      </c>
    </row>
    <row r="334" spans="1:22" ht="15" customHeight="1" x14ac:dyDescent="0.25">
      <c r="A334" s="64">
        <v>25</v>
      </c>
      <c r="B334" s="62" t="s">
        <v>15</v>
      </c>
      <c r="C334" s="63">
        <v>43203</v>
      </c>
      <c r="D334" s="62" t="s">
        <v>16</v>
      </c>
      <c r="E334" s="62">
        <v>5375</v>
      </c>
      <c r="F334" s="62" t="s">
        <v>17</v>
      </c>
      <c r="G334" s="62" t="s">
        <v>1686</v>
      </c>
      <c r="H334" s="62">
        <v>-1440</v>
      </c>
      <c r="I334" s="62">
        <v>-1368.28</v>
      </c>
      <c r="J334" s="62">
        <v>-1440</v>
      </c>
      <c r="K334" s="62">
        <v>0</v>
      </c>
      <c r="L334" s="62" t="s">
        <v>261</v>
      </c>
      <c r="M334" s="62">
        <v>930</v>
      </c>
      <c r="N334" s="62" t="s">
        <v>1687</v>
      </c>
      <c r="O334" s="62">
        <v>25441085</v>
      </c>
      <c r="P334" s="19" t="str">
        <f>MID(L334,3,3)</f>
        <v>RES</v>
      </c>
      <c r="Q334" s="70" t="str">
        <f>IFERROR(MID(N334,5,FIND("/",N334,1)-1),LEFT(N334,3))</f>
        <v>EXP</v>
      </c>
      <c r="R334" s="70" t="str">
        <f>CONCATENATE(P334,Q334)</f>
        <v>RESEXP</v>
      </c>
      <c r="S334" s="70" t="str">
        <f>VLOOKUP(R334,'Coding Matrix'!$D$8:$G$45,4,FALSE)</f>
        <v>Plant</v>
      </c>
      <c r="T334" s="70" t="str">
        <f>VLOOKUP(R334,'Coding Matrix'!$D$8:$E$45,2,FALSE)</f>
        <v>Prior Year Reserve amounts scrapped in current year</v>
      </c>
      <c r="V334" s="70" t="s">
        <v>2337</v>
      </c>
    </row>
    <row r="335" spans="1:22" ht="15" customHeight="1" x14ac:dyDescent="0.25">
      <c r="A335" s="64">
        <v>25</v>
      </c>
      <c r="B335" s="62" t="s">
        <v>15</v>
      </c>
      <c r="C335" s="63">
        <v>43203</v>
      </c>
      <c r="D335" s="62" t="s">
        <v>16</v>
      </c>
      <c r="E335" s="62">
        <v>5419</v>
      </c>
      <c r="F335" s="62" t="s">
        <v>17</v>
      </c>
      <c r="G335" s="62" t="s">
        <v>1690</v>
      </c>
      <c r="H335" s="62">
        <v>-1300</v>
      </c>
      <c r="I335" s="62">
        <v>-2348.4499999999998</v>
      </c>
      <c r="J335" s="62">
        <v>-1300</v>
      </c>
      <c r="K335" s="62">
        <v>0</v>
      </c>
      <c r="L335" s="62" t="s">
        <v>261</v>
      </c>
      <c r="M335" s="62">
        <v>725</v>
      </c>
      <c r="N335" s="62" t="s">
        <v>1691</v>
      </c>
      <c r="O335" s="62">
        <v>25916184</v>
      </c>
      <c r="P335" s="19" t="str">
        <f>MID(L335,3,3)</f>
        <v>RES</v>
      </c>
      <c r="Q335" s="70" t="str">
        <f>IFERROR(MID(N335,5,FIND("/",N335,1)-1),LEFT(N335,3))</f>
        <v>EXP</v>
      </c>
      <c r="R335" s="70" t="str">
        <f>CONCATENATE(P335,Q335)</f>
        <v>RESEXP</v>
      </c>
      <c r="S335" s="70" t="str">
        <f>VLOOKUP(R335,'Coding Matrix'!$D$8:$G$45,4,FALSE)</f>
        <v>Plant</v>
      </c>
      <c r="T335" s="70" t="str">
        <f>VLOOKUP(R335,'Coding Matrix'!$D$8:$E$45,2,FALSE)</f>
        <v>Prior Year Reserve amounts scrapped in current year</v>
      </c>
      <c r="V335" s="70" t="s">
        <v>2338</v>
      </c>
    </row>
    <row r="336" spans="1:22" ht="15" customHeight="1" x14ac:dyDescent="0.25">
      <c r="A336" s="64">
        <v>25</v>
      </c>
      <c r="B336" s="62" t="s">
        <v>15</v>
      </c>
      <c r="C336" s="63">
        <v>43203</v>
      </c>
      <c r="D336" s="62" t="s">
        <v>16</v>
      </c>
      <c r="E336" s="62">
        <v>5419</v>
      </c>
      <c r="F336" s="62" t="s">
        <v>17</v>
      </c>
      <c r="G336" s="62" t="s">
        <v>1690</v>
      </c>
      <c r="H336" s="62">
        <v>-150</v>
      </c>
      <c r="I336" s="62">
        <v>-270.97000000000003</v>
      </c>
      <c r="J336" s="62">
        <v>-150</v>
      </c>
      <c r="K336" s="62">
        <v>0</v>
      </c>
      <c r="L336" s="62" t="s">
        <v>261</v>
      </c>
      <c r="M336" s="62">
        <v>725</v>
      </c>
      <c r="N336" s="62" t="s">
        <v>1691</v>
      </c>
      <c r="O336" s="62">
        <v>25916186</v>
      </c>
      <c r="P336" s="19" t="str">
        <f>MID(L336,3,3)</f>
        <v>RES</v>
      </c>
      <c r="Q336" s="70" t="str">
        <f>IFERROR(MID(N336,5,FIND("/",N336,1)-1),LEFT(N336,3))</f>
        <v>EXP</v>
      </c>
      <c r="R336" s="70" t="str">
        <f>CONCATENATE(P336,Q336)</f>
        <v>RESEXP</v>
      </c>
      <c r="S336" s="70" t="str">
        <f>VLOOKUP(R336,'Coding Matrix'!$D$8:$G$45,4,FALSE)</f>
        <v>Plant</v>
      </c>
      <c r="T336" s="70" t="str">
        <f>VLOOKUP(R336,'Coding Matrix'!$D$8:$E$45,2,FALSE)</f>
        <v>Prior Year Reserve amounts scrapped in current year</v>
      </c>
      <c r="V336" s="70" t="s">
        <v>2338</v>
      </c>
    </row>
    <row r="337" spans="1:22" ht="15" customHeight="1" x14ac:dyDescent="0.25">
      <c r="A337" s="64">
        <v>25</v>
      </c>
      <c r="B337" s="62" t="s">
        <v>15</v>
      </c>
      <c r="C337" s="63">
        <v>43203</v>
      </c>
      <c r="D337" s="62" t="s">
        <v>16</v>
      </c>
      <c r="E337" s="62">
        <v>5419</v>
      </c>
      <c r="F337" s="62" t="s">
        <v>17</v>
      </c>
      <c r="G337" s="62" t="s">
        <v>1690</v>
      </c>
      <c r="H337" s="62">
        <v>-50</v>
      </c>
      <c r="I337" s="62">
        <v>-90.32</v>
      </c>
      <c r="J337" s="62">
        <v>-50</v>
      </c>
      <c r="K337" s="62">
        <v>0</v>
      </c>
      <c r="L337" s="62" t="s">
        <v>261</v>
      </c>
      <c r="M337" s="62">
        <v>725</v>
      </c>
      <c r="N337" s="62" t="s">
        <v>1691</v>
      </c>
      <c r="O337" s="62">
        <v>25916187</v>
      </c>
      <c r="P337" s="19" t="str">
        <f>MID(L337,3,3)</f>
        <v>RES</v>
      </c>
      <c r="Q337" s="70" t="str">
        <f>IFERROR(MID(N337,5,FIND("/",N337,1)-1),LEFT(N337,3))</f>
        <v>EXP</v>
      </c>
      <c r="R337" s="70" t="str">
        <f>CONCATENATE(P337,Q337)</f>
        <v>RESEXP</v>
      </c>
      <c r="S337" s="70" t="str">
        <f>VLOOKUP(R337,'Coding Matrix'!$D$8:$G$45,4,FALSE)</f>
        <v>Plant</v>
      </c>
      <c r="T337" s="70" t="str">
        <f>VLOOKUP(R337,'Coding Matrix'!$D$8:$E$45,2,FALSE)</f>
        <v>Prior Year Reserve amounts scrapped in current year</v>
      </c>
      <c r="V337" s="70" t="s">
        <v>2338</v>
      </c>
    </row>
    <row r="338" spans="1:22" ht="15" customHeight="1" x14ac:dyDescent="0.25">
      <c r="A338" s="64">
        <v>25</v>
      </c>
      <c r="B338" s="62" t="s">
        <v>15</v>
      </c>
      <c r="C338" s="63">
        <v>43203</v>
      </c>
      <c r="D338" s="62" t="s">
        <v>16</v>
      </c>
      <c r="E338" s="62">
        <v>5419</v>
      </c>
      <c r="F338" s="62" t="s">
        <v>17</v>
      </c>
      <c r="G338" s="62" t="s">
        <v>1690</v>
      </c>
      <c r="H338" s="62">
        <v>-75.900000000000006</v>
      </c>
      <c r="I338" s="62">
        <v>-137.11000000000001</v>
      </c>
      <c r="J338" s="62">
        <v>-75.900000000000006</v>
      </c>
      <c r="K338" s="62">
        <v>0</v>
      </c>
      <c r="L338" s="62" t="s">
        <v>261</v>
      </c>
      <c r="M338" s="62">
        <v>725</v>
      </c>
      <c r="N338" s="62" t="s">
        <v>1691</v>
      </c>
      <c r="O338" s="62">
        <v>25953125</v>
      </c>
      <c r="P338" s="19" t="str">
        <f>MID(L338,3,3)</f>
        <v>RES</v>
      </c>
      <c r="Q338" s="70" t="str">
        <f>IFERROR(MID(N338,5,FIND("/",N338,1)-1),LEFT(N338,3))</f>
        <v>EXP</v>
      </c>
      <c r="R338" s="70" t="str">
        <f>CONCATENATE(P338,Q338)</f>
        <v>RESEXP</v>
      </c>
      <c r="S338" s="70" t="str">
        <f>VLOOKUP(R338,'Coding Matrix'!$D$8:$G$45,4,FALSE)</f>
        <v>Plant</v>
      </c>
      <c r="T338" s="70" t="str">
        <f>VLOOKUP(R338,'Coding Matrix'!$D$8:$E$45,2,FALSE)</f>
        <v>Prior Year Reserve amounts scrapped in current year</v>
      </c>
      <c r="V338" s="70" t="s">
        <v>2338</v>
      </c>
    </row>
    <row r="339" spans="1:22" ht="15" customHeight="1" x14ac:dyDescent="0.25">
      <c r="A339" s="64">
        <v>25</v>
      </c>
      <c r="B339" s="62" t="s">
        <v>15</v>
      </c>
      <c r="C339" s="63">
        <v>43203</v>
      </c>
      <c r="D339" s="62" t="s">
        <v>16</v>
      </c>
      <c r="E339" s="62">
        <v>5419</v>
      </c>
      <c r="F339" s="62" t="s">
        <v>17</v>
      </c>
      <c r="G339" s="62" t="s">
        <v>1690</v>
      </c>
      <c r="H339" s="62">
        <v>-1500</v>
      </c>
      <c r="I339" s="62">
        <v>-2709.75</v>
      </c>
      <c r="J339" s="62">
        <v>-1500</v>
      </c>
      <c r="K339" s="62">
        <v>0</v>
      </c>
      <c r="L339" s="62" t="s">
        <v>261</v>
      </c>
      <c r="M339" s="62">
        <v>725</v>
      </c>
      <c r="N339" s="62" t="s">
        <v>1691</v>
      </c>
      <c r="O339" s="62">
        <v>25953124</v>
      </c>
      <c r="P339" s="19" t="str">
        <f>MID(L339,3,3)</f>
        <v>RES</v>
      </c>
      <c r="Q339" s="70" t="str">
        <f>IFERROR(MID(N339,5,FIND("/",N339,1)-1),LEFT(N339,3))</f>
        <v>EXP</v>
      </c>
      <c r="R339" s="70" t="str">
        <f>CONCATENATE(P339,Q339)</f>
        <v>RESEXP</v>
      </c>
      <c r="S339" s="70" t="str">
        <f>VLOOKUP(R339,'Coding Matrix'!$D$8:$G$45,4,FALSE)</f>
        <v>Plant</v>
      </c>
      <c r="T339" s="70" t="str">
        <f>VLOOKUP(R339,'Coding Matrix'!$D$8:$E$45,2,FALSE)</f>
        <v>Prior Year Reserve amounts scrapped in current year</v>
      </c>
      <c r="V339" s="70" t="s">
        <v>2338</v>
      </c>
    </row>
    <row r="340" spans="1:22" ht="15" customHeight="1" x14ac:dyDescent="0.25">
      <c r="A340" s="64">
        <v>25</v>
      </c>
      <c r="B340" s="62" t="s">
        <v>15</v>
      </c>
      <c r="C340" s="63">
        <v>43203</v>
      </c>
      <c r="D340" s="62" t="s">
        <v>16</v>
      </c>
      <c r="E340" s="62">
        <v>5611</v>
      </c>
      <c r="F340" s="62" t="s">
        <v>17</v>
      </c>
      <c r="G340" s="62" t="s">
        <v>1693</v>
      </c>
      <c r="H340" s="62">
        <v>-1411.9</v>
      </c>
      <c r="I340" s="62">
        <v>-641.70000000000005</v>
      </c>
      <c r="J340" s="62">
        <v>-1411.9</v>
      </c>
      <c r="K340" s="62">
        <v>0</v>
      </c>
      <c r="L340" s="62" t="s">
        <v>30</v>
      </c>
      <c r="M340" s="62">
        <v>930</v>
      </c>
      <c r="N340" s="62" t="s">
        <v>1694</v>
      </c>
      <c r="O340" s="62">
        <v>25178850</v>
      </c>
      <c r="P340" s="19" t="str">
        <f>MID(L340,3,3)</f>
        <v>EXP</v>
      </c>
      <c r="Q340" s="70" t="str">
        <f>IFERROR(MID(N340,5,FIND("/",N340,1)-1),LEFT(N340,3))</f>
        <v>SOR</v>
      </c>
      <c r="R340" s="70" t="str">
        <f>CONCATENATE(P340,Q340)</f>
        <v>EXPSOR</v>
      </c>
      <c r="S340" s="70" t="str">
        <f>VLOOKUP(R340,'Coding Matrix'!$D$8:$G$45,4,FALSE)</f>
        <v>Plant</v>
      </c>
      <c r="T340" s="70" t="str">
        <f>VLOOKUP(R340,'Coding Matrix'!$D$8:$E$45,2,FALSE)</f>
        <v>Shipped out of rotation</v>
      </c>
      <c r="V340" s="70" t="s">
        <v>2339</v>
      </c>
    </row>
    <row r="341" spans="1:22" ht="15" customHeight="1" x14ac:dyDescent="0.25">
      <c r="A341" s="64">
        <v>25</v>
      </c>
      <c r="B341" s="62" t="s">
        <v>15</v>
      </c>
      <c r="C341" s="63">
        <v>43203</v>
      </c>
      <c r="D341" s="62" t="s">
        <v>16</v>
      </c>
      <c r="E341" s="62">
        <v>6384</v>
      </c>
      <c r="F341" s="62" t="s">
        <v>17</v>
      </c>
      <c r="G341" s="62" t="s">
        <v>1699</v>
      </c>
      <c r="H341" s="62">
        <v>-18</v>
      </c>
      <c r="I341" s="62">
        <v>-35.78</v>
      </c>
      <c r="J341" s="62">
        <v>-18</v>
      </c>
      <c r="K341" s="62">
        <v>0</v>
      </c>
      <c r="L341" s="62" t="s">
        <v>34</v>
      </c>
      <c r="M341" s="62">
        <v>930</v>
      </c>
      <c r="N341" s="62" t="s">
        <v>1700</v>
      </c>
      <c r="O341" s="62">
        <v>25090131</v>
      </c>
      <c r="P341" s="19" t="str">
        <f>MID(L341,3,3)</f>
        <v>OOS</v>
      </c>
      <c r="Q341" s="70" t="str">
        <f>IFERROR(MID(N341,5,FIND("/",N341,1)-1),LEFT(N341,3))</f>
        <v>PKG</v>
      </c>
      <c r="R341" s="70" t="str">
        <f>CONCATENATE(P341,Q341)</f>
        <v>OOSPKG</v>
      </c>
      <c r="S341" s="70" t="str">
        <f>VLOOKUP(R341,'Coding Matrix'!$D$8:$G$45,4,FALSE)</f>
        <v>Plant</v>
      </c>
      <c r="T341" s="70" t="str">
        <f>VLOOKUP(R341,'Coding Matrix'!$D$8:$E$45,2,FALSE)</f>
        <v>Plant Packaging issue</v>
      </c>
      <c r="V341" s="70" t="s">
        <v>2340</v>
      </c>
    </row>
    <row r="342" spans="1:22" ht="15" customHeight="1" x14ac:dyDescent="0.25">
      <c r="A342" s="64">
        <v>25</v>
      </c>
      <c r="B342" s="62" t="s">
        <v>15</v>
      </c>
      <c r="C342" s="63">
        <v>43203</v>
      </c>
      <c r="D342" s="62" t="s">
        <v>16</v>
      </c>
      <c r="E342" s="62">
        <v>7597</v>
      </c>
      <c r="F342" s="62" t="s">
        <v>17</v>
      </c>
      <c r="G342" s="62" t="s">
        <v>1708</v>
      </c>
      <c r="H342" s="62">
        <v>-0.1</v>
      </c>
      <c r="I342" s="62">
        <v>-20.57</v>
      </c>
      <c r="J342" s="62">
        <v>-0.1</v>
      </c>
      <c r="K342" s="62">
        <v>0</v>
      </c>
      <c r="L342" s="62" t="s">
        <v>34</v>
      </c>
      <c r="M342" s="62">
        <v>930</v>
      </c>
      <c r="N342" s="62" t="s">
        <v>1700</v>
      </c>
      <c r="O342" s="62">
        <v>25861222</v>
      </c>
      <c r="P342" s="19" t="str">
        <f>MID(L342,3,3)</f>
        <v>OOS</v>
      </c>
      <c r="Q342" s="70" t="str">
        <f>IFERROR(MID(N342,5,FIND("/",N342,1)-1),LEFT(N342,3))</f>
        <v>PKG</v>
      </c>
      <c r="R342" s="70" t="str">
        <f>CONCATENATE(P342,Q342)</f>
        <v>OOSPKG</v>
      </c>
      <c r="S342" s="70" t="str">
        <f>VLOOKUP(R342,'Coding Matrix'!$D$8:$G$45,4,FALSE)</f>
        <v>Plant</v>
      </c>
      <c r="T342" s="70" t="str">
        <f>VLOOKUP(R342,'Coding Matrix'!$D$8:$E$45,2,FALSE)</f>
        <v>Plant Packaging issue</v>
      </c>
      <c r="V342" s="70" t="s">
        <v>2341</v>
      </c>
    </row>
    <row r="343" spans="1:22" ht="15" customHeight="1" x14ac:dyDescent="0.25">
      <c r="A343" s="64">
        <v>25</v>
      </c>
      <c r="B343" s="62" t="s">
        <v>15</v>
      </c>
      <c r="C343" s="63">
        <v>43203</v>
      </c>
      <c r="D343" s="62" t="s">
        <v>23</v>
      </c>
      <c r="E343" s="62">
        <v>14351</v>
      </c>
      <c r="F343" s="62" t="s">
        <v>32</v>
      </c>
      <c r="G343" s="62" t="s">
        <v>1793</v>
      </c>
      <c r="H343" s="62">
        <v>-2</v>
      </c>
      <c r="I343" s="62">
        <v>-15.29</v>
      </c>
      <c r="J343" s="62">
        <v>-18.8</v>
      </c>
      <c r="K343" s="62">
        <v>0</v>
      </c>
      <c r="L343" s="62" t="s">
        <v>27</v>
      </c>
      <c r="M343" s="62">
        <v>822</v>
      </c>
      <c r="N343" s="62" t="s">
        <v>195</v>
      </c>
      <c r="O343" s="62">
        <v>25167956</v>
      </c>
      <c r="P343" s="19" t="str">
        <f>MID(L343,3,3)</f>
        <v>DMG</v>
      </c>
      <c r="Q343" s="70" t="str">
        <f>IFERROR(MID(N343,5,FIND("/",N343,1)-1),LEFT(N343,3))</f>
        <v>DWH</v>
      </c>
      <c r="R343" s="70" t="str">
        <f>CONCATENATE(P343,Q343)</f>
        <v>DMGDWH</v>
      </c>
      <c r="S343" s="70" t="str">
        <f>VLOOKUP(R343,'Coding Matrix'!$D$8:$G$45,4,FALSE)</f>
        <v>Plant</v>
      </c>
      <c r="T343" s="70" t="str">
        <f>VLOOKUP(R343,'Coding Matrix'!$D$8:$E$45,2,FALSE)</f>
        <v>Damage Warehouse - Material Handling Damage</v>
      </c>
      <c r="U343" s="70"/>
      <c r="V343" s="70" t="s">
        <v>2209</v>
      </c>
    </row>
    <row r="344" spans="1:22" ht="15" customHeight="1" x14ac:dyDescent="0.25">
      <c r="A344" s="64">
        <v>25</v>
      </c>
      <c r="B344" s="62" t="s">
        <v>15</v>
      </c>
      <c r="C344" s="63">
        <v>43203</v>
      </c>
      <c r="D344" s="62" t="s">
        <v>16</v>
      </c>
      <c r="E344" s="62">
        <v>17517</v>
      </c>
      <c r="F344" s="62" t="s">
        <v>17</v>
      </c>
      <c r="G344" s="62" t="s">
        <v>1718</v>
      </c>
      <c r="H344" s="62">
        <v>-1200</v>
      </c>
      <c r="I344" s="62">
        <v>-2384.4</v>
      </c>
      <c r="J344" s="62">
        <v>-1200</v>
      </c>
      <c r="K344" s="62">
        <v>0</v>
      </c>
      <c r="L344" s="62" t="s">
        <v>261</v>
      </c>
      <c r="M344" s="62">
        <v>950</v>
      </c>
      <c r="N344" s="62" t="s">
        <v>1719</v>
      </c>
      <c r="O344" s="62">
        <v>25736283</v>
      </c>
      <c r="P344" s="19" t="str">
        <f>MID(L344,3,3)</f>
        <v>RES</v>
      </c>
      <c r="Q344" s="70" t="str">
        <f>IFERROR(MID(N344,5,FIND("/",N344,1)-1),LEFT(N344,3))</f>
        <v>EXP</v>
      </c>
      <c r="R344" s="70" t="str">
        <f>CONCATENATE(P344,Q344)</f>
        <v>RESEXP</v>
      </c>
      <c r="S344" s="70" t="str">
        <f>VLOOKUP(R344,'Coding Matrix'!$D$8:$G$45,4,FALSE)</f>
        <v>Plant</v>
      </c>
      <c r="T344" s="70" t="str">
        <f>VLOOKUP(R344,'Coding Matrix'!$D$8:$E$45,2,FALSE)</f>
        <v>Prior Year Reserve amounts scrapped in current year</v>
      </c>
      <c r="U344" s="70"/>
      <c r="V344" s="70" t="s">
        <v>2342</v>
      </c>
    </row>
    <row r="345" spans="1:22" ht="15" customHeight="1" x14ac:dyDescent="0.25">
      <c r="A345" s="64">
        <v>25</v>
      </c>
      <c r="B345" s="62" t="s">
        <v>15</v>
      </c>
      <c r="C345" s="63">
        <v>43203</v>
      </c>
      <c r="D345" s="62" t="s">
        <v>16</v>
      </c>
      <c r="E345" s="62">
        <v>17517</v>
      </c>
      <c r="F345" s="62" t="s">
        <v>17</v>
      </c>
      <c r="G345" s="62" t="s">
        <v>1718</v>
      </c>
      <c r="H345" s="62">
        <v>-1200</v>
      </c>
      <c r="I345" s="62">
        <v>-2384.4</v>
      </c>
      <c r="J345" s="62">
        <v>-1200</v>
      </c>
      <c r="K345" s="62">
        <v>0</v>
      </c>
      <c r="L345" s="62" t="s">
        <v>261</v>
      </c>
      <c r="M345" s="62">
        <v>950</v>
      </c>
      <c r="N345" s="62" t="s">
        <v>1719</v>
      </c>
      <c r="O345" s="62">
        <v>25736284</v>
      </c>
      <c r="P345" s="19" t="str">
        <f>MID(L345,3,3)</f>
        <v>RES</v>
      </c>
      <c r="Q345" s="70" t="str">
        <f>IFERROR(MID(N345,5,FIND("/",N345,1)-1),LEFT(N345,3))</f>
        <v>EXP</v>
      </c>
      <c r="R345" s="70" t="str">
        <f>CONCATENATE(P345,Q345)</f>
        <v>RESEXP</v>
      </c>
      <c r="S345" s="70" t="str">
        <f>VLOOKUP(R345,'Coding Matrix'!$D$8:$G$45,4,FALSE)</f>
        <v>Plant</v>
      </c>
      <c r="T345" s="70" t="str">
        <f>VLOOKUP(R345,'Coding Matrix'!$D$8:$E$45,2,FALSE)</f>
        <v>Prior Year Reserve amounts scrapped in current year</v>
      </c>
      <c r="V345" s="70" t="s">
        <v>2342</v>
      </c>
    </row>
    <row r="346" spans="1:22" ht="15" customHeight="1" x14ac:dyDescent="0.25">
      <c r="A346" s="64">
        <v>25</v>
      </c>
      <c r="B346" s="62" t="s">
        <v>15</v>
      </c>
      <c r="C346" s="63">
        <v>43203</v>
      </c>
      <c r="D346" s="62" t="s">
        <v>16</v>
      </c>
      <c r="E346" s="62">
        <v>17517</v>
      </c>
      <c r="F346" s="62" t="s">
        <v>17</v>
      </c>
      <c r="G346" s="62" t="s">
        <v>1718</v>
      </c>
      <c r="H346" s="62">
        <v>-1200</v>
      </c>
      <c r="I346" s="62">
        <v>-2384.4</v>
      </c>
      <c r="J346" s="62">
        <v>-1200</v>
      </c>
      <c r="K346" s="62">
        <v>0</v>
      </c>
      <c r="L346" s="62" t="s">
        <v>261</v>
      </c>
      <c r="M346" s="62">
        <v>950</v>
      </c>
      <c r="N346" s="62" t="s">
        <v>1719</v>
      </c>
      <c r="O346" s="62">
        <v>25736282</v>
      </c>
      <c r="P346" s="19" t="str">
        <f>MID(L346,3,3)</f>
        <v>RES</v>
      </c>
      <c r="Q346" s="70" t="str">
        <f>IFERROR(MID(N346,5,FIND("/",N346,1)-1),LEFT(N346,3))</f>
        <v>EXP</v>
      </c>
      <c r="R346" s="70" t="str">
        <f>CONCATENATE(P346,Q346)</f>
        <v>RESEXP</v>
      </c>
      <c r="S346" s="70" t="str">
        <f>VLOOKUP(R346,'Coding Matrix'!$D$8:$G$45,4,FALSE)</f>
        <v>Plant</v>
      </c>
      <c r="T346" s="70" t="str">
        <f>VLOOKUP(R346,'Coding Matrix'!$D$8:$E$45,2,FALSE)</f>
        <v>Prior Year Reserve amounts scrapped in current year</v>
      </c>
      <c r="U346" s="70"/>
      <c r="V346" s="70" t="s">
        <v>2342</v>
      </c>
    </row>
    <row r="347" spans="1:22" ht="15" customHeight="1" x14ac:dyDescent="0.25">
      <c r="A347" s="64">
        <v>25</v>
      </c>
      <c r="B347" s="62" t="s">
        <v>15</v>
      </c>
      <c r="C347" s="63">
        <v>43203</v>
      </c>
      <c r="D347" s="62" t="s">
        <v>16</v>
      </c>
      <c r="E347" s="62">
        <v>17517</v>
      </c>
      <c r="F347" s="62" t="s">
        <v>17</v>
      </c>
      <c r="G347" s="62" t="s">
        <v>1718</v>
      </c>
      <c r="H347" s="62">
        <v>-500</v>
      </c>
      <c r="I347" s="62">
        <v>-993.5</v>
      </c>
      <c r="J347" s="62">
        <v>-500</v>
      </c>
      <c r="K347" s="62">
        <v>0</v>
      </c>
      <c r="L347" s="62" t="s">
        <v>261</v>
      </c>
      <c r="M347" s="62">
        <v>950</v>
      </c>
      <c r="N347" s="62" t="s">
        <v>1719</v>
      </c>
      <c r="O347" s="62">
        <v>25831946</v>
      </c>
      <c r="P347" s="19" t="str">
        <f>MID(L347,3,3)</f>
        <v>RES</v>
      </c>
      <c r="Q347" s="70" t="str">
        <f>IFERROR(MID(N347,5,FIND("/",N347,1)-1),LEFT(N347,3))</f>
        <v>EXP</v>
      </c>
      <c r="R347" s="70" t="str">
        <f>CONCATENATE(P347,Q347)</f>
        <v>RESEXP</v>
      </c>
      <c r="S347" s="70" t="str">
        <f>VLOOKUP(R347,'Coding Matrix'!$D$8:$G$45,4,FALSE)</f>
        <v>Plant</v>
      </c>
      <c r="T347" s="70" t="str">
        <f>VLOOKUP(R347,'Coding Matrix'!$D$8:$E$45,2,FALSE)</f>
        <v>Prior Year Reserve amounts scrapped in current year</v>
      </c>
      <c r="V347" s="70" t="s">
        <v>2342</v>
      </c>
    </row>
    <row r="348" spans="1:22" ht="15" customHeight="1" x14ac:dyDescent="0.25">
      <c r="A348" s="64">
        <v>25</v>
      </c>
      <c r="B348" s="62" t="s">
        <v>15</v>
      </c>
      <c r="C348" s="63">
        <v>43203</v>
      </c>
      <c r="D348" s="62" t="s">
        <v>16</v>
      </c>
      <c r="E348" s="62">
        <v>17517</v>
      </c>
      <c r="F348" s="62" t="s">
        <v>17</v>
      </c>
      <c r="G348" s="62" t="s">
        <v>1718</v>
      </c>
      <c r="H348" s="62">
        <v>-500</v>
      </c>
      <c r="I348" s="62">
        <v>-993.5</v>
      </c>
      <c r="J348" s="62">
        <v>-500</v>
      </c>
      <c r="K348" s="62">
        <v>0</v>
      </c>
      <c r="L348" s="62" t="s">
        <v>261</v>
      </c>
      <c r="M348" s="62">
        <v>950</v>
      </c>
      <c r="N348" s="62" t="s">
        <v>1719</v>
      </c>
      <c r="O348" s="62">
        <v>25831947</v>
      </c>
      <c r="P348" s="19" t="str">
        <f>MID(L348,3,3)</f>
        <v>RES</v>
      </c>
      <c r="Q348" s="70" t="str">
        <f>IFERROR(MID(N348,5,FIND("/",N348,1)-1),LEFT(N348,3))</f>
        <v>EXP</v>
      </c>
      <c r="R348" s="70" t="str">
        <f>CONCATENATE(P348,Q348)</f>
        <v>RESEXP</v>
      </c>
      <c r="S348" s="70" t="str">
        <f>VLOOKUP(R348,'Coding Matrix'!$D$8:$G$45,4,FALSE)</f>
        <v>Plant</v>
      </c>
      <c r="T348" s="70" t="str">
        <f>VLOOKUP(R348,'Coding Matrix'!$D$8:$E$45,2,FALSE)</f>
        <v>Prior Year Reserve amounts scrapped in current year</v>
      </c>
      <c r="V348" s="70" t="s">
        <v>2342</v>
      </c>
    </row>
    <row r="349" spans="1:22" ht="15" customHeight="1" x14ac:dyDescent="0.25">
      <c r="A349" s="64">
        <v>25</v>
      </c>
      <c r="B349" s="62" t="s">
        <v>15</v>
      </c>
      <c r="C349" s="63">
        <v>43203</v>
      </c>
      <c r="D349" s="62" t="s">
        <v>16</v>
      </c>
      <c r="E349" s="62">
        <v>17517</v>
      </c>
      <c r="F349" s="62" t="s">
        <v>17</v>
      </c>
      <c r="G349" s="62" t="s">
        <v>1718</v>
      </c>
      <c r="H349" s="62">
        <v>-1170.4000000000001</v>
      </c>
      <c r="I349" s="62">
        <v>-2325.58</v>
      </c>
      <c r="J349" s="62">
        <v>-1170.4000000000001</v>
      </c>
      <c r="K349" s="62">
        <v>0</v>
      </c>
      <c r="L349" s="62" t="s">
        <v>261</v>
      </c>
      <c r="M349" s="62">
        <v>950</v>
      </c>
      <c r="N349" s="62" t="s">
        <v>1719</v>
      </c>
      <c r="O349" s="62">
        <v>25831949</v>
      </c>
      <c r="P349" s="19" t="str">
        <f>MID(L349,3,3)</f>
        <v>RES</v>
      </c>
      <c r="Q349" s="70" t="str">
        <f>IFERROR(MID(N349,5,FIND("/",N349,1)-1),LEFT(N349,3))</f>
        <v>EXP</v>
      </c>
      <c r="R349" s="70" t="str">
        <f>CONCATENATE(P349,Q349)</f>
        <v>RESEXP</v>
      </c>
      <c r="S349" s="70" t="str">
        <f>VLOOKUP(R349,'Coding Matrix'!$D$8:$G$45,4,FALSE)</f>
        <v>Plant</v>
      </c>
      <c r="T349" s="70" t="str">
        <f>VLOOKUP(R349,'Coding Matrix'!$D$8:$E$45,2,FALSE)</f>
        <v>Prior Year Reserve amounts scrapped in current year</v>
      </c>
      <c r="V349" s="70" t="s">
        <v>2342</v>
      </c>
    </row>
    <row r="350" spans="1:22" ht="15" customHeight="1" x14ac:dyDescent="0.25">
      <c r="A350" s="64">
        <v>25</v>
      </c>
      <c r="B350" s="62" t="s">
        <v>15</v>
      </c>
      <c r="C350" s="63">
        <v>43203</v>
      </c>
      <c r="D350" s="62" t="s">
        <v>16</v>
      </c>
      <c r="E350" s="62">
        <v>17517</v>
      </c>
      <c r="F350" s="62" t="s">
        <v>17</v>
      </c>
      <c r="G350" s="62" t="s">
        <v>1718</v>
      </c>
      <c r="H350" s="62">
        <v>-1350</v>
      </c>
      <c r="I350" s="62">
        <v>-2682.45</v>
      </c>
      <c r="J350" s="62">
        <v>-1350</v>
      </c>
      <c r="K350" s="62">
        <v>0</v>
      </c>
      <c r="L350" s="62" t="s">
        <v>261</v>
      </c>
      <c r="M350" s="62">
        <v>950</v>
      </c>
      <c r="N350" s="62" t="s">
        <v>1719</v>
      </c>
      <c r="O350" s="62">
        <v>25831950</v>
      </c>
      <c r="P350" s="19" t="str">
        <f>MID(L350,3,3)</f>
        <v>RES</v>
      </c>
      <c r="Q350" s="70" t="str">
        <f>IFERROR(MID(N350,5,FIND("/",N350,1)-1),LEFT(N350,3))</f>
        <v>EXP</v>
      </c>
      <c r="R350" s="70" t="str">
        <f>CONCATENATE(P350,Q350)</f>
        <v>RESEXP</v>
      </c>
      <c r="S350" s="70" t="str">
        <f>VLOOKUP(R350,'Coding Matrix'!$D$8:$G$45,4,FALSE)</f>
        <v>Plant</v>
      </c>
      <c r="T350" s="70" t="str">
        <f>VLOOKUP(R350,'Coding Matrix'!$D$8:$E$45,2,FALSE)</f>
        <v>Prior Year Reserve amounts scrapped in current year</v>
      </c>
      <c r="V350" s="70" t="s">
        <v>2342</v>
      </c>
    </row>
    <row r="351" spans="1:22" ht="15" customHeight="1" x14ac:dyDescent="0.25">
      <c r="A351" s="64">
        <v>25</v>
      </c>
      <c r="B351" s="62" t="s">
        <v>15</v>
      </c>
      <c r="C351" s="63">
        <v>43203</v>
      </c>
      <c r="D351" s="62" t="s">
        <v>23</v>
      </c>
      <c r="E351" s="62">
        <v>19002</v>
      </c>
      <c r="F351" s="62" t="s">
        <v>215</v>
      </c>
      <c r="G351" s="62" t="s">
        <v>1846</v>
      </c>
      <c r="H351" s="62">
        <v>-153</v>
      </c>
      <c r="I351" s="62">
        <v>-1050.75</v>
      </c>
      <c r="J351" s="62">
        <v>-1373.9</v>
      </c>
      <c r="K351" s="62">
        <v>0</v>
      </c>
      <c r="L351" s="62" t="s">
        <v>232</v>
      </c>
      <c r="M351" s="62">
        <v>1325</v>
      </c>
      <c r="N351" s="62" t="s">
        <v>1717</v>
      </c>
      <c r="O351" s="62">
        <v>25913711</v>
      </c>
      <c r="P351" s="19" t="str">
        <f>MID(L351,3,3)</f>
        <v>RES</v>
      </c>
      <c r="Q351" s="70" t="str">
        <f>IFERROR(MID(N351,5,FIND("/",N351,1)-1),LEFT(N351,3))</f>
        <v>EXP</v>
      </c>
      <c r="R351" s="70" t="str">
        <f>CONCATENATE(P351,Q351)</f>
        <v>RESEXP</v>
      </c>
      <c r="S351" s="70" t="str">
        <f>VLOOKUP(R351,'Coding Matrix'!$D$8:$G$45,4,FALSE)</f>
        <v>Plant</v>
      </c>
      <c r="T351" s="70" t="str">
        <f>VLOOKUP(R351,'Coding Matrix'!$D$8:$E$45,2,FALSE)</f>
        <v>Prior Year Reserve amounts scrapped in current year</v>
      </c>
      <c r="V351" s="70" t="s">
        <v>2343</v>
      </c>
    </row>
    <row r="352" spans="1:22" ht="15" customHeight="1" x14ac:dyDescent="0.25">
      <c r="A352" s="64">
        <v>25</v>
      </c>
      <c r="B352" s="62" t="s">
        <v>15</v>
      </c>
      <c r="C352" s="63">
        <v>43203</v>
      </c>
      <c r="D352" s="62" t="s">
        <v>23</v>
      </c>
      <c r="E352" s="62">
        <v>19002</v>
      </c>
      <c r="F352" s="62" t="s">
        <v>215</v>
      </c>
      <c r="G352" s="62" t="s">
        <v>1846</v>
      </c>
      <c r="H352" s="62">
        <v>-143</v>
      </c>
      <c r="I352" s="62">
        <v>-982.07</v>
      </c>
      <c r="J352" s="62">
        <v>-1284.0999999999999</v>
      </c>
      <c r="K352" s="62">
        <v>0</v>
      </c>
      <c r="L352" s="62" t="s">
        <v>232</v>
      </c>
      <c r="M352" s="62">
        <v>1327</v>
      </c>
      <c r="N352" s="62" t="s">
        <v>1717</v>
      </c>
      <c r="O352" s="62">
        <v>25913715</v>
      </c>
      <c r="P352" s="19" t="str">
        <f>MID(L352,3,3)</f>
        <v>RES</v>
      </c>
      <c r="Q352" s="70" t="str">
        <f>IFERROR(MID(N352,5,FIND("/",N352,1)-1),LEFT(N352,3))</f>
        <v>EXP</v>
      </c>
      <c r="R352" s="70" t="str">
        <f>CONCATENATE(P352,Q352)</f>
        <v>RESEXP</v>
      </c>
      <c r="S352" s="70" t="str">
        <f>VLOOKUP(R352,'Coding Matrix'!$D$8:$G$45,4,FALSE)</f>
        <v>Plant</v>
      </c>
      <c r="T352" s="70" t="str">
        <f>VLOOKUP(R352,'Coding Matrix'!$D$8:$E$45,2,FALSE)</f>
        <v>Prior Year Reserve amounts scrapped in current year</v>
      </c>
      <c r="V352" s="70" t="s">
        <v>2343</v>
      </c>
    </row>
    <row r="353" spans="1:22" ht="15" customHeight="1" x14ac:dyDescent="0.25">
      <c r="A353" s="64">
        <v>25</v>
      </c>
      <c r="B353" s="62" t="s">
        <v>15</v>
      </c>
      <c r="C353" s="63">
        <v>43203</v>
      </c>
      <c r="D353" s="62" t="s">
        <v>23</v>
      </c>
      <c r="E353" s="62">
        <v>19002</v>
      </c>
      <c r="F353" s="62" t="s">
        <v>215</v>
      </c>
      <c r="G353" s="62" t="s">
        <v>1846</v>
      </c>
      <c r="H353" s="62">
        <v>-153</v>
      </c>
      <c r="I353" s="62">
        <v>-1050.75</v>
      </c>
      <c r="J353" s="62">
        <v>-1373.9</v>
      </c>
      <c r="K353" s="62">
        <v>0</v>
      </c>
      <c r="L353" s="62" t="s">
        <v>232</v>
      </c>
      <c r="M353" s="62">
        <v>1328</v>
      </c>
      <c r="N353" s="62" t="s">
        <v>1717</v>
      </c>
      <c r="O353" s="62">
        <v>25913713</v>
      </c>
      <c r="P353" s="19" t="str">
        <f>MID(L353,3,3)</f>
        <v>RES</v>
      </c>
      <c r="Q353" s="70" t="str">
        <f>IFERROR(MID(N353,5,FIND("/",N353,1)-1),LEFT(N353,3))</f>
        <v>EXP</v>
      </c>
      <c r="R353" s="70" t="str">
        <f>CONCATENATE(P353,Q353)</f>
        <v>RESEXP</v>
      </c>
      <c r="S353" s="70" t="str">
        <f>VLOOKUP(R353,'Coding Matrix'!$D$8:$G$45,4,FALSE)</f>
        <v>Plant</v>
      </c>
      <c r="T353" s="70" t="str">
        <f>VLOOKUP(R353,'Coding Matrix'!$D$8:$E$45,2,FALSE)</f>
        <v>Prior Year Reserve amounts scrapped in current year</v>
      </c>
      <c r="V353" s="70" t="s">
        <v>2343</v>
      </c>
    </row>
    <row r="354" spans="1:22" ht="15" customHeight="1" x14ac:dyDescent="0.25">
      <c r="A354" s="64">
        <v>25</v>
      </c>
      <c r="B354" s="62" t="s">
        <v>15</v>
      </c>
      <c r="C354" s="63">
        <v>43203</v>
      </c>
      <c r="D354" s="62" t="s">
        <v>23</v>
      </c>
      <c r="E354" s="62">
        <v>19193</v>
      </c>
      <c r="F354" s="62" t="s">
        <v>234</v>
      </c>
      <c r="G354" s="62" t="s">
        <v>1851</v>
      </c>
      <c r="H354" s="62">
        <v>-116</v>
      </c>
      <c r="I354" s="62">
        <v>-906</v>
      </c>
      <c r="J354" s="62">
        <v>-627.6</v>
      </c>
      <c r="K354" s="62">
        <v>0</v>
      </c>
      <c r="L354" s="62" t="s">
        <v>261</v>
      </c>
      <c r="M354" s="62">
        <v>835</v>
      </c>
      <c r="N354" s="62" t="s">
        <v>1852</v>
      </c>
      <c r="O354" s="62">
        <v>25926554</v>
      </c>
      <c r="P354" s="19" t="str">
        <f>MID(L354,3,3)</f>
        <v>RES</v>
      </c>
      <c r="Q354" s="70" t="str">
        <f>IFERROR(MID(N354,5,FIND("/",N354,1)-1),LEFT(N354,3))</f>
        <v xml:space="preserve"> PAST SHIPPABLE/SLO</v>
      </c>
      <c r="R354" s="57" t="s">
        <v>2183</v>
      </c>
      <c r="S354" s="70" t="str">
        <f>VLOOKUP(R354,'Coding Matrix'!$D$8:$G$45,4,FALSE)</f>
        <v>Plant</v>
      </c>
      <c r="T354" s="70" t="str">
        <f>VLOOKUP(R354,'Coding Matrix'!$D$8:$E$45,2,FALSE)</f>
        <v>Prior Year Reserve amounts scrapped in current year</v>
      </c>
      <c r="U354" t="s">
        <v>2184</v>
      </c>
      <c r="V354" s="70" t="s">
        <v>2344</v>
      </c>
    </row>
    <row r="355" spans="1:22" ht="15" customHeight="1" x14ac:dyDescent="0.25">
      <c r="A355" s="64">
        <v>25</v>
      </c>
      <c r="B355" s="62" t="s">
        <v>15</v>
      </c>
      <c r="C355" s="63">
        <v>43203</v>
      </c>
      <c r="D355" s="62" t="s">
        <v>23</v>
      </c>
      <c r="E355" s="62">
        <v>19884</v>
      </c>
      <c r="F355" s="62" t="s">
        <v>199</v>
      </c>
      <c r="G355" s="62" t="s">
        <v>1861</v>
      </c>
      <c r="H355" s="62">
        <v>-95</v>
      </c>
      <c r="I355" s="62">
        <v>-1091.99</v>
      </c>
      <c r="J355" s="62">
        <v>-1496.3</v>
      </c>
      <c r="K355" s="62">
        <v>0</v>
      </c>
      <c r="L355" s="62" t="s">
        <v>261</v>
      </c>
      <c r="M355" s="62">
        <v>901</v>
      </c>
      <c r="N355" s="62" t="s">
        <v>76</v>
      </c>
      <c r="O355" s="62">
        <v>25144302</v>
      </c>
      <c r="P355" s="19" t="str">
        <f>MID(L355,3,3)</f>
        <v>RES</v>
      </c>
      <c r="Q355" s="70" t="str">
        <f>IFERROR(MID(N355,5,FIND("/",N355,1)-1),LEFT(N355,3))</f>
        <v>EXP</v>
      </c>
      <c r="R355" s="70" t="str">
        <f>CONCATENATE(P355,Q355)</f>
        <v>RESEXP</v>
      </c>
      <c r="S355" s="70" t="str">
        <f>VLOOKUP(R355,'Coding Matrix'!$D$8:$G$45,4,FALSE)</f>
        <v>Plant</v>
      </c>
      <c r="T355" s="70" t="str">
        <f>VLOOKUP(R355,'Coding Matrix'!$D$8:$E$45,2,FALSE)</f>
        <v>Prior Year Reserve amounts scrapped in current year</v>
      </c>
      <c r="V355" s="70" t="s">
        <v>2345</v>
      </c>
    </row>
    <row r="356" spans="1:22" ht="15" customHeight="1" x14ac:dyDescent="0.25">
      <c r="A356" s="64">
        <v>25</v>
      </c>
      <c r="B356" s="62" t="s">
        <v>15</v>
      </c>
      <c r="C356" s="63">
        <v>43203</v>
      </c>
      <c r="D356" s="62" t="s">
        <v>23</v>
      </c>
      <c r="E356" s="62">
        <v>19884</v>
      </c>
      <c r="F356" s="62" t="s">
        <v>199</v>
      </c>
      <c r="G356" s="62" t="s">
        <v>1861</v>
      </c>
      <c r="H356" s="62">
        <v>-95</v>
      </c>
      <c r="I356" s="62">
        <v>-1091.99</v>
      </c>
      <c r="J356" s="62">
        <v>-1496.3</v>
      </c>
      <c r="K356" s="62">
        <v>0</v>
      </c>
      <c r="L356" s="62" t="s">
        <v>261</v>
      </c>
      <c r="M356" s="62">
        <v>901</v>
      </c>
      <c r="N356" s="62" t="s">
        <v>76</v>
      </c>
      <c r="O356" s="62">
        <v>25144320</v>
      </c>
      <c r="P356" s="19" t="str">
        <f>MID(L356,3,3)</f>
        <v>RES</v>
      </c>
      <c r="Q356" s="70" t="str">
        <f>IFERROR(MID(N356,5,FIND("/",N356,1)-1),LEFT(N356,3))</f>
        <v>EXP</v>
      </c>
      <c r="R356" s="70" t="str">
        <f>CONCATENATE(P356,Q356)</f>
        <v>RESEXP</v>
      </c>
      <c r="S356" s="70" t="str">
        <f>VLOOKUP(R356,'Coding Matrix'!$D$8:$G$45,4,FALSE)</f>
        <v>Plant</v>
      </c>
      <c r="T356" s="70" t="str">
        <f>VLOOKUP(R356,'Coding Matrix'!$D$8:$E$45,2,FALSE)</f>
        <v>Prior Year Reserve amounts scrapped in current year</v>
      </c>
      <c r="V356" s="70" t="s">
        <v>2345</v>
      </c>
    </row>
    <row r="357" spans="1:22" ht="15" customHeight="1" x14ac:dyDescent="0.25">
      <c r="A357" s="64">
        <v>25</v>
      </c>
      <c r="B357" s="62" t="s">
        <v>15</v>
      </c>
      <c r="C357" s="63">
        <v>43203</v>
      </c>
      <c r="D357" s="62" t="s">
        <v>23</v>
      </c>
      <c r="E357" s="62">
        <v>19884</v>
      </c>
      <c r="F357" s="62" t="s">
        <v>199</v>
      </c>
      <c r="G357" s="62" t="s">
        <v>1861</v>
      </c>
      <c r="H357" s="62">
        <v>-95</v>
      </c>
      <c r="I357" s="62">
        <v>-1091.99</v>
      </c>
      <c r="J357" s="62">
        <v>-1496.3</v>
      </c>
      <c r="K357" s="62">
        <v>0</v>
      </c>
      <c r="L357" s="62" t="s">
        <v>261</v>
      </c>
      <c r="M357" s="62">
        <v>902</v>
      </c>
      <c r="N357" s="62" t="s">
        <v>76</v>
      </c>
      <c r="O357" s="62">
        <v>25144318</v>
      </c>
      <c r="P357" s="19" t="str">
        <f>MID(L357,3,3)</f>
        <v>RES</v>
      </c>
      <c r="Q357" s="70" t="str">
        <f>IFERROR(MID(N357,5,FIND("/",N357,1)-1),LEFT(N357,3))</f>
        <v>EXP</v>
      </c>
      <c r="R357" s="70" t="str">
        <f>CONCATENATE(P357,Q357)</f>
        <v>RESEXP</v>
      </c>
      <c r="S357" s="70" t="str">
        <f>VLOOKUP(R357,'Coding Matrix'!$D$8:$G$45,4,FALSE)</f>
        <v>Plant</v>
      </c>
      <c r="T357" s="70" t="str">
        <f>VLOOKUP(R357,'Coding Matrix'!$D$8:$E$45,2,FALSE)</f>
        <v>Prior Year Reserve amounts scrapped in current year</v>
      </c>
      <c r="V357" s="70" t="s">
        <v>2345</v>
      </c>
    </row>
    <row r="358" spans="1:22" ht="15" customHeight="1" x14ac:dyDescent="0.25">
      <c r="A358" s="64">
        <v>25</v>
      </c>
      <c r="B358" s="62" t="s">
        <v>15</v>
      </c>
      <c r="C358" s="63">
        <v>43203</v>
      </c>
      <c r="D358" s="62" t="s">
        <v>23</v>
      </c>
      <c r="E358" s="62">
        <v>19884</v>
      </c>
      <c r="F358" s="62" t="s">
        <v>199</v>
      </c>
      <c r="G358" s="62" t="s">
        <v>1861</v>
      </c>
      <c r="H358" s="62">
        <v>-95</v>
      </c>
      <c r="I358" s="62">
        <v>-1091.99</v>
      </c>
      <c r="J358" s="62">
        <v>-1496.3</v>
      </c>
      <c r="K358" s="62">
        <v>0</v>
      </c>
      <c r="L358" s="62" t="s">
        <v>261</v>
      </c>
      <c r="M358" s="62">
        <v>902</v>
      </c>
      <c r="N358" s="62" t="s">
        <v>76</v>
      </c>
      <c r="O358" s="62">
        <v>25144319</v>
      </c>
      <c r="P358" s="19" t="str">
        <f>MID(L358,3,3)</f>
        <v>RES</v>
      </c>
      <c r="Q358" s="70" t="str">
        <f>IFERROR(MID(N358,5,FIND("/",N358,1)-1),LEFT(N358,3))</f>
        <v>EXP</v>
      </c>
      <c r="R358" s="70" t="str">
        <f>CONCATENATE(P358,Q358)</f>
        <v>RESEXP</v>
      </c>
      <c r="S358" s="70" t="str">
        <f>VLOOKUP(R358,'Coding Matrix'!$D$8:$G$45,4,FALSE)</f>
        <v>Plant</v>
      </c>
      <c r="T358" s="70" t="str">
        <f>VLOOKUP(R358,'Coding Matrix'!$D$8:$E$45,2,FALSE)</f>
        <v>Prior Year Reserve amounts scrapped in current year</v>
      </c>
      <c r="V358" s="70" t="s">
        <v>2345</v>
      </c>
    </row>
    <row r="359" spans="1:22" ht="15" customHeight="1" x14ac:dyDescent="0.25">
      <c r="A359" s="64">
        <v>25</v>
      </c>
      <c r="B359" s="62" t="s">
        <v>15</v>
      </c>
      <c r="C359" s="63">
        <v>43203</v>
      </c>
      <c r="D359" s="62" t="s">
        <v>23</v>
      </c>
      <c r="E359" s="62">
        <v>19884</v>
      </c>
      <c r="F359" s="62" t="s">
        <v>199</v>
      </c>
      <c r="G359" s="62" t="s">
        <v>1861</v>
      </c>
      <c r="H359" s="62">
        <v>-95</v>
      </c>
      <c r="I359" s="62">
        <v>-1091.99</v>
      </c>
      <c r="J359" s="62">
        <v>-1496.3</v>
      </c>
      <c r="K359" s="62">
        <v>0</v>
      </c>
      <c r="L359" s="62" t="s">
        <v>261</v>
      </c>
      <c r="M359" s="62">
        <v>903</v>
      </c>
      <c r="N359" s="62" t="s">
        <v>76</v>
      </c>
      <c r="O359" s="62">
        <v>25144317</v>
      </c>
      <c r="P359" s="19" t="str">
        <f>MID(L359,3,3)</f>
        <v>RES</v>
      </c>
      <c r="Q359" s="70" t="str">
        <f>IFERROR(MID(N359,5,FIND("/",N359,1)-1),LEFT(N359,3))</f>
        <v>EXP</v>
      </c>
      <c r="R359" s="70" t="str">
        <f>CONCATENATE(P359,Q359)</f>
        <v>RESEXP</v>
      </c>
      <c r="S359" s="70" t="str">
        <f>VLOOKUP(R359,'Coding Matrix'!$D$8:$G$45,4,FALSE)</f>
        <v>Plant</v>
      </c>
      <c r="T359" s="70" t="str">
        <f>VLOOKUP(R359,'Coding Matrix'!$D$8:$E$45,2,FALSE)</f>
        <v>Prior Year Reserve amounts scrapped in current year</v>
      </c>
      <c r="V359" s="70" t="s">
        <v>2345</v>
      </c>
    </row>
    <row r="360" spans="1:22" ht="15" customHeight="1" x14ac:dyDescent="0.25">
      <c r="A360" s="64">
        <v>25</v>
      </c>
      <c r="B360" s="62" t="s">
        <v>15</v>
      </c>
      <c r="C360" s="63">
        <v>43203</v>
      </c>
      <c r="D360" s="62" t="s">
        <v>23</v>
      </c>
      <c r="E360" s="62">
        <v>19884</v>
      </c>
      <c r="F360" s="62" t="s">
        <v>199</v>
      </c>
      <c r="G360" s="62" t="s">
        <v>1861</v>
      </c>
      <c r="H360" s="62">
        <v>-95</v>
      </c>
      <c r="I360" s="62">
        <v>-1091.99</v>
      </c>
      <c r="J360" s="62">
        <v>-1496.3</v>
      </c>
      <c r="K360" s="62">
        <v>0</v>
      </c>
      <c r="L360" s="62" t="s">
        <v>261</v>
      </c>
      <c r="M360" s="62">
        <v>903</v>
      </c>
      <c r="N360" s="62" t="s">
        <v>76</v>
      </c>
      <c r="O360" s="62">
        <v>25144300</v>
      </c>
      <c r="P360" s="19" t="str">
        <f>MID(L360,3,3)</f>
        <v>RES</v>
      </c>
      <c r="Q360" s="70" t="str">
        <f>IFERROR(MID(N360,5,FIND("/",N360,1)-1),LEFT(N360,3))</f>
        <v>EXP</v>
      </c>
      <c r="R360" s="70" t="str">
        <f>CONCATENATE(P360,Q360)</f>
        <v>RESEXP</v>
      </c>
      <c r="S360" s="70" t="str">
        <f>VLOOKUP(R360,'Coding Matrix'!$D$8:$G$45,4,FALSE)</f>
        <v>Plant</v>
      </c>
      <c r="T360" s="70" t="str">
        <f>VLOOKUP(R360,'Coding Matrix'!$D$8:$E$45,2,FALSE)</f>
        <v>Prior Year Reserve amounts scrapped in current year</v>
      </c>
      <c r="U360" s="70"/>
      <c r="V360" s="70" t="s">
        <v>2345</v>
      </c>
    </row>
    <row r="361" spans="1:22" ht="15" customHeight="1" x14ac:dyDescent="0.25">
      <c r="A361" s="64">
        <v>25</v>
      </c>
      <c r="B361" s="62" t="s">
        <v>15</v>
      </c>
      <c r="C361" s="63">
        <v>43203</v>
      </c>
      <c r="D361" s="62" t="s">
        <v>23</v>
      </c>
      <c r="E361" s="62">
        <v>19884</v>
      </c>
      <c r="F361" s="62" t="s">
        <v>199</v>
      </c>
      <c r="G361" s="62" t="s">
        <v>1861</v>
      </c>
      <c r="H361" s="62">
        <v>-95</v>
      </c>
      <c r="I361" s="62">
        <v>-1091.99</v>
      </c>
      <c r="J361" s="62">
        <v>-1496.3</v>
      </c>
      <c r="K361" s="62">
        <v>0</v>
      </c>
      <c r="L361" s="62" t="s">
        <v>261</v>
      </c>
      <c r="M361" s="62">
        <v>904</v>
      </c>
      <c r="N361" s="62" t="s">
        <v>76</v>
      </c>
      <c r="O361" s="62">
        <v>25144301</v>
      </c>
      <c r="P361" s="19" t="str">
        <f>MID(L361,3,3)</f>
        <v>RES</v>
      </c>
      <c r="Q361" s="70" t="str">
        <f>IFERROR(MID(N361,5,FIND("/",N361,1)-1),LEFT(N361,3))</f>
        <v>EXP</v>
      </c>
      <c r="R361" s="70" t="str">
        <f>CONCATENATE(P361,Q361)</f>
        <v>RESEXP</v>
      </c>
      <c r="S361" s="70" t="str">
        <f>VLOOKUP(R361,'Coding Matrix'!$D$8:$G$45,4,FALSE)</f>
        <v>Plant</v>
      </c>
      <c r="T361" s="70" t="str">
        <f>VLOOKUP(R361,'Coding Matrix'!$D$8:$E$45,2,FALSE)</f>
        <v>Prior Year Reserve amounts scrapped in current year</v>
      </c>
      <c r="U361" s="70"/>
      <c r="V361" s="70" t="s">
        <v>2345</v>
      </c>
    </row>
    <row r="362" spans="1:22" ht="15" customHeight="1" x14ac:dyDescent="0.25">
      <c r="A362" s="64">
        <v>25</v>
      </c>
      <c r="B362" s="62" t="s">
        <v>15</v>
      </c>
      <c r="C362" s="63">
        <v>43203</v>
      </c>
      <c r="D362" s="62" t="s">
        <v>23</v>
      </c>
      <c r="E362" s="62">
        <v>20195</v>
      </c>
      <c r="F362" s="62" t="s">
        <v>1874</v>
      </c>
      <c r="G362" s="62" t="s">
        <v>1875</v>
      </c>
      <c r="H362" s="62">
        <v>-2</v>
      </c>
      <c r="I362" s="62">
        <v>-31.28</v>
      </c>
      <c r="J362" s="62">
        <v>-60.8</v>
      </c>
      <c r="K362" s="62">
        <v>0</v>
      </c>
      <c r="L362" s="62" t="s">
        <v>26</v>
      </c>
      <c r="M362" s="62">
        <v>1412</v>
      </c>
      <c r="N362" s="62" t="s">
        <v>201</v>
      </c>
      <c r="O362" s="62">
        <v>25180963</v>
      </c>
      <c r="P362" s="19" t="str">
        <f>MID(L362,3,3)</f>
        <v>OOS</v>
      </c>
      <c r="Q362" s="70" t="str">
        <f>IFERROR(MID(N362,5,FIND("/",N362,1)-1),LEFT(N362,3))</f>
        <v>SEL</v>
      </c>
      <c r="R362" s="70" t="str">
        <f>CONCATENATE(P362,Q362)</f>
        <v>OOSSEL</v>
      </c>
      <c r="S362" s="70" t="str">
        <f>VLOOKUP(R362,'Coding Matrix'!$D$8:$G$45,4,FALSE)</f>
        <v>Plant</v>
      </c>
      <c r="T362" s="70" t="str">
        <f>VLOOKUP(R362,'Coding Matrix'!$D$8:$E$45,2,FALSE)</f>
        <v>Seal Issues - Leakers</v>
      </c>
      <c r="V362" s="70" t="s">
        <v>2346</v>
      </c>
    </row>
    <row r="363" spans="1:22" ht="15" customHeight="1" x14ac:dyDescent="0.25">
      <c r="A363" s="64">
        <v>25</v>
      </c>
      <c r="B363" s="62" t="s">
        <v>15</v>
      </c>
      <c r="C363" s="63">
        <v>43203</v>
      </c>
      <c r="D363" s="62" t="s">
        <v>23</v>
      </c>
      <c r="E363" s="62">
        <v>20799</v>
      </c>
      <c r="F363" s="62" t="s">
        <v>223</v>
      </c>
      <c r="G363" s="62" t="s">
        <v>1884</v>
      </c>
      <c r="H363" s="62">
        <v>-4</v>
      </c>
      <c r="I363" s="62">
        <v>-99.89</v>
      </c>
      <c r="J363" s="62">
        <v>-150.4</v>
      </c>
      <c r="K363" s="62">
        <v>0</v>
      </c>
      <c r="L363" s="62" t="s">
        <v>34</v>
      </c>
      <c r="M363" s="62">
        <v>1209</v>
      </c>
      <c r="N363" s="62" t="s">
        <v>194</v>
      </c>
      <c r="O363" s="62">
        <v>33110939</v>
      </c>
      <c r="P363" s="19" t="str">
        <f>MID(L363,3,3)</f>
        <v>OOS</v>
      </c>
      <c r="Q363" s="70" t="str">
        <f>IFERROR(MID(N363,5,FIND("/",N363,1)-1),LEFT(N363,3))</f>
        <v>SEL</v>
      </c>
      <c r="R363" s="70" t="str">
        <f>CONCATENATE(P363,Q363)</f>
        <v>OOSSEL</v>
      </c>
      <c r="S363" s="70" t="str">
        <f>VLOOKUP(R363,'Coding Matrix'!$D$8:$G$45,4,FALSE)</f>
        <v>Plant</v>
      </c>
      <c r="T363" s="70" t="str">
        <f>VLOOKUP(R363,'Coding Matrix'!$D$8:$E$45,2,FALSE)</f>
        <v>Seal Issues - Leakers</v>
      </c>
      <c r="V363" s="70" t="s">
        <v>2347</v>
      </c>
    </row>
    <row r="364" spans="1:22" ht="15" customHeight="1" x14ac:dyDescent="0.25">
      <c r="A364" s="64">
        <v>25</v>
      </c>
      <c r="B364" s="62" t="s">
        <v>15</v>
      </c>
      <c r="C364" s="63">
        <v>43203</v>
      </c>
      <c r="D364" s="62" t="s">
        <v>23</v>
      </c>
      <c r="E364" s="62">
        <v>21817</v>
      </c>
      <c r="F364" s="62" t="s">
        <v>244</v>
      </c>
      <c r="G364" s="62" t="s">
        <v>245</v>
      </c>
      <c r="H364" s="62">
        <v>-1</v>
      </c>
      <c r="I364" s="62">
        <v>-17.68</v>
      </c>
      <c r="J364" s="62">
        <v>-30</v>
      </c>
      <c r="K364" s="62">
        <v>0</v>
      </c>
      <c r="L364" s="62" t="s">
        <v>26</v>
      </c>
      <c r="M364" s="62">
        <v>1415</v>
      </c>
      <c r="N364" s="62" t="s">
        <v>201</v>
      </c>
      <c r="O364" s="62">
        <v>25211377</v>
      </c>
      <c r="P364" s="19" t="str">
        <f>MID(L364,3,3)</f>
        <v>OOS</v>
      </c>
      <c r="Q364" s="70" t="str">
        <f>IFERROR(MID(N364,5,FIND("/",N364,1)-1),LEFT(N364,3))</f>
        <v>SEL</v>
      </c>
      <c r="R364" s="70" t="str">
        <f>CONCATENATE(P364,Q364)</f>
        <v>OOSSEL</v>
      </c>
      <c r="S364" s="70" t="str">
        <f>VLOOKUP(R364,'Coding Matrix'!$D$8:$G$45,4,FALSE)</f>
        <v>Plant</v>
      </c>
      <c r="T364" s="70" t="str">
        <f>VLOOKUP(R364,'Coding Matrix'!$D$8:$E$45,2,FALSE)</f>
        <v>Seal Issues - Leakers</v>
      </c>
      <c r="V364" s="70" t="s">
        <v>2313</v>
      </c>
    </row>
    <row r="365" spans="1:22" ht="15" customHeight="1" x14ac:dyDescent="0.25">
      <c r="A365" s="64">
        <v>25</v>
      </c>
      <c r="B365" s="62" t="s">
        <v>15</v>
      </c>
      <c r="C365" s="63">
        <v>43203</v>
      </c>
      <c r="D365" s="62" t="s">
        <v>23</v>
      </c>
      <c r="E365" s="62">
        <v>21922</v>
      </c>
      <c r="F365" s="62" t="s">
        <v>51</v>
      </c>
      <c r="G365" s="62" t="s">
        <v>1922</v>
      </c>
      <c r="H365" s="62">
        <v>-1</v>
      </c>
      <c r="I365" s="62">
        <v>-16.04</v>
      </c>
      <c r="J365" s="62">
        <v>-35.799999999999997</v>
      </c>
      <c r="K365" s="62">
        <v>0</v>
      </c>
      <c r="L365" s="62" t="s">
        <v>27</v>
      </c>
      <c r="M365" s="62">
        <v>1104</v>
      </c>
      <c r="N365" s="62" t="s">
        <v>195</v>
      </c>
      <c r="O365" s="62">
        <v>25132081</v>
      </c>
      <c r="P365" s="19" t="str">
        <f>MID(L365,3,3)</f>
        <v>DMG</v>
      </c>
      <c r="Q365" s="70" t="str">
        <f>IFERROR(MID(N365,5,FIND("/",N365,1)-1),LEFT(N365,3))</f>
        <v>DWH</v>
      </c>
      <c r="R365" s="70" t="str">
        <f>CONCATENATE(P365,Q365)</f>
        <v>DMGDWH</v>
      </c>
      <c r="S365" s="70" t="str">
        <f>VLOOKUP(R365,'Coding Matrix'!$D$8:$G$45,4,FALSE)</f>
        <v>Plant</v>
      </c>
      <c r="T365" s="70" t="str">
        <f>VLOOKUP(R365,'Coding Matrix'!$D$8:$E$45,2,FALSE)</f>
        <v>Damage Warehouse - Material Handling Damage</v>
      </c>
      <c r="V365" s="70" t="s">
        <v>2348</v>
      </c>
    </row>
    <row r="366" spans="1:22" ht="15" customHeight="1" x14ac:dyDescent="0.25">
      <c r="A366" s="64">
        <v>25</v>
      </c>
      <c r="B366" s="62" t="s">
        <v>15</v>
      </c>
      <c r="C366" s="63">
        <v>43203</v>
      </c>
      <c r="D366" s="62" t="s">
        <v>60</v>
      </c>
      <c r="E366" s="62">
        <v>23133</v>
      </c>
      <c r="F366" s="62" t="s">
        <v>17</v>
      </c>
      <c r="G366" s="62" t="s">
        <v>266</v>
      </c>
      <c r="H366" s="62">
        <v>-25</v>
      </c>
      <c r="I366" s="62">
        <v>-512.5</v>
      </c>
      <c r="J366" s="62">
        <v>-25</v>
      </c>
      <c r="K366" s="62">
        <v>0</v>
      </c>
      <c r="L366" s="62" t="s">
        <v>34</v>
      </c>
      <c r="M366" s="62">
        <v>935</v>
      </c>
      <c r="N366" s="62" t="s">
        <v>2009</v>
      </c>
      <c r="O366" s="62">
        <v>25217669</v>
      </c>
      <c r="P366" s="19" t="str">
        <f>MID(L366,3,3)</f>
        <v>OOS</v>
      </c>
      <c r="Q366" s="70" t="str">
        <f>IFERROR(MID(N366,5,FIND("/",N366,1)-1),LEFT(N366,3))</f>
        <v>SUP</v>
      </c>
      <c r="R366" s="70" t="str">
        <f>CONCATENATE(P366,Q366)</f>
        <v>OOSSUP</v>
      </c>
      <c r="S366" s="70" t="str">
        <f>VLOOKUP(R366,'Coding Matrix'!$D$8:$G$45,4,FALSE)</f>
        <v>Plant</v>
      </c>
      <c r="T366" s="70" t="str">
        <f>VLOOKUP(R366,'Coding Matrix'!$D$8:$E$45,2,FALSE)</f>
        <v>Supplies</v>
      </c>
      <c r="V366" s="70" t="s">
        <v>2300</v>
      </c>
    </row>
    <row r="367" spans="1:22" ht="15" customHeight="1" x14ac:dyDescent="0.25">
      <c r="A367" s="64">
        <v>25</v>
      </c>
      <c r="B367" s="62" t="s">
        <v>15</v>
      </c>
      <c r="C367" s="63">
        <v>43203</v>
      </c>
      <c r="D367" s="62" t="s">
        <v>16</v>
      </c>
      <c r="E367" s="62">
        <v>25835</v>
      </c>
      <c r="F367" s="62" t="s">
        <v>17</v>
      </c>
      <c r="G367" s="62" t="s">
        <v>1738</v>
      </c>
      <c r="H367" s="62">
        <v>-9980.7999999999993</v>
      </c>
      <c r="I367" s="62">
        <v>-1064.95</v>
      </c>
      <c r="J367" s="62">
        <v>-9980.7999999999993</v>
      </c>
      <c r="K367" s="62">
        <v>0</v>
      </c>
      <c r="L367" s="62" t="s">
        <v>34</v>
      </c>
      <c r="M367" s="62">
        <v>935</v>
      </c>
      <c r="N367" s="62" t="s">
        <v>1739</v>
      </c>
      <c r="O367" s="62">
        <v>25215990</v>
      </c>
      <c r="P367" s="19" t="str">
        <f>MID(L367,3,3)</f>
        <v>OOS</v>
      </c>
      <c r="Q367" s="70" t="str">
        <f>IFERROR(MID(N367,5,FIND("/",N367,1)-1),LEFT(N367,3))</f>
        <v>MIC</v>
      </c>
      <c r="R367" s="70" t="str">
        <f>CONCATENATE(P367,Q367)</f>
        <v>OOSMIC</v>
      </c>
      <c r="S367" s="70" t="str">
        <f>VLOOKUP(R367,'Coding Matrix'!$D$8:$G$45,4,FALSE)</f>
        <v>Plant</v>
      </c>
      <c r="T367" s="70" t="str">
        <f>VLOOKUP(R367,'Coding Matrix'!$D$8:$E$45,2,FALSE)</f>
        <v>Micro issue</v>
      </c>
      <c r="V367" s="70" t="s">
        <v>2349</v>
      </c>
    </row>
    <row r="368" spans="1:22" ht="15" customHeight="1" x14ac:dyDescent="0.25">
      <c r="A368" s="64">
        <v>25</v>
      </c>
      <c r="B368" s="62" t="s">
        <v>15</v>
      </c>
      <c r="C368" s="63">
        <v>43203</v>
      </c>
      <c r="D368" s="62" t="s">
        <v>16</v>
      </c>
      <c r="E368" s="62">
        <v>35042</v>
      </c>
      <c r="F368" s="62" t="s">
        <v>17</v>
      </c>
      <c r="G368" s="62" t="s">
        <v>1746</v>
      </c>
      <c r="H368" s="62">
        <v>-232</v>
      </c>
      <c r="I368" s="62">
        <v>-577.65</v>
      </c>
      <c r="J368" s="62">
        <v>-232</v>
      </c>
      <c r="K368" s="62">
        <v>0</v>
      </c>
      <c r="L368" s="62" t="s">
        <v>30</v>
      </c>
      <c r="M368" s="62">
        <v>725</v>
      </c>
      <c r="N368" s="62" t="s">
        <v>1747</v>
      </c>
      <c r="O368" s="62">
        <v>25137540</v>
      </c>
      <c r="P368" s="19" t="str">
        <f>MID(L368,3,3)</f>
        <v>EXP</v>
      </c>
      <c r="Q368" s="70" t="str">
        <f>IFERROR(MID(N368,5,FIND("/",N368,1)-1),LEFT(N368,3))</f>
        <v>SOR</v>
      </c>
      <c r="R368" s="70" t="str">
        <f>CONCATENATE(P368,Q368)</f>
        <v>EXPSOR</v>
      </c>
      <c r="S368" s="70" t="str">
        <f>VLOOKUP(R368,'Coding Matrix'!$D$8:$G$45,4,FALSE)</f>
        <v>Plant</v>
      </c>
      <c r="T368" s="70" t="str">
        <f>VLOOKUP(R368,'Coding Matrix'!$D$8:$E$45,2,FALSE)</f>
        <v>Shipped out of rotation</v>
      </c>
      <c r="V368" s="70" t="s">
        <v>2350</v>
      </c>
    </row>
    <row r="369" spans="1:22" ht="15" customHeight="1" x14ac:dyDescent="0.25">
      <c r="A369" s="64">
        <v>25</v>
      </c>
      <c r="B369" s="62" t="s">
        <v>15</v>
      </c>
      <c r="C369" s="63">
        <v>43203</v>
      </c>
      <c r="D369" s="62" t="s">
        <v>16</v>
      </c>
      <c r="E369" s="62">
        <v>38111</v>
      </c>
      <c r="F369" s="62" t="s">
        <v>17</v>
      </c>
      <c r="G369" s="62" t="s">
        <v>1765</v>
      </c>
      <c r="H369" s="62">
        <v>-2330</v>
      </c>
      <c r="I369" s="62">
        <v>-273.3</v>
      </c>
      <c r="J369" s="62">
        <v>-2330</v>
      </c>
      <c r="K369" s="62">
        <v>0</v>
      </c>
      <c r="L369" s="62" t="s">
        <v>30</v>
      </c>
      <c r="M369" s="62">
        <v>1305</v>
      </c>
      <c r="N369" s="62" t="s">
        <v>1766</v>
      </c>
      <c r="O369" s="62">
        <v>25004654</v>
      </c>
      <c r="P369" s="19" t="str">
        <f>MID(L369,3,3)</f>
        <v>EXP</v>
      </c>
      <c r="Q369" s="70" t="str">
        <f>IFERROR(MID(N369,5,FIND("/",N369,1)-1),LEFT(N369,3))</f>
        <v>SOR</v>
      </c>
      <c r="R369" s="70" t="str">
        <f>CONCATENATE(P369,Q369)</f>
        <v>EXPSOR</v>
      </c>
      <c r="S369" s="70" t="str">
        <f>VLOOKUP(R369,'Coding Matrix'!$D$8:$G$45,4,FALSE)</f>
        <v>Plant</v>
      </c>
      <c r="T369" s="70" t="str">
        <f>VLOOKUP(R369,'Coding Matrix'!$D$8:$E$45,2,FALSE)</f>
        <v>Shipped out of rotation</v>
      </c>
      <c r="V369" s="70" t="s">
        <v>2351</v>
      </c>
    </row>
    <row r="370" spans="1:22" ht="15" customHeight="1" x14ac:dyDescent="0.25">
      <c r="A370" s="64">
        <v>25</v>
      </c>
      <c r="B370" s="62" t="s">
        <v>15</v>
      </c>
      <c r="C370" s="63">
        <v>43203</v>
      </c>
      <c r="D370" s="62" t="s">
        <v>16</v>
      </c>
      <c r="E370" s="62">
        <v>39917</v>
      </c>
      <c r="F370" s="62" t="s">
        <v>17</v>
      </c>
      <c r="G370" s="62" t="s">
        <v>1770</v>
      </c>
      <c r="H370" s="62">
        <v>-4920</v>
      </c>
      <c r="I370" s="62">
        <v>-2832.93</v>
      </c>
      <c r="J370" s="62">
        <v>-4920</v>
      </c>
      <c r="K370" s="62">
        <v>0</v>
      </c>
      <c r="L370" s="62" t="s">
        <v>1771</v>
      </c>
      <c r="M370" s="62">
        <v>1650</v>
      </c>
      <c r="N370" s="62" t="s">
        <v>1772</v>
      </c>
      <c r="O370" s="62">
        <v>25897374</v>
      </c>
      <c r="P370" s="19" t="str">
        <f>MID(L370,3,3)</f>
        <v>RDP</v>
      </c>
      <c r="Q370" s="70" t="str">
        <f>IFERROR(MID(N370,5,FIND("/",N370,1)-1),LEFT(N370,3))</f>
        <v>RDP</v>
      </c>
      <c r="R370" s="70" t="str">
        <f>CONCATENATE(P370,Q370)</f>
        <v>RDPRDP</v>
      </c>
      <c r="S370" s="70" t="str">
        <f>VLOOKUP(R370,'Coding Matrix'!$D$8:$G$45,4,FALSE)</f>
        <v xml:space="preserve">R&amp;D </v>
      </c>
      <c r="T370" s="70" t="str">
        <f>VLOOKUP(R370,'Coding Matrix'!$D$8:$E$45,2,FALSE)</f>
        <v>Test products and test runs</v>
      </c>
      <c r="V370" s="70" t="s">
        <v>2352</v>
      </c>
    </row>
    <row r="371" spans="1:22" ht="15" customHeight="1" x14ac:dyDescent="0.25">
      <c r="A371" s="64">
        <v>25</v>
      </c>
      <c r="B371" s="62" t="s">
        <v>15</v>
      </c>
      <c r="C371" s="63">
        <v>43203</v>
      </c>
      <c r="D371" s="62" t="s">
        <v>16</v>
      </c>
      <c r="E371" s="62">
        <v>39925</v>
      </c>
      <c r="F371" s="62" t="s">
        <v>17</v>
      </c>
      <c r="G371" s="62" t="s">
        <v>1773</v>
      </c>
      <c r="H371" s="62">
        <v>-5160.7</v>
      </c>
      <c r="I371" s="62">
        <v>-1045.55</v>
      </c>
      <c r="J371" s="62">
        <v>-5160.7</v>
      </c>
      <c r="K371" s="62">
        <v>0</v>
      </c>
      <c r="L371" s="62" t="s">
        <v>1771</v>
      </c>
      <c r="M371" s="62">
        <v>1650</v>
      </c>
      <c r="N371" s="62" t="s">
        <v>1772</v>
      </c>
      <c r="O371" s="62">
        <v>25219943</v>
      </c>
      <c r="P371" s="19" t="str">
        <f>MID(L371,3,3)</f>
        <v>RDP</v>
      </c>
      <c r="Q371" s="70" t="str">
        <f>IFERROR(MID(N371,5,FIND("/",N371,1)-1),LEFT(N371,3))</f>
        <v>RDP</v>
      </c>
      <c r="R371" s="70" t="str">
        <f>CONCATENATE(P371,Q371)</f>
        <v>RDPRDP</v>
      </c>
      <c r="S371" s="70" t="str">
        <f>VLOOKUP(R371,'Coding Matrix'!$D$8:$G$45,4,FALSE)</f>
        <v xml:space="preserve">R&amp;D </v>
      </c>
      <c r="T371" s="70" t="str">
        <f>VLOOKUP(R371,'Coding Matrix'!$D$8:$E$45,2,FALSE)</f>
        <v>Test products and test runs</v>
      </c>
      <c r="V371" s="70" t="s">
        <v>2353</v>
      </c>
    </row>
    <row r="372" spans="1:22" ht="15" customHeight="1" x14ac:dyDescent="0.25">
      <c r="A372" s="64">
        <v>25</v>
      </c>
      <c r="B372" s="62" t="s">
        <v>15</v>
      </c>
      <c r="C372" s="63">
        <v>43203</v>
      </c>
      <c r="D372" s="62" t="s">
        <v>23</v>
      </c>
      <c r="E372" s="62">
        <v>47020</v>
      </c>
      <c r="F372" s="62" t="s">
        <v>32</v>
      </c>
      <c r="G372" s="62" t="s">
        <v>1954</v>
      </c>
      <c r="H372" s="62">
        <v>-5</v>
      </c>
      <c r="I372" s="62">
        <v>-32.700000000000003</v>
      </c>
      <c r="J372" s="62">
        <v>-26.5</v>
      </c>
      <c r="K372" s="62">
        <v>0</v>
      </c>
      <c r="L372" s="62" t="s">
        <v>27</v>
      </c>
      <c r="M372" s="62">
        <v>708</v>
      </c>
      <c r="N372" s="62" t="s">
        <v>195</v>
      </c>
      <c r="O372" s="62">
        <v>25169183</v>
      </c>
      <c r="P372" s="19" t="str">
        <f>MID(L372,3,3)</f>
        <v>DMG</v>
      </c>
      <c r="Q372" s="70" t="str">
        <f>IFERROR(MID(N372,5,FIND("/",N372,1)-1),LEFT(N372,3))</f>
        <v>DWH</v>
      </c>
      <c r="R372" s="70" t="str">
        <f>CONCATENATE(P372,Q372)</f>
        <v>DMGDWH</v>
      </c>
      <c r="S372" s="70" t="str">
        <f>VLOOKUP(R372,'Coding Matrix'!$D$8:$G$45,4,FALSE)</f>
        <v>Plant</v>
      </c>
      <c r="T372" s="70" t="str">
        <f>VLOOKUP(R372,'Coding Matrix'!$D$8:$E$45,2,FALSE)</f>
        <v>Damage Warehouse - Material Handling Damage</v>
      </c>
      <c r="V372" s="70" t="s">
        <v>2261</v>
      </c>
    </row>
    <row r="373" spans="1:22" ht="15" customHeight="1" x14ac:dyDescent="0.25">
      <c r="A373" s="64">
        <v>25</v>
      </c>
      <c r="B373" s="62" t="s">
        <v>15</v>
      </c>
      <c r="C373" s="63">
        <v>43203</v>
      </c>
      <c r="D373" s="62" t="s">
        <v>23</v>
      </c>
      <c r="E373" s="62">
        <v>47020</v>
      </c>
      <c r="F373" s="62" t="s">
        <v>32</v>
      </c>
      <c r="G373" s="62" t="s">
        <v>1954</v>
      </c>
      <c r="H373" s="62">
        <v>-1</v>
      </c>
      <c r="I373" s="62">
        <v>-6.54</v>
      </c>
      <c r="J373" s="62">
        <v>-5.3</v>
      </c>
      <c r="K373" s="62">
        <v>0</v>
      </c>
      <c r="L373" s="62" t="s">
        <v>27</v>
      </c>
      <c r="M373" s="62">
        <v>708</v>
      </c>
      <c r="N373" s="62" t="s">
        <v>195</v>
      </c>
      <c r="O373" s="62">
        <v>25161521</v>
      </c>
      <c r="P373" s="19" t="str">
        <f>MID(L373,3,3)</f>
        <v>DMG</v>
      </c>
      <c r="Q373" s="70" t="str">
        <f>IFERROR(MID(N373,5,FIND("/",N373,1)-1),LEFT(N373,3))</f>
        <v>DWH</v>
      </c>
      <c r="R373" s="70" t="str">
        <f>CONCATENATE(P373,Q373)</f>
        <v>DMGDWH</v>
      </c>
      <c r="S373" s="70" t="str">
        <f>VLOOKUP(R373,'Coding Matrix'!$D$8:$G$45,4,FALSE)</f>
        <v>Plant</v>
      </c>
      <c r="T373" s="70" t="str">
        <f>VLOOKUP(R373,'Coding Matrix'!$D$8:$E$45,2,FALSE)</f>
        <v>Damage Warehouse - Material Handling Damage</v>
      </c>
      <c r="V373" s="70" t="s">
        <v>2261</v>
      </c>
    </row>
    <row r="374" spans="1:22" ht="15" customHeight="1" x14ac:dyDescent="0.25">
      <c r="A374" s="64">
        <v>25</v>
      </c>
      <c r="B374" s="62" t="s">
        <v>15</v>
      </c>
      <c r="C374" s="63">
        <v>43203</v>
      </c>
      <c r="D374" s="62" t="s">
        <v>23</v>
      </c>
      <c r="E374" s="62">
        <v>47047</v>
      </c>
      <c r="F374" s="62" t="s">
        <v>32</v>
      </c>
      <c r="G374" s="62" t="s">
        <v>56</v>
      </c>
      <c r="H374" s="62">
        <v>-3</v>
      </c>
      <c r="I374" s="62">
        <v>-29.65</v>
      </c>
      <c r="J374" s="62">
        <v>-28.2</v>
      </c>
      <c r="K374" s="62">
        <v>0</v>
      </c>
      <c r="L374" s="62" t="s">
        <v>34</v>
      </c>
      <c r="M374" s="62" t="s">
        <v>35</v>
      </c>
      <c r="N374" s="62" t="s">
        <v>36</v>
      </c>
      <c r="O374" s="62">
        <v>25161435</v>
      </c>
      <c r="P374" s="19" t="str">
        <f>MID(L374,3,3)</f>
        <v>OOS</v>
      </c>
      <c r="Q374" s="70" t="str">
        <f>IFERROR(MID(N374,5,FIND("/",N374,1)-1),LEFT(N374,3))</f>
        <v>CAS</v>
      </c>
      <c r="R374" s="57" t="s">
        <v>2175</v>
      </c>
      <c r="S374" s="70" t="str">
        <f>VLOOKUP(R374,'Coding Matrix'!$D$8:$G$45,4,FALSE)</f>
        <v>Plant</v>
      </c>
      <c r="T374" s="70" t="str">
        <f>VLOOKUP(R374,'Coding Matrix'!$D$8:$E$45,2,FALSE)</f>
        <v>Seal Issues - Leakers</v>
      </c>
      <c r="U374" t="s">
        <v>2176</v>
      </c>
      <c r="V374" s="70" t="s">
        <v>447</v>
      </c>
    </row>
    <row r="375" spans="1:22" ht="15" customHeight="1" x14ac:dyDescent="0.25">
      <c r="A375" s="64">
        <v>25</v>
      </c>
      <c r="B375" s="62" t="s">
        <v>15</v>
      </c>
      <c r="C375" s="63">
        <v>43203</v>
      </c>
      <c r="D375" s="62" t="s">
        <v>23</v>
      </c>
      <c r="E375" s="62">
        <v>71764</v>
      </c>
      <c r="F375" s="62" t="s">
        <v>1974</v>
      </c>
      <c r="G375" s="62" t="s">
        <v>1981</v>
      </c>
      <c r="H375" s="62">
        <v>-4</v>
      </c>
      <c r="I375" s="62">
        <v>-63.07</v>
      </c>
      <c r="J375" s="62">
        <v>-131</v>
      </c>
      <c r="K375" s="62">
        <v>0</v>
      </c>
      <c r="L375" s="62" t="s">
        <v>34</v>
      </c>
      <c r="M375" s="62">
        <v>1208</v>
      </c>
      <c r="N375" s="62" t="s">
        <v>194</v>
      </c>
      <c r="O375" s="62">
        <v>25167335</v>
      </c>
      <c r="P375" s="19" t="str">
        <f>MID(L375,3,3)</f>
        <v>OOS</v>
      </c>
      <c r="Q375" s="70" t="str">
        <f>IFERROR(MID(N375,5,FIND("/",N375,1)-1),LEFT(N375,3))</f>
        <v>SEL</v>
      </c>
      <c r="R375" s="70" t="str">
        <f>CONCATENATE(P375,Q375)</f>
        <v>OOSSEL</v>
      </c>
      <c r="S375" s="70" t="str">
        <f>VLOOKUP(R375,'Coding Matrix'!$D$8:$G$45,4,FALSE)</f>
        <v>Plant</v>
      </c>
      <c r="T375" s="70" t="str">
        <f>VLOOKUP(R375,'Coding Matrix'!$D$8:$E$45,2,FALSE)</f>
        <v>Seal Issues - Leakers</v>
      </c>
      <c r="V375" s="70" t="s">
        <v>2354</v>
      </c>
    </row>
    <row r="376" spans="1:22" ht="15" customHeight="1" x14ac:dyDescent="0.25">
      <c r="A376" s="64">
        <v>25</v>
      </c>
      <c r="B376" s="62" t="s">
        <v>15</v>
      </c>
      <c r="C376" s="63">
        <v>43203</v>
      </c>
      <c r="D376" s="62" t="s">
        <v>23</v>
      </c>
      <c r="E376" s="62">
        <v>85637</v>
      </c>
      <c r="F376" s="62" t="s">
        <v>33</v>
      </c>
      <c r="G376" s="62" t="s">
        <v>1997</v>
      </c>
      <c r="H376" s="62">
        <v>-12</v>
      </c>
      <c r="I376" s="62">
        <v>-99.56</v>
      </c>
      <c r="J376" s="62">
        <v>-94.6</v>
      </c>
      <c r="K376" s="62">
        <v>0</v>
      </c>
      <c r="L376" s="62" t="s">
        <v>27</v>
      </c>
      <c r="M376" s="62">
        <v>903</v>
      </c>
      <c r="N376" s="62" t="s">
        <v>195</v>
      </c>
      <c r="O376" s="62">
        <v>25192722</v>
      </c>
      <c r="P376" s="19" t="str">
        <f>MID(L376,3,3)</f>
        <v>DMG</v>
      </c>
      <c r="Q376" s="70" t="str">
        <f>IFERROR(MID(N376,5,FIND("/",N376,1)-1),LEFT(N376,3))</f>
        <v>DWH</v>
      </c>
      <c r="R376" s="70" t="str">
        <f>CONCATENATE(P376,Q376)</f>
        <v>DMGDWH</v>
      </c>
      <c r="S376" s="70" t="str">
        <f>VLOOKUP(R376,'Coding Matrix'!$D$8:$G$45,4,FALSE)</f>
        <v>Plant</v>
      </c>
      <c r="T376" s="70" t="str">
        <f>VLOOKUP(R376,'Coding Matrix'!$D$8:$E$45,2,FALSE)</f>
        <v>Damage Warehouse - Material Handling Damage</v>
      </c>
      <c r="U376" s="70"/>
      <c r="V376" s="70" t="s">
        <v>493</v>
      </c>
    </row>
    <row r="377" spans="1:22" ht="15" customHeight="1" x14ac:dyDescent="0.25">
      <c r="A377" s="64">
        <v>25</v>
      </c>
      <c r="B377" s="62" t="s">
        <v>15</v>
      </c>
      <c r="C377" s="63">
        <v>43205</v>
      </c>
      <c r="D377" s="62" t="s">
        <v>23</v>
      </c>
      <c r="E377" s="62">
        <v>11364</v>
      </c>
      <c r="F377" s="62" t="s">
        <v>54</v>
      </c>
      <c r="G377" s="62" t="s">
        <v>1778</v>
      </c>
      <c r="H377" s="62">
        <v>-4</v>
      </c>
      <c r="I377" s="62">
        <v>-114.08</v>
      </c>
      <c r="J377" s="62">
        <v>-200</v>
      </c>
      <c r="K377" s="62">
        <v>0</v>
      </c>
      <c r="L377" s="62" t="s">
        <v>31</v>
      </c>
      <c r="M377" s="62" t="s">
        <v>1779</v>
      </c>
      <c r="N377" s="62" t="s">
        <v>37</v>
      </c>
      <c r="O377" s="62">
        <v>34829132</v>
      </c>
      <c r="P377" s="19" t="str">
        <f>MID(L377,3,3)</f>
        <v xml:space="preserve">   </v>
      </c>
      <c r="Q377" s="70" t="str">
        <f>IFERROR(MID(N377,5,FIND("/",N377,1)-1),LEFT(N377,3))</f>
        <v>LEA</v>
      </c>
      <c r="R377" s="57" t="s">
        <v>2175</v>
      </c>
      <c r="S377" s="70" t="str">
        <f>VLOOKUP(R377,'Coding Matrix'!$D$8:$G$45,4,FALSE)</f>
        <v>Plant</v>
      </c>
      <c r="T377" s="70" t="str">
        <f>VLOOKUP(R377,'Coding Matrix'!$D$8:$E$45,2,FALSE)</f>
        <v>Seal Issues - Leakers</v>
      </c>
      <c r="U377" t="s">
        <v>2176</v>
      </c>
      <c r="V377" s="70" t="s">
        <v>679</v>
      </c>
    </row>
    <row r="378" spans="1:22" ht="15" customHeight="1" x14ac:dyDescent="0.25">
      <c r="A378" s="64">
        <v>25</v>
      </c>
      <c r="B378" s="62" t="s">
        <v>15</v>
      </c>
      <c r="C378" s="63">
        <v>43206</v>
      </c>
      <c r="D378" s="62" t="s">
        <v>16</v>
      </c>
      <c r="E378" s="62">
        <v>7753</v>
      </c>
      <c r="F378" s="62" t="s">
        <v>17</v>
      </c>
      <c r="G378" s="62" t="s">
        <v>1709</v>
      </c>
      <c r="H378" s="62">
        <v>-50</v>
      </c>
      <c r="I378" s="62">
        <v>-79.599999999999994</v>
      </c>
      <c r="J378" s="62">
        <v>-50</v>
      </c>
      <c r="K378" s="62">
        <v>0</v>
      </c>
      <c r="L378" s="62" t="s">
        <v>27</v>
      </c>
      <c r="M378" s="62">
        <v>1530</v>
      </c>
      <c r="N378" s="62" t="s">
        <v>1710</v>
      </c>
      <c r="O378" s="62">
        <v>25951996</v>
      </c>
      <c r="P378" s="19" t="str">
        <f>MID(L378,3,3)</f>
        <v>DMG</v>
      </c>
      <c r="Q378" s="70" t="str">
        <f>IFERROR(MID(N378,5,FIND("/",N378,1)-1),LEFT(N378,3))</f>
        <v>DWH</v>
      </c>
      <c r="R378" s="70" t="str">
        <f>CONCATENATE(P378,Q378)</f>
        <v>DMGDWH</v>
      </c>
      <c r="S378" s="70" t="str">
        <f>VLOOKUP(R378,'Coding Matrix'!$D$8:$G$45,4,FALSE)</f>
        <v>Plant</v>
      </c>
      <c r="T378" s="70" t="str">
        <f>VLOOKUP(R378,'Coding Matrix'!$D$8:$E$45,2,FALSE)</f>
        <v>Damage Warehouse - Material Handling Damage</v>
      </c>
      <c r="V378" s="70" t="s">
        <v>2355</v>
      </c>
    </row>
    <row r="379" spans="1:22" ht="15" customHeight="1" x14ac:dyDescent="0.25">
      <c r="A379" s="64">
        <v>25</v>
      </c>
      <c r="B379" s="62" t="s">
        <v>15</v>
      </c>
      <c r="C379" s="63">
        <v>43206</v>
      </c>
      <c r="D379" s="62" t="s">
        <v>60</v>
      </c>
      <c r="E379" s="62">
        <v>11662</v>
      </c>
      <c r="F379" s="62" t="s">
        <v>17</v>
      </c>
      <c r="G379" s="62" t="s">
        <v>2008</v>
      </c>
      <c r="H379" s="62">
        <v>-480</v>
      </c>
      <c r="I379" s="62">
        <v>-325.58</v>
      </c>
      <c r="J379" s="62">
        <v>-480</v>
      </c>
      <c r="K379" s="62">
        <v>0</v>
      </c>
      <c r="L379" s="62" t="s">
        <v>261</v>
      </c>
      <c r="M379" s="62">
        <v>1400</v>
      </c>
      <c r="N379" s="62" t="s">
        <v>1726</v>
      </c>
      <c r="O379" s="62">
        <v>25239120</v>
      </c>
      <c r="P379" s="19" t="str">
        <f>MID(L379,3,3)</f>
        <v>RES</v>
      </c>
      <c r="Q379" s="70" t="str">
        <f>IFERROR(MID(N379,5,FIND("/",N379,1)-1),LEFT(N379,3))</f>
        <v>OBS</v>
      </c>
      <c r="R379" s="70" t="str">
        <f>CONCATENATE(P379,Q379)</f>
        <v>RESOBS</v>
      </c>
      <c r="S379" s="70" t="str">
        <f>VLOOKUP(R379,'Coding Matrix'!$D$8:$G$45,4,FALSE)</f>
        <v>Plant</v>
      </c>
      <c r="T379" s="70" t="str">
        <f>VLOOKUP(R379,'Coding Matrix'!$D$8:$E$45,2,FALSE)</f>
        <v>Prior Year Reserve amounts scrapped in current year</v>
      </c>
      <c r="U379" s="70"/>
      <c r="V379" s="70" t="s">
        <v>2356</v>
      </c>
    </row>
    <row r="380" spans="1:22" ht="15" customHeight="1" x14ac:dyDescent="0.25">
      <c r="A380" s="64">
        <v>25</v>
      </c>
      <c r="B380" s="62" t="s">
        <v>15</v>
      </c>
      <c r="C380" s="63">
        <v>43206</v>
      </c>
      <c r="D380" s="62" t="s">
        <v>60</v>
      </c>
      <c r="E380" s="62">
        <v>11662</v>
      </c>
      <c r="F380" s="62" t="s">
        <v>17</v>
      </c>
      <c r="G380" s="62" t="s">
        <v>2008</v>
      </c>
      <c r="H380" s="62">
        <v>-900</v>
      </c>
      <c r="I380" s="62">
        <v>-610.47</v>
      </c>
      <c r="J380" s="62">
        <v>-900</v>
      </c>
      <c r="K380" s="62">
        <v>0</v>
      </c>
      <c r="L380" s="62" t="s">
        <v>261</v>
      </c>
      <c r="M380" s="62">
        <v>1400</v>
      </c>
      <c r="N380" s="62" t="s">
        <v>1726</v>
      </c>
      <c r="O380" s="62">
        <v>25239112</v>
      </c>
      <c r="P380" s="19" t="str">
        <f>MID(L380,3,3)</f>
        <v>RES</v>
      </c>
      <c r="Q380" s="70" t="str">
        <f>IFERROR(MID(N380,5,FIND("/",N380,1)-1),LEFT(N380,3))</f>
        <v>OBS</v>
      </c>
      <c r="R380" s="70" t="str">
        <f>CONCATENATE(P380,Q380)</f>
        <v>RESOBS</v>
      </c>
      <c r="S380" s="70" t="str">
        <f>VLOOKUP(R380,'Coding Matrix'!$D$8:$G$45,4,FALSE)</f>
        <v>Plant</v>
      </c>
      <c r="T380" s="70" t="str">
        <f>VLOOKUP(R380,'Coding Matrix'!$D$8:$E$45,2,FALSE)</f>
        <v>Prior Year Reserve amounts scrapped in current year</v>
      </c>
      <c r="V380" s="70" t="s">
        <v>2356</v>
      </c>
    </row>
    <row r="381" spans="1:22" ht="15" customHeight="1" x14ac:dyDescent="0.25">
      <c r="A381" s="64">
        <v>25</v>
      </c>
      <c r="B381" s="62" t="s">
        <v>15</v>
      </c>
      <c r="C381" s="63">
        <v>43206</v>
      </c>
      <c r="D381" s="62" t="s">
        <v>60</v>
      </c>
      <c r="E381" s="62">
        <v>11662</v>
      </c>
      <c r="F381" s="62" t="s">
        <v>17</v>
      </c>
      <c r="G381" s="62" t="s">
        <v>2008</v>
      </c>
      <c r="H381" s="62">
        <v>-600</v>
      </c>
      <c r="I381" s="62">
        <v>-406.98</v>
      </c>
      <c r="J381" s="62">
        <v>-600</v>
      </c>
      <c r="K381" s="62">
        <v>0</v>
      </c>
      <c r="L381" s="62" t="s">
        <v>261</v>
      </c>
      <c r="M381" s="62">
        <v>1400</v>
      </c>
      <c r="N381" s="62" t="s">
        <v>1726</v>
      </c>
      <c r="O381" s="62">
        <v>25239119</v>
      </c>
      <c r="P381" s="19" t="str">
        <f>MID(L381,3,3)</f>
        <v>RES</v>
      </c>
      <c r="Q381" s="70" t="str">
        <f>IFERROR(MID(N381,5,FIND("/",N381,1)-1),LEFT(N381,3))</f>
        <v>OBS</v>
      </c>
      <c r="R381" s="70" t="str">
        <f>CONCATENATE(P381,Q381)</f>
        <v>RESOBS</v>
      </c>
      <c r="S381" s="70" t="str">
        <f>VLOOKUP(R381,'Coding Matrix'!$D$8:$G$45,4,FALSE)</f>
        <v>Plant</v>
      </c>
      <c r="T381" s="70" t="str">
        <f>VLOOKUP(R381,'Coding Matrix'!$D$8:$E$45,2,FALSE)</f>
        <v>Prior Year Reserve amounts scrapped in current year</v>
      </c>
      <c r="U381" s="70"/>
      <c r="V381" s="70" t="s">
        <v>2356</v>
      </c>
    </row>
    <row r="382" spans="1:22" ht="15" customHeight="1" x14ac:dyDescent="0.25">
      <c r="A382" s="64">
        <v>25</v>
      </c>
      <c r="B382" s="62" t="s">
        <v>15</v>
      </c>
      <c r="C382" s="63">
        <v>43206</v>
      </c>
      <c r="D382" s="62" t="s">
        <v>60</v>
      </c>
      <c r="E382" s="62">
        <v>11662</v>
      </c>
      <c r="F382" s="62" t="s">
        <v>17</v>
      </c>
      <c r="G382" s="62" t="s">
        <v>2008</v>
      </c>
      <c r="H382" s="62">
        <v>-810</v>
      </c>
      <c r="I382" s="62">
        <v>-549.41999999999996</v>
      </c>
      <c r="J382" s="62">
        <v>-810</v>
      </c>
      <c r="K382" s="62">
        <v>0</v>
      </c>
      <c r="L382" s="62" t="s">
        <v>261</v>
      </c>
      <c r="M382" s="62">
        <v>1400</v>
      </c>
      <c r="N382" s="62" t="s">
        <v>1726</v>
      </c>
      <c r="O382" s="62">
        <v>25554384</v>
      </c>
      <c r="P382" s="19" t="str">
        <f>MID(L382,3,3)</f>
        <v>RES</v>
      </c>
      <c r="Q382" s="70" t="str">
        <f>IFERROR(MID(N382,5,FIND("/",N382,1)-1),LEFT(N382,3))</f>
        <v>OBS</v>
      </c>
      <c r="R382" s="70" t="str">
        <f>CONCATENATE(P382,Q382)</f>
        <v>RESOBS</v>
      </c>
      <c r="S382" s="70" t="str">
        <f>VLOOKUP(R382,'Coding Matrix'!$D$8:$G$45,4,FALSE)</f>
        <v>Plant</v>
      </c>
      <c r="T382" s="70" t="str">
        <f>VLOOKUP(R382,'Coding Matrix'!$D$8:$E$45,2,FALSE)</f>
        <v>Prior Year Reserve amounts scrapped in current year</v>
      </c>
      <c r="V382" s="70" t="s">
        <v>2356</v>
      </c>
    </row>
    <row r="383" spans="1:22" ht="15" customHeight="1" x14ac:dyDescent="0.25">
      <c r="A383" s="64">
        <v>25</v>
      </c>
      <c r="B383" s="62" t="s">
        <v>15</v>
      </c>
      <c r="C383" s="63">
        <v>43206</v>
      </c>
      <c r="D383" s="62" t="s">
        <v>60</v>
      </c>
      <c r="E383" s="62">
        <v>11662</v>
      </c>
      <c r="F383" s="62" t="s">
        <v>17</v>
      </c>
      <c r="G383" s="62" t="s">
        <v>2008</v>
      </c>
      <c r="H383" s="62">
        <v>-810</v>
      </c>
      <c r="I383" s="62">
        <v>-549.41999999999996</v>
      </c>
      <c r="J383" s="62">
        <v>-810</v>
      </c>
      <c r="K383" s="62">
        <v>0</v>
      </c>
      <c r="L383" s="62" t="s">
        <v>261</v>
      </c>
      <c r="M383" s="62">
        <v>1400</v>
      </c>
      <c r="N383" s="62" t="s">
        <v>1726</v>
      </c>
      <c r="O383" s="62">
        <v>25554385</v>
      </c>
      <c r="P383" s="19" t="str">
        <f>MID(L383,3,3)</f>
        <v>RES</v>
      </c>
      <c r="Q383" s="70" t="str">
        <f>IFERROR(MID(N383,5,FIND("/",N383,1)-1),LEFT(N383,3))</f>
        <v>OBS</v>
      </c>
      <c r="R383" s="70" t="str">
        <f>CONCATENATE(P383,Q383)</f>
        <v>RESOBS</v>
      </c>
      <c r="S383" s="70" t="str">
        <f>VLOOKUP(R383,'Coding Matrix'!$D$8:$G$45,4,FALSE)</f>
        <v>Plant</v>
      </c>
      <c r="T383" s="70" t="str">
        <f>VLOOKUP(R383,'Coding Matrix'!$D$8:$E$45,2,FALSE)</f>
        <v>Prior Year Reserve amounts scrapped in current year</v>
      </c>
      <c r="V383" s="70" t="s">
        <v>2356</v>
      </c>
    </row>
    <row r="384" spans="1:22" ht="15" customHeight="1" x14ac:dyDescent="0.25">
      <c r="A384" s="64">
        <v>25</v>
      </c>
      <c r="B384" s="62" t="s">
        <v>15</v>
      </c>
      <c r="C384" s="63">
        <v>43206</v>
      </c>
      <c r="D384" s="62" t="s">
        <v>60</v>
      </c>
      <c r="E384" s="62">
        <v>11662</v>
      </c>
      <c r="F384" s="62" t="s">
        <v>17</v>
      </c>
      <c r="G384" s="62" t="s">
        <v>2008</v>
      </c>
      <c r="H384" s="62">
        <v>-900</v>
      </c>
      <c r="I384" s="62">
        <v>-610.47</v>
      </c>
      <c r="J384" s="62">
        <v>-900</v>
      </c>
      <c r="K384" s="62">
        <v>0</v>
      </c>
      <c r="L384" s="62" t="s">
        <v>261</v>
      </c>
      <c r="M384" s="62">
        <v>1400</v>
      </c>
      <c r="N384" s="62" t="s">
        <v>1726</v>
      </c>
      <c r="O384" s="62">
        <v>25239114</v>
      </c>
      <c r="P384" s="19" t="str">
        <f>MID(L384,3,3)</f>
        <v>RES</v>
      </c>
      <c r="Q384" s="70" t="str">
        <f>IFERROR(MID(N384,5,FIND("/",N384,1)-1),LEFT(N384,3))</f>
        <v>OBS</v>
      </c>
      <c r="R384" s="70" t="str">
        <f>CONCATENATE(P384,Q384)</f>
        <v>RESOBS</v>
      </c>
      <c r="S384" s="70" t="str">
        <f>VLOOKUP(R384,'Coding Matrix'!$D$8:$G$45,4,FALSE)</f>
        <v>Plant</v>
      </c>
      <c r="T384" s="70" t="str">
        <f>VLOOKUP(R384,'Coding Matrix'!$D$8:$E$45,2,FALSE)</f>
        <v>Prior Year Reserve amounts scrapped in current year</v>
      </c>
      <c r="U384" s="70"/>
      <c r="V384" s="70" t="s">
        <v>2356</v>
      </c>
    </row>
    <row r="385" spans="1:22" ht="15" customHeight="1" x14ac:dyDescent="0.25">
      <c r="A385" s="64">
        <v>25</v>
      </c>
      <c r="B385" s="62" t="s">
        <v>15</v>
      </c>
      <c r="C385" s="63">
        <v>43206</v>
      </c>
      <c r="D385" s="62" t="s">
        <v>60</v>
      </c>
      <c r="E385" s="62">
        <v>11662</v>
      </c>
      <c r="F385" s="62" t="s">
        <v>17</v>
      </c>
      <c r="G385" s="62" t="s">
        <v>2008</v>
      </c>
      <c r="H385" s="62">
        <v>-900</v>
      </c>
      <c r="I385" s="62">
        <v>-610.47</v>
      </c>
      <c r="J385" s="62">
        <v>-900</v>
      </c>
      <c r="K385" s="62">
        <v>0</v>
      </c>
      <c r="L385" s="62" t="s">
        <v>261</v>
      </c>
      <c r="M385" s="62">
        <v>1400</v>
      </c>
      <c r="N385" s="62" t="s">
        <v>1726</v>
      </c>
      <c r="O385" s="62">
        <v>25239115</v>
      </c>
      <c r="P385" s="19" t="str">
        <f>MID(L385,3,3)</f>
        <v>RES</v>
      </c>
      <c r="Q385" s="70" t="str">
        <f>IFERROR(MID(N385,5,FIND("/",N385,1)-1),LEFT(N385,3))</f>
        <v>OBS</v>
      </c>
      <c r="R385" s="70" t="str">
        <f>CONCATENATE(P385,Q385)</f>
        <v>RESOBS</v>
      </c>
      <c r="S385" s="70" t="str">
        <f>VLOOKUP(R385,'Coding Matrix'!$D$8:$G$45,4,FALSE)</f>
        <v>Plant</v>
      </c>
      <c r="T385" s="70" t="str">
        <f>VLOOKUP(R385,'Coding Matrix'!$D$8:$E$45,2,FALSE)</f>
        <v>Prior Year Reserve amounts scrapped in current year</v>
      </c>
      <c r="V385" s="70" t="s">
        <v>2356</v>
      </c>
    </row>
    <row r="386" spans="1:22" ht="15" customHeight="1" x14ac:dyDescent="0.25">
      <c r="A386" s="64">
        <v>25</v>
      </c>
      <c r="B386" s="62" t="s">
        <v>15</v>
      </c>
      <c r="C386" s="63">
        <v>43206</v>
      </c>
      <c r="D386" s="62" t="s">
        <v>60</v>
      </c>
      <c r="E386" s="62">
        <v>11662</v>
      </c>
      <c r="F386" s="62" t="s">
        <v>17</v>
      </c>
      <c r="G386" s="62" t="s">
        <v>2008</v>
      </c>
      <c r="H386" s="62">
        <v>-900</v>
      </c>
      <c r="I386" s="62">
        <v>-610.47</v>
      </c>
      <c r="J386" s="62">
        <v>-900</v>
      </c>
      <c r="K386" s="62">
        <v>0</v>
      </c>
      <c r="L386" s="62" t="s">
        <v>261</v>
      </c>
      <c r="M386" s="62">
        <v>1400</v>
      </c>
      <c r="N386" s="62" t="s">
        <v>1726</v>
      </c>
      <c r="O386" s="62">
        <v>25239116</v>
      </c>
      <c r="P386" s="19" t="str">
        <f>MID(L386,3,3)</f>
        <v>RES</v>
      </c>
      <c r="Q386" s="70" t="str">
        <f>IFERROR(MID(N386,5,FIND("/",N386,1)-1),LEFT(N386,3))</f>
        <v>OBS</v>
      </c>
      <c r="R386" s="70" t="str">
        <f>CONCATENATE(P386,Q386)</f>
        <v>RESOBS</v>
      </c>
      <c r="S386" s="70" t="str">
        <f>VLOOKUP(R386,'Coding Matrix'!$D$8:$G$45,4,FALSE)</f>
        <v>Plant</v>
      </c>
      <c r="T386" s="70" t="str">
        <f>VLOOKUP(R386,'Coding Matrix'!$D$8:$E$45,2,FALSE)</f>
        <v>Prior Year Reserve amounts scrapped in current year</v>
      </c>
      <c r="V386" s="70" t="s">
        <v>2356</v>
      </c>
    </row>
    <row r="387" spans="1:22" ht="15" customHeight="1" x14ac:dyDescent="0.25">
      <c r="A387" s="64">
        <v>25</v>
      </c>
      <c r="B387" s="62" t="s">
        <v>15</v>
      </c>
      <c r="C387" s="63">
        <v>43206</v>
      </c>
      <c r="D387" s="62" t="s">
        <v>60</v>
      </c>
      <c r="E387" s="62">
        <v>11662</v>
      </c>
      <c r="F387" s="62" t="s">
        <v>17</v>
      </c>
      <c r="G387" s="62" t="s">
        <v>2008</v>
      </c>
      <c r="H387" s="62">
        <v>-1260</v>
      </c>
      <c r="I387" s="62">
        <v>-854.65</v>
      </c>
      <c r="J387" s="62">
        <v>-1260</v>
      </c>
      <c r="K387" s="62">
        <v>0</v>
      </c>
      <c r="L387" s="62" t="s">
        <v>261</v>
      </c>
      <c r="M387" s="62">
        <v>1400</v>
      </c>
      <c r="N387" s="62" t="s">
        <v>1726</v>
      </c>
      <c r="O387" s="62">
        <v>25239118</v>
      </c>
      <c r="P387" s="19" t="str">
        <f>MID(L387,3,3)</f>
        <v>RES</v>
      </c>
      <c r="Q387" s="70" t="str">
        <f>IFERROR(MID(N387,5,FIND("/",N387,1)-1),LEFT(N387,3))</f>
        <v>OBS</v>
      </c>
      <c r="R387" s="70" t="str">
        <f>CONCATENATE(P387,Q387)</f>
        <v>RESOBS</v>
      </c>
      <c r="S387" s="70" t="str">
        <f>VLOOKUP(R387,'Coding Matrix'!$D$8:$G$45,4,FALSE)</f>
        <v>Plant</v>
      </c>
      <c r="T387" s="70" t="str">
        <f>VLOOKUP(R387,'Coding Matrix'!$D$8:$E$45,2,FALSE)</f>
        <v>Prior Year Reserve amounts scrapped in current year</v>
      </c>
      <c r="V387" s="70" t="s">
        <v>2356</v>
      </c>
    </row>
    <row r="388" spans="1:22" ht="15" customHeight="1" x14ac:dyDescent="0.25">
      <c r="A388" s="64">
        <v>25</v>
      </c>
      <c r="B388" s="62" t="s">
        <v>15</v>
      </c>
      <c r="C388" s="63">
        <v>43206</v>
      </c>
      <c r="D388" s="62" t="s">
        <v>60</v>
      </c>
      <c r="E388" s="62">
        <v>11662</v>
      </c>
      <c r="F388" s="62" t="s">
        <v>17</v>
      </c>
      <c r="G388" s="62" t="s">
        <v>2008</v>
      </c>
      <c r="H388" s="62">
        <v>-119</v>
      </c>
      <c r="I388" s="62">
        <v>-80.709999999999994</v>
      </c>
      <c r="J388" s="62">
        <v>-119</v>
      </c>
      <c r="K388" s="62">
        <v>0</v>
      </c>
      <c r="L388" s="62" t="s">
        <v>261</v>
      </c>
      <c r="M388" s="62">
        <v>1400</v>
      </c>
      <c r="N388" s="62" t="s">
        <v>1726</v>
      </c>
      <c r="O388" s="62">
        <v>25205253</v>
      </c>
      <c r="P388" s="19" t="str">
        <f>MID(L388,3,3)</f>
        <v>RES</v>
      </c>
      <c r="Q388" s="70" t="str">
        <f>IFERROR(MID(N388,5,FIND("/",N388,1)-1),LEFT(N388,3))</f>
        <v>OBS</v>
      </c>
      <c r="R388" s="70" t="str">
        <f>CONCATENATE(P388,Q388)</f>
        <v>RESOBS</v>
      </c>
      <c r="S388" s="70" t="str">
        <f>VLOOKUP(R388,'Coding Matrix'!$D$8:$G$45,4,FALSE)</f>
        <v>Plant</v>
      </c>
      <c r="T388" s="70" t="str">
        <f>VLOOKUP(R388,'Coding Matrix'!$D$8:$E$45,2,FALSE)</f>
        <v>Prior Year Reserve amounts scrapped in current year</v>
      </c>
      <c r="V388" s="70" t="s">
        <v>2356</v>
      </c>
    </row>
    <row r="389" spans="1:22" ht="15" customHeight="1" x14ac:dyDescent="0.25">
      <c r="A389" s="64">
        <v>25</v>
      </c>
      <c r="B389" s="62" t="s">
        <v>15</v>
      </c>
      <c r="C389" s="63">
        <v>43206</v>
      </c>
      <c r="D389" s="62" t="s">
        <v>60</v>
      </c>
      <c r="E389" s="62">
        <v>11662</v>
      </c>
      <c r="F389" s="62" t="s">
        <v>17</v>
      </c>
      <c r="G389" s="62" t="s">
        <v>2008</v>
      </c>
      <c r="H389" s="62">
        <v>-733</v>
      </c>
      <c r="I389" s="62">
        <v>-497.19</v>
      </c>
      <c r="J389" s="62">
        <v>-733</v>
      </c>
      <c r="K389" s="62">
        <v>0</v>
      </c>
      <c r="L389" s="62" t="s">
        <v>261</v>
      </c>
      <c r="M389" s="62">
        <v>1400</v>
      </c>
      <c r="N389" s="62" t="s">
        <v>1726</v>
      </c>
      <c r="O389" s="62">
        <v>25493492</v>
      </c>
      <c r="P389" s="19" t="str">
        <f>MID(L389,3,3)</f>
        <v>RES</v>
      </c>
      <c r="Q389" s="70" t="str">
        <f>IFERROR(MID(N389,5,FIND("/",N389,1)-1),LEFT(N389,3))</f>
        <v>OBS</v>
      </c>
      <c r="R389" s="70" t="str">
        <f>CONCATENATE(P389,Q389)</f>
        <v>RESOBS</v>
      </c>
      <c r="S389" s="70" t="str">
        <f>VLOOKUP(R389,'Coding Matrix'!$D$8:$G$45,4,FALSE)</f>
        <v>Plant</v>
      </c>
      <c r="T389" s="70" t="str">
        <f>VLOOKUP(R389,'Coding Matrix'!$D$8:$E$45,2,FALSE)</f>
        <v>Prior Year Reserve amounts scrapped in current year</v>
      </c>
      <c r="V389" s="70" t="s">
        <v>2356</v>
      </c>
    </row>
    <row r="390" spans="1:22" ht="15" customHeight="1" x14ac:dyDescent="0.25">
      <c r="A390" s="64">
        <v>25</v>
      </c>
      <c r="B390" s="62" t="s">
        <v>15</v>
      </c>
      <c r="C390" s="63">
        <v>43206</v>
      </c>
      <c r="D390" s="62" t="s">
        <v>60</v>
      </c>
      <c r="E390" s="62">
        <v>11662</v>
      </c>
      <c r="F390" s="62" t="s">
        <v>17</v>
      </c>
      <c r="G390" s="62" t="s">
        <v>2008</v>
      </c>
      <c r="H390" s="62">
        <v>-900</v>
      </c>
      <c r="I390" s="62">
        <v>-610.47</v>
      </c>
      <c r="J390" s="62">
        <v>-900</v>
      </c>
      <c r="K390" s="62">
        <v>0</v>
      </c>
      <c r="L390" s="62" t="s">
        <v>261</v>
      </c>
      <c r="M390" s="62">
        <v>1400</v>
      </c>
      <c r="N390" s="62" t="s">
        <v>1726</v>
      </c>
      <c r="O390" s="62">
        <v>25239117</v>
      </c>
      <c r="P390" s="19" t="str">
        <f>MID(L390,3,3)</f>
        <v>RES</v>
      </c>
      <c r="Q390" s="70" t="str">
        <f>IFERROR(MID(N390,5,FIND("/",N390,1)-1),LEFT(N390,3))</f>
        <v>OBS</v>
      </c>
      <c r="R390" s="70" t="str">
        <f>CONCATENATE(P390,Q390)</f>
        <v>RESOBS</v>
      </c>
      <c r="S390" s="70" t="str">
        <f>VLOOKUP(R390,'Coding Matrix'!$D$8:$G$45,4,FALSE)</f>
        <v>Plant</v>
      </c>
      <c r="T390" s="70" t="str">
        <f>VLOOKUP(R390,'Coding Matrix'!$D$8:$E$45,2,FALSE)</f>
        <v>Prior Year Reserve amounts scrapped in current year</v>
      </c>
      <c r="U390" s="70"/>
      <c r="V390" s="70" t="s">
        <v>2356</v>
      </c>
    </row>
    <row r="391" spans="1:22" ht="15" customHeight="1" x14ac:dyDescent="0.25">
      <c r="A391" s="64">
        <v>25</v>
      </c>
      <c r="B391" s="62" t="s">
        <v>15</v>
      </c>
      <c r="C391" s="63">
        <v>43206</v>
      </c>
      <c r="D391" s="62" t="s">
        <v>60</v>
      </c>
      <c r="E391" s="62">
        <v>11662</v>
      </c>
      <c r="F391" s="62" t="s">
        <v>17</v>
      </c>
      <c r="G391" s="62" t="s">
        <v>2008</v>
      </c>
      <c r="H391" s="62">
        <v>-900</v>
      </c>
      <c r="I391" s="62">
        <v>-610.47</v>
      </c>
      <c r="J391" s="62">
        <v>-900</v>
      </c>
      <c r="K391" s="62">
        <v>0</v>
      </c>
      <c r="L391" s="62" t="s">
        <v>261</v>
      </c>
      <c r="M391" s="62">
        <v>1400</v>
      </c>
      <c r="N391" s="62" t="s">
        <v>1726</v>
      </c>
      <c r="O391" s="62">
        <v>25239113</v>
      </c>
      <c r="P391" s="19" t="str">
        <f>MID(L391,3,3)</f>
        <v>RES</v>
      </c>
      <c r="Q391" s="70" t="str">
        <f>IFERROR(MID(N391,5,FIND("/",N391,1)-1),LEFT(N391,3))</f>
        <v>OBS</v>
      </c>
      <c r="R391" s="70" t="str">
        <f>CONCATENATE(P391,Q391)</f>
        <v>RESOBS</v>
      </c>
      <c r="S391" s="70" t="str">
        <f>VLOOKUP(R391,'Coding Matrix'!$D$8:$G$45,4,FALSE)</f>
        <v>Plant</v>
      </c>
      <c r="T391" s="70" t="str">
        <f>VLOOKUP(R391,'Coding Matrix'!$D$8:$E$45,2,FALSE)</f>
        <v>Prior Year Reserve amounts scrapped in current year</v>
      </c>
      <c r="U391" s="70"/>
      <c r="V391" s="70" t="s">
        <v>2356</v>
      </c>
    </row>
    <row r="392" spans="1:22" ht="15" customHeight="1" x14ac:dyDescent="0.25">
      <c r="A392" s="64">
        <v>25</v>
      </c>
      <c r="B392" s="62" t="s">
        <v>15</v>
      </c>
      <c r="C392" s="63">
        <v>43206</v>
      </c>
      <c r="D392" s="62" t="s">
        <v>23</v>
      </c>
      <c r="E392" s="62">
        <v>14428</v>
      </c>
      <c r="F392" s="62" t="s">
        <v>32</v>
      </c>
      <c r="G392" s="62" t="s">
        <v>1799</v>
      </c>
      <c r="H392" s="62">
        <v>-106</v>
      </c>
      <c r="I392" s="62">
        <v>-1133</v>
      </c>
      <c r="J392" s="62">
        <v>-996.4</v>
      </c>
      <c r="K392" s="62">
        <v>0</v>
      </c>
      <c r="L392" s="62" t="s">
        <v>26</v>
      </c>
      <c r="M392" s="62">
        <v>736</v>
      </c>
      <c r="N392" s="62" t="s">
        <v>1800</v>
      </c>
      <c r="O392" s="62">
        <v>25162384</v>
      </c>
      <c r="P392" s="19" t="str">
        <f>MID(L392,3,3)</f>
        <v>OOS</v>
      </c>
      <c r="Q392" s="70" t="str">
        <f>IFERROR(MID(N392,5,FIND("/",N392,1)-1),LEFT(N392,3))</f>
        <v>SEL</v>
      </c>
      <c r="R392" s="70" t="str">
        <f>CONCATENATE(P392,Q392)</f>
        <v>OOSSEL</v>
      </c>
      <c r="S392" s="70" t="str">
        <f>VLOOKUP(R392,'Coding Matrix'!$D$8:$G$45,4,FALSE)</f>
        <v>Plant</v>
      </c>
      <c r="T392" s="70" t="str">
        <f>VLOOKUP(R392,'Coding Matrix'!$D$8:$E$45,2,FALSE)</f>
        <v>Seal Issues - Leakers</v>
      </c>
      <c r="U392" s="70"/>
      <c r="V392" s="70" t="s">
        <v>2357</v>
      </c>
    </row>
    <row r="393" spans="1:22" ht="15" customHeight="1" x14ac:dyDescent="0.25">
      <c r="A393" s="64">
        <v>25</v>
      </c>
      <c r="B393" s="62" t="s">
        <v>15</v>
      </c>
      <c r="C393" s="63">
        <v>43206</v>
      </c>
      <c r="D393" s="62" t="s">
        <v>23</v>
      </c>
      <c r="E393" s="62">
        <v>19002</v>
      </c>
      <c r="F393" s="62" t="s">
        <v>383</v>
      </c>
      <c r="G393" s="62" t="s">
        <v>1846</v>
      </c>
      <c r="H393" s="62">
        <v>-70</v>
      </c>
      <c r="I393" s="62">
        <v>-480.75</v>
      </c>
      <c r="J393" s="62">
        <v>-628.6</v>
      </c>
      <c r="K393" s="62">
        <v>0</v>
      </c>
      <c r="L393" s="62" t="s">
        <v>261</v>
      </c>
      <c r="M393" s="62">
        <v>1510</v>
      </c>
      <c r="N393" s="62" t="s">
        <v>76</v>
      </c>
      <c r="O393" s="62">
        <v>25960365</v>
      </c>
      <c r="P393" s="19" t="str">
        <f>MID(L393,3,3)</f>
        <v>RES</v>
      </c>
      <c r="Q393" s="70" t="str">
        <f>IFERROR(MID(N393,5,FIND("/",N393,1)-1),LEFT(N393,3))</f>
        <v>EXP</v>
      </c>
      <c r="R393" s="70" t="str">
        <f>CONCATENATE(P393,Q393)</f>
        <v>RESEXP</v>
      </c>
      <c r="S393" s="70" t="str">
        <f>VLOOKUP(R393,'Coding Matrix'!$D$8:$G$45,4,FALSE)</f>
        <v>Plant</v>
      </c>
      <c r="T393" s="70" t="str">
        <f>VLOOKUP(R393,'Coding Matrix'!$D$8:$E$45,2,FALSE)</f>
        <v>Prior Year Reserve amounts scrapped in current year</v>
      </c>
      <c r="U393" s="70"/>
      <c r="V393" s="70" t="s">
        <v>2358</v>
      </c>
    </row>
    <row r="394" spans="1:22" ht="15" customHeight="1" x14ac:dyDescent="0.25">
      <c r="A394" s="64">
        <v>25</v>
      </c>
      <c r="B394" s="62" t="s">
        <v>15</v>
      </c>
      <c r="C394" s="63">
        <v>43206</v>
      </c>
      <c r="D394" s="62" t="s">
        <v>23</v>
      </c>
      <c r="E394" s="62">
        <v>19002</v>
      </c>
      <c r="F394" s="62" t="s">
        <v>215</v>
      </c>
      <c r="G394" s="62" t="s">
        <v>1846</v>
      </c>
      <c r="H394" s="62">
        <v>-5</v>
      </c>
      <c r="I394" s="62">
        <v>-34.33</v>
      </c>
      <c r="J394" s="62">
        <v>-44.9</v>
      </c>
      <c r="K394" s="62">
        <v>0</v>
      </c>
      <c r="L394" s="62" t="s">
        <v>261</v>
      </c>
      <c r="M394" s="62">
        <v>1400</v>
      </c>
      <c r="N394" s="62" t="s">
        <v>1847</v>
      </c>
      <c r="O394" s="62">
        <v>25960356</v>
      </c>
      <c r="P394" s="19" t="str">
        <f>MID(L394,3,3)</f>
        <v>RES</v>
      </c>
      <c r="Q394" s="70" t="str">
        <f>IFERROR(MID(N394,5,FIND("/",N394,1)-1),LEFT(N394,3))</f>
        <v>EXP</v>
      </c>
      <c r="R394" s="70" t="str">
        <f>CONCATENATE(P394,Q394)</f>
        <v>RESEXP</v>
      </c>
      <c r="S394" s="70" t="str">
        <f>VLOOKUP(R394,'Coding Matrix'!$D$8:$G$45,4,FALSE)</f>
        <v>Plant</v>
      </c>
      <c r="T394" s="70" t="str">
        <f>VLOOKUP(R394,'Coding Matrix'!$D$8:$E$45,2,FALSE)</f>
        <v>Prior Year Reserve amounts scrapped in current year</v>
      </c>
      <c r="U394" s="70"/>
      <c r="V394" s="70" t="s">
        <v>2343</v>
      </c>
    </row>
    <row r="395" spans="1:22" ht="15" customHeight="1" x14ac:dyDescent="0.25">
      <c r="A395" s="64">
        <v>25</v>
      </c>
      <c r="B395" s="62" t="s">
        <v>15</v>
      </c>
      <c r="C395" s="63">
        <v>43206</v>
      </c>
      <c r="D395" s="62" t="s">
        <v>23</v>
      </c>
      <c r="E395" s="62">
        <v>19002</v>
      </c>
      <c r="F395" s="62" t="s">
        <v>215</v>
      </c>
      <c r="G395" s="62" t="s">
        <v>1846</v>
      </c>
      <c r="H395" s="62">
        <v>-68</v>
      </c>
      <c r="I395" s="62">
        <v>-466.98</v>
      </c>
      <c r="J395" s="62">
        <v>-610.6</v>
      </c>
      <c r="K395" s="62">
        <v>0</v>
      </c>
      <c r="L395" s="62" t="s">
        <v>261</v>
      </c>
      <c r="M395" s="62">
        <v>1400</v>
      </c>
      <c r="N395" s="62" t="s">
        <v>1847</v>
      </c>
      <c r="O395" s="62">
        <v>25913714</v>
      </c>
      <c r="P395" s="19" t="str">
        <f>MID(L395,3,3)</f>
        <v>RES</v>
      </c>
      <c r="Q395" s="70" t="str">
        <f>IFERROR(MID(N395,5,FIND("/",N395,1)-1),LEFT(N395,3))</f>
        <v>EXP</v>
      </c>
      <c r="R395" s="70" t="str">
        <f>CONCATENATE(P395,Q395)</f>
        <v>RESEXP</v>
      </c>
      <c r="S395" s="70" t="str">
        <f>VLOOKUP(R395,'Coding Matrix'!$D$8:$G$45,4,FALSE)</f>
        <v>Plant</v>
      </c>
      <c r="T395" s="70" t="str">
        <f>VLOOKUP(R395,'Coding Matrix'!$D$8:$E$45,2,FALSE)</f>
        <v>Prior Year Reserve amounts scrapped in current year</v>
      </c>
      <c r="U395" s="70"/>
      <c r="V395" s="70" t="s">
        <v>2343</v>
      </c>
    </row>
    <row r="396" spans="1:22" ht="15" customHeight="1" x14ac:dyDescent="0.25">
      <c r="A396" s="64">
        <v>25</v>
      </c>
      <c r="B396" s="62" t="s">
        <v>15</v>
      </c>
      <c r="C396" s="63">
        <v>43206</v>
      </c>
      <c r="D396" s="62" t="s">
        <v>23</v>
      </c>
      <c r="E396" s="62">
        <v>20789</v>
      </c>
      <c r="F396" s="62" t="s">
        <v>32</v>
      </c>
      <c r="G396" s="62" t="s">
        <v>1883</v>
      </c>
      <c r="H396" s="62">
        <v>-19</v>
      </c>
      <c r="I396" s="62">
        <v>-301.48</v>
      </c>
      <c r="J396" s="62">
        <v>-228</v>
      </c>
      <c r="K396" s="62">
        <v>0</v>
      </c>
      <c r="L396" s="62" t="s">
        <v>261</v>
      </c>
      <c r="M396" s="62">
        <v>1510</v>
      </c>
      <c r="N396" s="62" t="s">
        <v>76</v>
      </c>
      <c r="O396" s="62">
        <v>25983600</v>
      </c>
      <c r="P396" s="19" t="str">
        <f>MID(L396,3,3)</f>
        <v>RES</v>
      </c>
      <c r="Q396" s="70" t="str">
        <f>IFERROR(MID(N396,5,FIND("/",N396,1)-1),LEFT(N396,3))</f>
        <v>EXP</v>
      </c>
      <c r="R396" s="70" t="str">
        <f>CONCATENATE(P396,Q396)</f>
        <v>RESEXP</v>
      </c>
      <c r="S396" s="70" t="str">
        <f>VLOOKUP(R396,'Coding Matrix'!$D$8:$G$45,4,FALSE)</f>
        <v>Plant</v>
      </c>
      <c r="T396" s="70" t="str">
        <f>VLOOKUP(R396,'Coding Matrix'!$D$8:$E$45,2,FALSE)</f>
        <v>Prior Year Reserve amounts scrapped in current year</v>
      </c>
      <c r="U396" s="70"/>
      <c r="V396" s="70" t="s">
        <v>2359</v>
      </c>
    </row>
    <row r="397" spans="1:22" ht="15" customHeight="1" x14ac:dyDescent="0.25">
      <c r="A397" s="64">
        <v>25</v>
      </c>
      <c r="B397" s="62" t="s">
        <v>15</v>
      </c>
      <c r="C397" s="63">
        <v>43206</v>
      </c>
      <c r="D397" s="62" t="s">
        <v>23</v>
      </c>
      <c r="E397" s="62">
        <v>20789</v>
      </c>
      <c r="F397" s="62" t="s">
        <v>32</v>
      </c>
      <c r="G397" s="62" t="s">
        <v>1883</v>
      </c>
      <c r="H397" s="62">
        <v>-5</v>
      </c>
      <c r="I397" s="62">
        <v>-79.33</v>
      </c>
      <c r="J397" s="62">
        <v>-60</v>
      </c>
      <c r="K397" s="62">
        <v>0</v>
      </c>
      <c r="L397" s="62" t="s">
        <v>261</v>
      </c>
      <c r="M397" s="62">
        <v>1510</v>
      </c>
      <c r="N397" s="62" t="s">
        <v>76</v>
      </c>
      <c r="O397" s="62">
        <v>25034283</v>
      </c>
      <c r="P397" s="19" t="str">
        <f>MID(L397,3,3)</f>
        <v>RES</v>
      </c>
      <c r="Q397" s="70" t="str">
        <f>IFERROR(MID(N397,5,FIND("/",N397,1)-1),LEFT(N397,3))</f>
        <v>EXP</v>
      </c>
      <c r="R397" s="70" t="str">
        <f>CONCATENATE(P397,Q397)</f>
        <v>RESEXP</v>
      </c>
      <c r="S397" s="70" t="str">
        <f>VLOOKUP(R397,'Coding Matrix'!$D$8:$G$45,4,FALSE)</f>
        <v>Plant</v>
      </c>
      <c r="T397" s="70" t="str">
        <f>VLOOKUP(R397,'Coding Matrix'!$D$8:$E$45,2,FALSE)</f>
        <v>Prior Year Reserve amounts scrapped in current year</v>
      </c>
      <c r="U397" s="70"/>
      <c r="V397" s="70" t="s">
        <v>2359</v>
      </c>
    </row>
    <row r="398" spans="1:22" ht="15" customHeight="1" x14ac:dyDescent="0.25">
      <c r="A398" s="64">
        <v>25</v>
      </c>
      <c r="B398" s="62" t="s">
        <v>15</v>
      </c>
      <c r="C398" s="63">
        <v>43206</v>
      </c>
      <c r="D398" s="62" t="s">
        <v>23</v>
      </c>
      <c r="E398" s="62">
        <v>20789</v>
      </c>
      <c r="F398" s="62" t="s">
        <v>32</v>
      </c>
      <c r="G398" s="62" t="s">
        <v>1883</v>
      </c>
      <c r="H398" s="62">
        <v>-89</v>
      </c>
      <c r="I398" s="62">
        <v>-1412.21</v>
      </c>
      <c r="J398" s="62">
        <v>-1068</v>
      </c>
      <c r="K398" s="62">
        <v>0</v>
      </c>
      <c r="L398" s="62" t="s">
        <v>261</v>
      </c>
      <c r="M398" s="62">
        <v>1510</v>
      </c>
      <c r="N398" s="62" t="s">
        <v>76</v>
      </c>
      <c r="O398" s="62">
        <v>25034282</v>
      </c>
      <c r="P398" s="19" t="str">
        <f>MID(L398,3,3)</f>
        <v>RES</v>
      </c>
      <c r="Q398" s="70" t="str">
        <f>IFERROR(MID(N398,5,FIND("/",N398,1)-1),LEFT(N398,3))</f>
        <v>EXP</v>
      </c>
      <c r="R398" s="70" t="str">
        <f>CONCATENATE(P398,Q398)</f>
        <v>RESEXP</v>
      </c>
      <c r="S398" s="70" t="str">
        <f>VLOOKUP(R398,'Coding Matrix'!$D$8:$G$45,4,FALSE)</f>
        <v>Plant</v>
      </c>
      <c r="T398" s="70" t="str">
        <f>VLOOKUP(R398,'Coding Matrix'!$D$8:$E$45,2,FALSE)</f>
        <v>Prior Year Reserve amounts scrapped in current year</v>
      </c>
      <c r="U398" s="70"/>
      <c r="V398" s="70" t="s">
        <v>2359</v>
      </c>
    </row>
    <row r="399" spans="1:22" ht="15" customHeight="1" x14ac:dyDescent="0.25">
      <c r="A399" s="64">
        <v>25</v>
      </c>
      <c r="B399" s="62" t="s">
        <v>15</v>
      </c>
      <c r="C399" s="63">
        <v>43206</v>
      </c>
      <c r="D399" s="62" t="s">
        <v>23</v>
      </c>
      <c r="E399" s="62">
        <v>21335</v>
      </c>
      <c r="F399" s="62" t="s">
        <v>1856</v>
      </c>
      <c r="G399" s="62" t="s">
        <v>1902</v>
      </c>
      <c r="H399" s="62">
        <v>-1</v>
      </c>
      <c r="I399" s="62">
        <v>-13.35</v>
      </c>
      <c r="J399" s="62">
        <v>-13.3</v>
      </c>
      <c r="K399" s="62">
        <v>0</v>
      </c>
      <c r="L399" s="62" t="s">
        <v>27</v>
      </c>
      <c r="M399" s="62">
        <v>633</v>
      </c>
      <c r="N399" s="62" t="s">
        <v>195</v>
      </c>
      <c r="O399" s="62">
        <v>25144026</v>
      </c>
      <c r="P399" s="19" t="str">
        <f>MID(L399,3,3)</f>
        <v>DMG</v>
      </c>
      <c r="Q399" s="70" t="str">
        <f>IFERROR(MID(N399,5,FIND("/",N399,1)-1),LEFT(N399,3))</f>
        <v>DWH</v>
      </c>
      <c r="R399" s="70" t="str">
        <f>CONCATENATE(P399,Q399)</f>
        <v>DMGDWH</v>
      </c>
      <c r="S399" s="70" t="str">
        <f>VLOOKUP(R399,'Coding Matrix'!$D$8:$G$45,4,FALSE)</f>
        <v>Plant</v>
      </c>
      <c r="T399" s="70" t="str">
        <f>VLOOKUP(R399,'Coding Matrix'!$D$8:$E$45,2,FALSE)</f>
        <v>Damage Warehouse - Material Handling Damage</v>
      </c>
      <c r="U399" s="70"/>
      <c r="V399" s="70" t="s">
        <v>2360</v>
      </c>
    </row>
    <row r="400" spans="1:22" ht="15" customHeight="1" x14ac:dyDescent="0.25">
      <c r="A400" s="64">
        <v>25</v>
      </c>
      <c r="B400" s="62" t="s">
        <v>15</v>
      </c>
      <c r="C400" s="63">
        <v>43206</v>
      </c>
      <c r="D400" s="62" t="s">
        <v>23</v>
      </c>
      <c r="E400" s="62">
        <v>21479</v>
      </c>
      <c r="F400" s="62" t="s">
        <v>290</v>
      </c>
      <c r="G400" s="62" t="s">
        <v>1905</v>
      </c>
      <c r="H400" s="62">
        <v>-2</v>
      </c>
      <c r="I400" s="62">
        <v>-19.239999999999998</v>
      </c>
      <c r="J400" s="62">
        <v>-20</v>
      </c>
      <c r="K400" s="62">
        <v>0</v>
      </c>
      <c r="L400" s="62" t="s">
        <v>27</v>
      </c>
      <c r="M400" s="62">
        <v>746</v>
      </c>
      <c r="N400" s="62" t="s">
        <v>195</v>
      </c>
      <c r="O400" s="62">
        <v>43132185</v>
      </c>
      <c r="P400" s="19" t="str">
        <f>MID(L400,3,3)</f>
        <v>DMG</v>
      </c>
      <c r="Q400" s="70" t="str">
        <f>IFERROR(MID(N400,5,FIND("/",N400,1)-1),LEFT(N400,3))</f>
        <v>DWH</v>
      </c>
      <c r="R400" s="70" t="str">
        <f>CONCATENATE(P400,Q400)</f>
        <v>DMGDWH</v>
      </c>
      <c r="S400" s="70" t="str">
        <f>VLOOKUP(R400,'Coding Matrix'!$D$8:$G$45,4,FALSE)</f>
        <v>Plant</v>
      </c>
      <c r="T400" s="70" t="str">
        <f>VLOOKUP(R400,'Coding Matrix'!$D$8:$E$45,2,FALSE)</f>
        <v>Damage Warehouse - Material Handling Damage</v>
      </c>
      <c r="U400" s="70"/>
      <c r="V400" s="70" t="s">
        <v>826</v>
      </c>
    </row>
    <row r="401" spans="1:22" ht="15" customHeight="1" x14ac:dyDescent="0.25">
      <c r="A401" s="64">
        <v>25</v>
      </c>
      <c r="B401" s="62" t="s">
        <v>15</v>
      </c>
      <c r="C401" s="63">
        <v>43206</v>
      </c>
      <c r="D401" s="62" t="s">
        <v>23</v>
      </c>
      <c r="E401" s="62">
        <v>21479</v>
      </c>
      <c r="F401" s="62" t="s">
        <v>290</v>
      </c>
      <c r="G401" s="62" t="s">
        <v>1905</v>
      </c>
      <c r="H401" s="62">
        <v>-2</v>
      </c>
      <c r="I401" s="62">
        <v>-19.239999999999998</v>
      </c>
      <c r="J401" s="62">
        <v>-20</v>
      </c>
      <c r="K401" s="62">
        <v>0</v>
      </c>
      <c r="L401" s="62" t="s">
        <v>27</v>
      </c>
      <c r="M401" s="62">
        <v>810</v>
      </c>
      <c r="N401" s="62" t="s">
        <v>195</v>
      </c>
      <c r="O401" s="62">
        <v>43162186</v>
      </c>
      <c r="P401" s="19" t="str">
        <f>MID(L401,3,3)</f>
        <v>DMG</v>
      </c>
      <c r="Q401" s="70" t="str">
        <f>IFERROR(MID(N401,5,FIND("/",N401,1)-1),LEFT(N401,3))</f>
        <v>DWH</v>
      </c>
      <c r="R401" s="70" t="str">
        <f>CONCATENATE(P401,Q401)</f>
        <v>DMGDWH</v>
      </c>
      <c r="S401" s="70" t="str">
        <f>VLOOKUP(R401,'Coding Matrix'!$D$8:$G$45,4,FALSE)</f>
        <v>Plant</v>
      </c>
      <c r="T401" s="70" t="str">
        <f>VLOOKUP(R401,'Coding Matrix'!$D$8:$E$45,2,FALSE)</f>
        <v>Damage Warehouse - Material Handling Damage</v>
      </c>
      <c r="U401" s="70"/>
      <c r="V401" s="70" t="s">
        <v>826</v>
      </c>
    </row>
    <row r="402" spans="1:22" ht="15" customHeight="1" x14ac:dyDescent="0.25">
      <c r="A402" s="64">
        <v>25</v>
      </c>
      <c r="B402" s="62" t="s">
        <v>15</v>
      </c>
      <c r="C402" s="63">
        <v>43206</v>
      </c>
      <c r="D402" s="62" t="s">
        <v>23</v>
      </c>
      <c r="E402" s="62">
        <v>21689</v>
      </c>
      <c r="F402" s="62" t="s">
        <v>51</v>
      </c>
      <c r="G402" s="62" t="s">
        <v>1918</v>
      </c>
      <c r="H402" s="62">
        <v>-4</v>
      </c>
      <c r="I402" s="62">
        <v>-107.34</v>
      </c>
      <c r="J402" s="62">
        <v>-54.2</v>
      </c>
      <c r="K402" s="62">
        <v>0</v>
      </c>
      <c r="L402" s="62" t="s">
        <v>34</v>
      </c>
      <c r="M402" s="62">
        <v>1210</v>
      </c>
      <c r="N402" s="62" t="s">
        <v>194</v>
      </c>
      <c r="O402" s="62">
        <v>25215142</v>
      </c>
      <c r="P402" s="19" t="str">
        <f>MID(L402,3,3)</f>
        <v>OOS</v>
      </c>
      <c r="Q402" s="70" t="str">
        <f>IFERROR(MID(N402,5,FIND("/",N402,1)-1),LEFT(N402,3))</f>
        <v>SEL</v>
      </c>
      <c r="R402" s="70" t="str">
        <f>CONCATENATE(P402,Q402)</f>
        <v>OOSSEL</v>
      </c>
      <c r="S402" s="70" t="str">
        <f>VLOOKUP(R402,'Coding Matrix'!$D$8:$G$45,4,FALSE)</f>
        <v>Plant</v>
      </c>
      <c r="T402" s="70" t="str">
        <f>VLOOKUP(R402,'Coding Matrix'!$D$8:$E$45,2,FALSE)</f>
        <v>Seal Issues - Leakers</v>
      </c>
      <c r="U402" s="70"/>
      <c r="V402" s="70" t="s">
        <v>2361</v>
      </c>
    </row>
    <row r="403" spans="1:22" ht="15" customHeight="1" x14ac:dyDescent="0.25">
      <c r="A403" s="64">
        <v>25</v>
      </c>
      <c r="B403" s="62" t="s">
        <v>15</v>
      </c>
      <c r="C403" s="63">
        <v>43206</v>
      </c>
      <c r="D403" s="62" t="s">
        <v>23</v>
      </c>
      <c r="E403" s="62">
        <v>21817</v>
      </c>
      <c r="F403" s="62" t="s">
        <v>244</v>
      </c>
      <c r="G403" s="62" t="s">
        <v>245</v>
      </c>
      <c r="H403" s="62">
        <v>-2</v>
      </c>
      <c r="I403" s="62">
        <v>-35.22</v>
      </c>
      <c r="J403" s="62">
        <v>-60</v>
      </c>
      <c r="K403" s="62">
        <v>0</v>
      </c>
      <c r="L403" s="62" t="s">
        <v>34</v>
      </c>
      <c r="M403" s="62">
        <v>1210</v>
      </c>
      <c r="N403" s="62" t="s">
        <v>194</v>
      </c>
      <c r="O403" s="62">
        <v>25222352</v>
      </c>
      <c r="P403" s="19" t="str">
        <f>MID(L403,3,3)</f>
        <v>OOS</v>
      </c>
      <c r="Q403" s="70" t="str">
        <f>IFERROR(MID(N403,5,FIND("/",N403,1)-1),LEFT(N403,3))</f>
        <v>SEL</v>
      </c>
      <c r="R403" s="70" t="str">
        <f>CONCATENATE(P403,Q403)</f>
        <v>OOSSEL</v>
      </c>
      <c r="S403" s="70" t="str">
        <f>VLOOKUP(R403,'Coding Matrix'!$D$8:$G$45,4,FALSE)</f>
        <v>Plant</v>
      </c>
      <c r="T403" s="70" t="str">
        <f>VLOOKUP(R403,'Coding Matrix'!$D$8:$E$45,2,FALSE)</f>
        <v>Seal Issues - Leakers</v>
      </c>
      <c r="U403" s="70"/>
      <c r="V403" s="70" t="s">
        <v>2313</v>
      </c>
    </row>
    <row r="404" spans="1:22" ht="15" customHeight="1" x14ac:dyDescent="0.25">
      <c r="A404" s="64">
        <v>25</v>
      </c>
      <c r="B404" s="62" t="s">
        <v>15</v>
      </c>
      <c r="C404" s="63">
        <v>43206</v>
      </c>
      <c r="D404" s="62" t="s">
        <v>23</v>
      </c>
      <c r="E404" s="62">
        <v>22091</v>
      </c>
      <c r="F404" s="62" t="s">
        <v>82</v>
      </c>
      <c r="G404" s="62" t="s">
        <v>1934</v>
      </c>
      <c r="H404" s="62">
        <v>-2</v>
      </c>
      <c r="I404" s="62">
        <v>-69.56</v>
      </c>
      <c r="J404" s="62">
        <v>-100</v>
      </c>
      <c r="K404" s="62">
        <v>0</v>
      </c>
      <c r="L404" s="62" t="s">
        <v>34</v>
      </c>
      <c r="M404" s="62" t="s">
        <v>35</v>
      </c>
      <c r="N404" s="62" t="s">
        <v>36</v>
      </c>
      <c r="O404" s="62">
        <v>55554909</v>
      </c>
      <c r="P404" s="19" t="str">
        <f>MID(L404,3,3)</f>
        <v>OOS</v>
      </c>
      <c r="Q404" s="70" t="str">
        <f>IFERROR(MID(N404,5,FIND("/",N404,1)-1),LEFT(N404,3))</f>
        <v>CAS</v>
      </c>
      <c r="R404" s="57" t="s">
        <v>2175</v>
      </c>
      <c r="S404" s="70" t="str">
        <f>VLOOKUP(R404,'Coding Matrix'!$D$8:$G$45,4,FALSE)</f>
        <v>Plant</v>
      </c>
      <c r="T404" s="70" t="str">
        <f>VLOOKUP(R404,'Coding Matrix'!$D$8:$E$45,2,FALSE)</f>
        <v>Seal Issues - Leakers</v>
      </c>
      <c r="U404" s="70" t="s">
        <v>2176</v>
      </c>
      <c r="V404" s="70" t="s">
        <v>2362</v>
      </c>
    </row>
    <row r="405" spans="1:22" ht="15" customHeight="1" x14ac:dyDescent="0.25">
      <c r="A405" s="64">
        <v>25</v>
      </c>
      <c r="B405" s="62" t="s">
        <v>15</v>
      </c>
      <c r="C405" s="63">
        <v>43206</v>
      </c>
      <c r="D405" s="62" t="s">
        <v>23</v>
      </c>
      <c r="E405" s="62">
        <v>22234</v>
      </c>
      <c r="F405" s="62" t="s">
        <v>82</v>
      </c>
      <c r="G405" s="62" t="s">
        <v>1944</v>
      </c>
      <c r="H405" s="62">
        <v>-17</v>
      </c>
      <c r="I405" s="62">
        <v>-592.53</v>
      </c>
      <c r="J405" s="62">
        <v>-850</v>
      </c>
      <c r="K405" s="62">
        <v>0</v>
      </c>
      <c r="L405" s="62" t="s">
        <v>261</v>
      </c>
      <c r="M405" s="62">
        <v>1510</v>
      </c>
      <c r="N405" s="62" t="s">
        <v>76</v>
      </c>
      <c r="O405" s="62">
        <v>55408403</v>
      </c>
      <c r="P405" s="19" t="str">
        <f>MID(L405,3,3)</f>
        <v>RES</v>
      </c>
      <c r="Q405" s="70" t="str">
        <f>IFERROR(MID(N405,5,FIND("/",N405,1)-1),LEFT(N405,3))</f>
        <v>EXP</v>
      </c>
      <c r="R405" s="70" t="str">
        <f>CONCATENATE(P405,Q405)</f>
        <v>RESEXP</v>
      </c>
      <c r="S405" s="70" t="str">
        <f>VLOOKUP(R405,'Coding Matrix'!$D$8:$G$45,4,FALSE)</f>
        <v>Plant</v>
      </c>
      <c r="T405" s="70" t="str">
        <f>VLOOKUP(R405,'Coding Matrix'!$D$8:$E$45,2,FALSE)</f>
        <v>Prior Year Reserve amounts scrapped in current year</v>
      </c>
      <c r="U405" s="70"/>
      <c r="V405" s="70" t="s">
        <v>2363</v>
      </c>
    </row>
    <row r="406" spans="1:22" ht="15" customHeight="1" x14ac:dyDescent="0.25">
      <c r="A406" s="64">
        <v>25</v>
      </c>
      <c r="B406" s="62" t="s">
        <v>15</v>
      </c>
      <c r="C406" s="63">
        <v>43206</v>
      </c>
      <c r="D406" s="62" t="s">
        <v>23</v>
      </c>
      <c r="E406" s="62">
        <v>22234</v>
      </c>
      <c r="F406" s="62" t="s">
        <v>82</v>
      </c>
      <c r="G406" s="62" t="s">
        <v>1944</v>
      </c>
      <c r="H406" s="62">
        <v>-36</v>
      </c>
      <c r="I406" s="62">
        <v>-1254.78</v>
      </c>
      <c r="J406" s="62">
        <v>-1800</v>
      </c>
      <c r="K406" s="62">
        <v>0</v>
      </c>
      <c r="L406" s="62" t="s">
        <v>261</v>
      </c>
      <c r="M406" s="62">
        <v>1510</v>
      </c>
      <c r="N406" s="62" t="s">
        <v>76</v>
      </c>
      <c r="O406" s="62">
        <v>55419261</v>
      </c>
      <c r="P406" s="19" t="str">
        <f>MID(L406,3,3)</f>
        <v>RES</v>
      </c>
      <c r="Q406" s="70" t="str">
        <f>IFERROR(MID(N406,5,FIND("/",N406,1)-1),LEFT(N406,3))</f>
        <v>EXP</v>
      </c>
      <c r="R406" s="70" t="str">
        <f>CONCATENATE(P406,Q406)</f>
        <v>RESEXP</v>
      </c>
      <c r="S406" s="70" t="str">
        <f>VLOOKUP(R406,'Coding Matrix'!$D$8:$G$45,4,FALSE)</f>
        <v>Plant</v>
      </c>
      <c r="T406" s="70" t="str">
        <f>VLOOKUP(R406,'Coding Matrix'!$D$8:$E$45,2,FALSE)</f>
        <v>Prior Year Reserve amounts scrapped in current year</v>
      </c>
      <c r="U406" s="70"/>
      <c r="V406" s="70" t="s">
        <v>2363</v>
      </c>
    </row>
    <row r="407" spans="1:22" ht="15" customHeight="1" x14ac:dyDescent="0.25">
      <c r="A407" s="64">
        <v>25</v>
      </c>
      <c r="B407" s="62" t="s">
        <v>15</v>
      </c>
      <c r="C407" s="63">
        <v>43206</v>
      </c>
      <c r="D407" s="62" t="s">
        <v>23</v>
      </c>
      <c r="E407" s="62">
        <v>22234</v>
      </c>
      <c r="F407" s="62" t="s">
        <v>82</v>
      </c>
      <c r="G407" s="62" t="s">
        <v>1944</v>
      </c>
      <c r="H407" s="62">
        <v>-4</v>
      </c>
      <c r="I407" s="62">
        <v>-139.41999999999999</v>
      </c>
      <c r="J407" s="62">
        <v>-200</v>
      </c>
      <c r="K407" s="62">
        <v>0</v>
      </c>
      <c r="L407" s="62" t="s">
        <v>261</v>
      </c>
      <c r="M407" s="62">
        <v>1510</v>
      </c>
      <c r="N407" s="62" t="s">
        <v>76</v>
      </c>
      <c r="O407" s="62">
        <v>55443540</v>
      </c>
      <c r="P407" s="19" t="str">
        <f>MID(L407,3,3)</f>
        <v>RES</v>
      </c>
      <c r="Q407" s="70" t="str">
        <f>IFERROR(MID(N407,5,FIND("/",N407,1)-1),LEFT(N407,3))</f>
        <v>EXP</v>
      </c>
      <c r="R407" s="70" t="str">
        <f>CONCATENATE(P407,Q407)</f>
        <v>RESEXP</v>
      </c>
      <c r="S407" s="70" t="str">
        <f>VLOOKUP(R407,'Coding Matrix'!$D$8:$G$45,4,FALSE)</f>
        <v>Plant</v>
      </c>
      <c r="T407" s="70" t="str">
        <f>VLOOKUP(R407,'Coding Matrix'!$D$8:$E$45,2,FALSE)</f>
        <v>Prior Year Reserve amounts scrapped in current year</v>
      </c>
      <c r="U407" s="70"/>
      <c r="V407" s="70" t="s">
        <v>2363</v>
      </c>
    </row>
    <row r="408" spans="1:22" ht="15" customHeight="1" x14ac:dyDescent="0.25">
      <c r="A408" s="64">
        <v>25</v>
      </c>
      <c r="B408" s="62" t="s">
        <v>15</v>
      </c>
      <c r="C408" s="63">
        <v>43206</v>
      </c>
      <c r="D408" s="62" t="s">
        <v>16</v>
      </c>
      <c r="E408" s="62">
        <v>22746</v>
      </c>
      <c r="F408" s="62" t="s">
        <v>17</v>
      </c>
      <c r="G408" s="62" t="s">
        <v>1730</v>
      </c>
      <c r="H408" s="62">
        <v>-900</v>
      </c>
      <c r="I408" s="62">
        <v>-799.2</v>
      </c>
      <c r="J408" s="62">
        <v>-900</v>
      </c>
      <c r="K408" s="62">
        <v>0</v>
      </c>
      <c r="L408" s="62" t="s">
        <v>31</v>
      </c>
      <c r="M408" s="62">
        <v>1238</v>
      </c>
      <c r="N408" s="62" t="s">
        <v>1731</v>
      </c>
      <c r="O408" s="62">
        <v>25861751</v>
      </c>
      <c r="P408" s="19" t="str">
        <f>MID(L408,3,3)</f>
        <v xml:space="preserve">   </v>
      </c>
      <c r="Q408" s="70" t="str">
        <f>IFERROR(MID(N408,5,FIND("/",N408,1)-1),LEFT(N408,3))</f>
        <v>BAR</v>
      </c>
      <c r="R408" s="57" t="s">
        <v>1595</v>
      </c>
      <c r="S408" s="70" t="str">
        <f>VLOOKUP(R408,'Coding Matrix'!$D$8:$G$45,4,FALSE)</f>
        <v>Plant</v>
      </c>
      <c r="T408" s="70" t="str">
        <f>VLOOKUP(R408,'Coding Matrix'!$D$8:$E$45,2,FALSE)</f>
        <v>Damage Warehouse - Material Handling Damage</v>
      </c>
      <c r="U408" s="70" t="s">
        <v>2178</v>
      </c>
      <c r="V408" s="70" t="s">
        <v>2364</v>
      </c>
    </row>
    <row r="409" spans="1:22" ht="15" customHeight="1" x14ac:dyDescent="0.25">
      <c r="A409" s="64">
        <v>25</v>
      </c>
      <c r="B409" s="62" t="s">
        <v>15</v>
      </c>
      <c r="C409" s="63">
        <v>43206</v>
      </c>
      <c r="D409" s="62" t="s">
        <v>16</v>
      </c>
      <c r="E409" s="62">
        <v>35457</v>
      </c>
      <c r="F409" s="62" t="s">
        <v>17</v>
      </c>
      <c r="G409" s="62" t="s">
        <v>1748</v>
      </c>
      <c r="H409" s="62">
        <v>-1155</v>
      </c>
      <c r="I409" s="62">
        <v>-6019.39</v>
      </c>
      <c r="J409" s="62">
        <v>-1155</v>
      </c>
      <c r="K409" s="62">
        <v>0</v>
      </c>
      <c r="L409" s="62" t="s">
        <v>261</v>
      </c>
      <c r="M409" s="62">
        <v>1530</v>
      </c>
      <c r="N409" s="62" t="s">
        <v>1726</v>
      </c>
      <c r="O409" s="62">
        <v>25832196</v>
      </c>
      <c r="P409" s="19" t="str">
        <f>MID(L409,3,3)</f>
        <v>RES</v>
      </c>
      <c r="Q409" s="70" t="str">
        <f>IFERROR(MID(N409,5,FIND("/",N409,1)-1),LEFT(N409,3))</f>
        <v>OBS</v>
      </c>
      <c r="R409" s="70" t="str">
        <f>CONCATENATE(P409,Q409)</f>
        <v>RESOBS</v>
      </c>
      <c r="S409" s="70" t="str">
        <f>VLOOKUP(R409,'Coding Matrix'!$D$8:$G$45,4,FALSE)</f>
        <v>Plant</v>
      </c>
      <c r="T409" s="70" t="str">
        <f>VLOOKUP(R409,'Coding Matrix'!$D$8:$E$45,2,FALSE)</f>
        <v>Prior Year Reserve amounts scrapped in current year</v>
      </c>
      <c r="U409" s="70"/>
      <c r="V409" s="70" t="s">
        <v>2365</v>
      </c>
    </row>
    <row r="410" spans="1:22" ht="15" customHeight="1" x14ac:dyDescent="0.25">
      <c r="A410" s="64">
        <v>25</v>
      </c>
      <c r="B410" s="62" t="s">
        <v>15</v>
      </c>
      <c r="C410" s="63">
        <v>43206</v>
      </c>
      <c r="D410" s="62" t="s">
        <v>16</v>
      </c>
      <c r="E410" s="62">
        <v>35457</v>
      </c>
      <c r="F410" s="62" t="s">
        <v>17</v>
      </c>
      <c r="G410" s="62" t="s">
        <v>1748</v>
      </c>
      <c r="H410" s="62">
        <v>-1350</v>
      </c>
      <c r="I410" s="62">
        <v>-7035.66</v>
      </c>
      <c r="J410" s="62">
        <v>-1350</v>
      </c>
      <c r="K410" s="62">
        <v>0</v>
      </c>
      <c r="L410" s="62" t="s">
        <v>261</v>
      </c>
      <c r="M410" s="62">
        <v>1530</v>
      </c>
      <c r="N410" s="62" t="s">
        <v>1726</v>
      </c>
      <c r="O410" s="62">
        <v>25690032</v>
      </c>
      <c r="P410" s="19" t="str">
        <f>MID(L410,3,3)</f>
        <v>RES</v>
      </c>
      <c r="Q410" s="70" t="str">
        <f>IFERROR(MID(N410,5,FIND("/",N410,1)-1),LEFT(N410,3))</f>
        <v>OBS</v>
      </c>
      <c r="R410" s="70" t="str">
        <f>CONCATENATE(P410,Q410)</f>
        <v>RESOBS</v>
      </c>
      <c r="S410" s="70" t="str">
        <f>VLOOKUP(R410,'Coding Matrix'!$D$8:$G$45,4,FALSE)</f>
        <v>Plant</v>
      </c>
      <c r="T410" s="70" t="str">
        <f>VLOOKUP(R410,'Coding Matrix'!$D$8:$E$45,2,FALSE)</f>
        <v>Prior Year Reserve amounts scrapped in current year</v>
      </c>
      <c r="U410" s="70"/>
      <c r="V410" s="70" t="s">
        <v>2365</v>
      </c>
    </row>
    <row r="411" spans="1:22" ht="15" customHeight="1" x14ac:dyDescent="0.25">
      <c r="A411" s="64">
        <v>25</v>
      </c>
      <c r="B411" s="62" t="s">
        <v>15</v>
      </c>
      <c r="C411" s="63">
        <v>43206</v>
      </c>
      <c r="D411" s="62" t="s">
        <v>16</v>
      </c>
      <c r="E411" s="62">
        <v>35457</v>
      </c>
      <c r="F411" s="62" t="s">
        <v>17</v>
      </c>
      <c r="G411" s="62" t="s">
        <v>1748</v>
      </c>
      <c r="H411" s="62">
        <v>-1150</v>
      </c>
      <c r="I411" s="62">
        <v>-5993.34</v>
      </c>
      <c r="J411" s="62">
        <v>-1150</v>
      </c>
      <c r="K411" s="62">
        <v>0</v>
      </c>
      <c r="L411" s="62" t="s">
        <v>261</v>
      </c>
      <c r="M411" s="62">
        <v>1530</v>
      </c>
      <c r="N411" s="62" t="s">
        <v>1726</v>
      </c>
      <c r="O411" s="62">
        <v>25737005</v>
      </c>
      <c r="P411" s="19" t="str">
        <f>MID(L411,3,3)</f>
        <v>RES</v>
      </c>
      <c r="Q411" s="70" t="str">
        <f>IFERROR(MID(N411,5,FIND("/",N411,1)-1),LEFT(N411,3))</f>
        <v>OBS</v>
      </c>
      <c r="R411" s="70" t="str">
        <f>CONCATENATE(P411,Q411)</f>
        <v>RESOBS</v>
      </c>
      <c r="S411" s="70" t="str">
        <f>VLOOKUP(R411,'Coding Matrix'!$D$8:$G$45,4,FALSE)</f>
        <v>Plant</v>
      </c>
      <c r="T411" s="70" t="str">
        <f>VLOOKUP(R411,'Coding Matrix'!$D$8:$E$45,2,FALSE)</f>
        <v>Prior Year Reserve amounts scrapped in current year</v>
      </c>
      <c r="V411" s="70" t="s">
        <v>2365</v>
      </c>
    </row>
    <row r="412" spans="1:22" ht="15" customHeight="1" x14ac:dyDescent="0.25">
      <c r="A412" s="64">
        <v>25</v>
      </c>
      <c r="B412" s="62" t="s">
        <v>15</v>
      </c>
      <c r="C412" s="63">
        <v>43206</v>
      </c>
      <c r="D412" s="62" t="s">
        <v>16</v>
      </c>
      <c r="E412" s="62">
        <v>35457</v>
      </c>
      <c r="F412" s="62" t="s">
        <v>17</v>
      </c>
      <c r="G412" s="62" t="s">
        <v>1748</v>
      </c>
      <c r="H412" s="62">
        <v>-1800</v>
      </c>
      <c r="I412" s="62">
        <v>-9380.8799999999992</v>
      </c>
      <c r="J412" s="62">
        <v>-1800</v>
      </c>
      <c r="K412" s="62">
        <v>0</v>
      </c>
      <c r="L412" s="62" t="s">
        <v>261</v>
      </c>
      <c r="M412" s="62">
        <v>1530</v>
      </c>
      <c r="N412" s="62" t="s">
        <v>1726</v>
      </c>
      <c r="O412" s="62">
        <v>25737006</v>
      </c>
      <c r="P412" s="19" t="str">
        <f>MID(L412,3,3)</f>
        <v>RES</v>
      </c>
      <c r="Q412" s="70" t="str">
        <f>IFERROR(MID(N412,5,FIND("/",N412,1)-1),LEFT(N412,3))</f>
        <v>OBS</v>
      </c>
      <c r="R412" s="70" t="str">
        <f>CONCATENATE(P412,Q412)</f>
        <v>RESOBS</v>
      </c>
      <c r="S412" s="70" t="str">
        <f>VLOOKUP(R412,'Coding Matrix'!$D$8:$G$45,4,FALSE)</f>
        <v>Plant</v>
      </c>
      <c r="T412" s="70" t="str">
        <f>VLOOKUP(R412,'Coding Matrix'!$D$8:$E$45,2,FALSE)</f>
        <v>Prior Year Reserve amounts scrapped in current year</v>
      </c>
      <c r="V412" s="70" t="s">
        <v>2365</v>
      </c>
    </row>
    <row r="413" spans="1:22" ht="15" customHeight="1" x14ac:dyDescent="0.25">
      <c r="A413" s="64">
        <v>25</v>
      </c>
      <c r="B413" s="62" t="s">
        <v>15</v>
      </c>
      <c r="C413" s="63">
        <v>43206</v>
      </c>
      <c r="D413" s="62" t="s">
        <v>16</v>
      </c>
      <c r="E413" s="62">
        <v>35457</v>
      </c>
      <c r="F413" s="62" t="s">
        <v>17</v>
      </c>
      <c r="G413" s="62" t="s">
        <v>1748</v>
      </c>
      <c r="H413" s="62">
        <v>-1800</v>
      </c>
      <c r="I413" s="62">
        <v>-9380.8799999999992</v>
      </c>
      <c r="J413" s="62">
        <v>-1800</v>
      </c>
      <c r="K413" s="62">
        <v>0</v>
      </c>
      <c r="L413" s="62" t="s">
        <v>261</v>
      </c>
      <c r="M413" s="62">
        <v>1530</v>
      </c>
      <c r="N413" s="62" t="s">
        <v>1726</v>
      </c>
      <c r="O413" s="62">
        <v>25737007</v>
      </c>
      <c r="P413" s="19" t="str">
        <f>MID(L413,3,3)</f>
        <v>RES</v>
      </c>
      <c r="Q413" s="70" t="str">
        <f>IFERROR(MID(N413,5,FIND("/",N413,1)-1),LEFT(N413,3))</f>
        <v>OBS</v>
      </c>
      <c r="R413" s="70" t="str">
        <f>CONCATENATE(P413,Q413)</f>
        <v>RESOBS</v>
      </c>
      <c r="S413" s="70" t="str">
        <f>VLOOKUP(R413,'Coding Matrix'!$D$8:$G$45,4,FALSE)</f>
        <v>Plant</v>
      </c>
      <c r="T413" s="70" t="str">
        <f>VLOOKUP(R413,'Coding Matrix'!$D$8:$E$45,2,FALSE)</f>
        <v>Prior Year Reserve amounts scrapped in current year</v>
      </c>
      <c r="U413" s="70"/>
      <c r="V413" s="70" t="s">
        <v>2365</v>
      </c>
    </row>
    <row r="414" spans="1:22" ht="15" customHeight="1" x14ac:dyDescent="0.25">
      <c r="A414" s="64">
        <v>25</v>
      </c>
      <c r="B414" s="62" t="s">
        <v>15</v>
      </c>
      <c r="C414" s="63">
        <v>43206</v>
      </c>
      <c r="D414" s="62" t="s">
        <v>16</v>
      </c>
      <c r="E414" s="62">
        <v>35457</v>
      </c>
      <c r="F414" s="62" t="s">
        <v>17</v>
      </c>
      <c r="G414" s="62" t="s">
        <v>1748</v>
      </c>
      <c r="H414" s="62">
        <v>-1350</v>
      </c>
      <c r="I414" s="62">
        <v>-7035.66</v>
      </c>
      <c r="J414" s="62">
        <v>-1350</v>
      </c>
      <c r="K414" s="62">
        <v>0</v>
      </c>
      <c r="L414" s="62" t="s">
        <v>261</v>
      </c>
      <c r="M414" s="62">
        <v>1400</v>
      </c>
      <c r="N414" s="62" t="s">
        <v>1726</v>
      </c>
      <c r="O414" s="62">
        <v>25737009</v>
      </c>
      <c r="P414" s="19" t="str">
        <f>MID(L414,3,3)</f>
        <v>RES</v>
      </c>
      <c r="Q414" s="70" t="str">
        <f>IFERROR(MID(N414,5,FIND("/",N414,1)-1),LEFT(N414,3))</f>
        <v>OBS</v>
      </c>
      <c r="R414" s="70" t="str">
        <f>CONCATENATE(P414,Q414)</f>
        <v>RESOBS</v>
      </c>
      <c r="S414" s="70" t="str">
        <f>VLOOKUP(R414,'Coding Matrix'!$D$8:$G$45,4,FALSE)</f>
        <v>Plant</v>
      </c>
      <c r="T414" s="70" t="str">
        <f>VLOOKUP(R414,'Coding Matrix'!$D$8:$E$45,2,FALSE)</f>
        <v>Prior Year Reserve amounts scrapped in current year</v>
      </c>
      <c r="U414" s="70"/>
      <c r="V414" s="70" t="s">
        <v>2365</v>
      </c>
    </row>
    <row r="415" spans="1:22" ht="15" customHeight="1" x14ac:dyDescent="0.25">
      <c r="A415" s="64">
        <v>25</v>
      </c>
      <c r="B415" s="62" t="s">
        <v>15</v>
      </c>
      <c r="C415" s="63">
        <v>43206</v>
      </c>
      <c r="D415" s="62" t="s">
        <v>16</v>
      </c>
      <c r="E415" s="62">
        <v>36701</v>
      </c>
      <c r="F415" s="62" t="s">
        <v>17</v>
      </c>
      <c r="G415" s="62" t="s">
        <v>1763</v>
      </c>
      <c r="H415" s="62">
        <v>-4500</v>
      </c>
      <c r="I415" s="62">
        <v>-927</v>
      </c>
      <c r="J415" s="62">
        <v>-4500</v>
      </c>
      <c r="K415" s="62">
        <v>0</v>
      </c>
      <c r="L415" s="62" t="s">
        <v>27</v>
      </c>
      <c r="M415" s="62">
        <v>1645</v>
      </c>
      <c r="N415" s="62" t="s">
        <v>1764</v>
      </c>
      <c r="O415" s="62">
        <v>25219874</v>
      </c>
      <c r="P415" s="19" t="str">
        <f>MID(L415,3,3)</f>
        <v>DMG</v>
      </c>
      <c r="Q415" s="70" t="str">
        <f>IFERROR(MID(N415,5,FIND("/",N415,1)-1),LEFT(N415,3))</f>
        <v>DWH</v>
      </c>
      <c r="R415" s="70" t="str">
        <f>CONCATENATE(P415,Q415)</f>
        <v>DMGDWH</v>
      </c>
      <c r="S415" s="70" t="str">
        <f>VLOOKUP(R415,'Coding Matrix'!$D$8:$G$45,4,FALSE)</f>
        <v>Plant</v>
      </c>
      <c r="T415" s="70" t="str">
        <f>VLOOKUP(R415,'Coding Matrix'!$D$8:$E$45,2,FALSE)</f>
        <v>Damage Warehouse - Material Handling Damage</v>
      </c>
      <c r="V415" s="70" t="s">
        <v>2366</v>
      </c>
    </row>
    <row r="416" spans="1:22" ht="15" customHeight="1" x14ac:dyDescent="0.25">
      <c r="A416" s="64">
        <v>25</v>
      </c>
      <c r="B416" s="62" t="s">
        <v>15</v>
      </c>
      <c r="C416" s="63">
        <v>43206</v>
      </c>
      <c r="D416" s="62" t="s">
        <v>23</v>
      </c>
      <c r="E416" s="62">
        <v>45532</v>
      </c>
      <c r="F416" s="62" t="s">
        <v>1950</v>
      </c>
      <c r="G416" s="62" t="s">
        <v>1951</v>
      </c>
      <c r="H416" s="62">
        <v>-1</v>
      </c>
      <c r="I416" s="62">
        <v>-16.850000000000001</v>
      </c>
      <c r="J416" s="62">
        <v>-35</v>
      </c>
      <c r="K416" s="62">
        <v>0</v>
      </c>
      <c r="L416" s="62" t="s">
        <v>27</v>
      </c>
      <c r="M416" s="62">
        <v>1332</v>
      </c>
      <c r="N416" s="62" t="s">
        <v>195</v>
      </c>
      <c r="O416" s="62">
        <v>25223142</v>
      </c>
      <c r="P416" s="19" t="str">
        <f>MID(L416,3,3)</f>
        <v>DMG</v>
      </c>
      <c r="Q416" s="70" t="str">
        <f>IFERROR(MID(N416,5,FIND("/",N416,1)-1),LEFT(N416,3))</f>
        <v>DWH</v>
      </c>
      <c r="R416" s="70" t="str">
        <f>CONCATENATE(P416,Q416)</f>
        <v>DMGDWH</v>
      </c>
      <c r="S416" s="70" t="str">
        <f>VLOOKUP(R416,'Coding Matrix'!$D$8:$G$45,4,FALSE)</f>
        <v>Plant</v>
      </c>
      <c r="T416" s="70" t="str">
        <f>VLOOKUP(R416,'Coding Matrix'!$D$8:$E$45,2,FALSE)</f>
        <v>Damage Warehouse - Material Handling Damage</v>
      </c>
      <c r="V416" s="70" t="s">
        <v>2260</v>
      </c>
    </row>
    <row r="417" spans="1:22" ht="15" customHeight="1" x14ac:dyDescent="0.25">
      <c r="A417" s="64">
        <v>25</v>
      </c>
      <c r="B417" s="62" t="s">
        <v>15</v>
      </c>
      <c r="C417" s="63">
        <v>43206</v>
      </c>
      <c r="D417" s="62" t="s">
        <v>23</v>
      </c>
      <c r="E417" s="62">
        <v>70014</v>
      </c>
      <c r="F417" s="62" t="s">
        <v>1966</v>
      </c>
      <c r="G417" s="62" t="s">
        <v>1967</v>
      </c>
      <c r="H417" s="62">
        <v>-8</v>
      </c>
      <c r="I417" s="62">
        <v>-167.46</v>
      </c>
      <c r="J417" s="62">
        <v>-268.8</v>
      </c>
      <c r="K417" s="62">
        <v>0</v>
      </c>
      <c r="L417" s="62" t="s">
        <v>261</v>
      </c>
      <c r="M417" s="62">
        <v>1700</v>
      </c>
      <c r="N417" s="62" t="s">
        <v>1889</v>
      </c>
      <c r="O417" s="62">
        <v>25914632</v>
      </c>
      <c r="P417" s="19" t="str">
        <f>MID(L417,3,3)</f>
        <v>RES</v>
      </c>
      <c r="Q417" s="70" t="str">
        <f>IFERROR(MID(N417,5,FIND("/",N417,1)-1),LEFT(N417,3))</f>
        <v>EXP</v>
      </c>
      <c r="R417" s="70" t="str">
        <f>CONCATENATE(P417,Q417)</f>
        <v>RESEXP</v>
      </c>
      <c r="S417" s="70" t="str">
        <f>VLOOKUP(R417,'Coding Matrix'!$D$8:$G$45,4,FALSE)</f>
        <v>Plant</v>
      </c>
      <c r="T417" s="70" t="str">
        <f>VLOOKUP(R417,'Coding Matrix'!$D$8:$E$45,2,FALSE)</f>
        <v>Prior Year Reserve amounts scrapped in current year</v>
      </c>
      <c r="V417" s="70" t="s">
        <v>2367</v>
      </c>
    </row>
    <row r="418" spans="1:22" ht="15" customHeight="1" x14ac:dyDescent="0.25">
      <c r="A418" s="64">
        <v>25</v>
      </c>
      <c r="B418" s="62" t="s">
        <v>15</v>
      </c>
      <c r="C418" s="63">
        <v>43206</v>
      </c>
      <c r="D418" s="62" t="s">
        <v>23</v>
      </c>
      <c r="E418" s="62">
        <v>70014</v>
      </c>
      <c r="F418" s="62" t="s">
        <v>1966</v>
      </c>
      <c r="G418" s="62" t="s">
        <v>1967</v>
      </c>
      <c r="H418" s="62">
        <v>-36</v>
      </c>
      <c r="I418" s="62">
        <v>-753.58</v>
      </c>
      <c r="J418" s="62">
        <v>-1209.5999999999999</v>
      </c>
      <c r="K418" s="62">
        <v>0</v>
      </c>
      <c r="L418" s="62" t="s">
        <v>261</v>
      </c>
      <c r="M418" s="62">
        <v>1700</v>
      </c>
      <c r="N418" s="62" t="s">
        <v>1889</v>
      </c>
      <c r="O418" s="62">
        <v>25914633</v>
      </c>
      <c r="P418" s="19" t="str">
        <f>MID(L418,3,3)</f>
        <v>RES</v>
      </c>
      <c r="Q418" s="70" t="str">
        <f>IFERROR(MID(N418,5,FIND("/",N418,1)-1),LEFT(N418,3))</f>
        <v>EXP</v>
      </c>
      <c r="R418" s="70" t="str">
        <f>CONCATENATE(P418,Q418)</f>
        <v>RESEXP</v>
      </c>
      <c r="S418" s="70" t="str">
        <f>VLOOKUP(R418,'Coding Matrix'!$D$8:$G$45,4,FALSE)</f>
        <v>Plant</v>
      </c>
      <c r="T418" s="70" t="str">
        <f>VLOOKUP(R418,'Coding Matrix'!$D$8:$E$45,2,FALSE)</f>
        <v>Prior Year Reserve amounts scrapped in current year</v>
      </c>
      <c r="V418" s="70" t="s">
        <v>2367</v>
      </c>
    </row>
    <row r="419" spans="1:22" ht="15" customHeight="1" x14ac:dyDescent="0.25">
      <c r="A419" s="64">
        <v>25</v>
      </c>
      <c r="B419" s="62" t="s">
        <v>15</v>
      </c>
      <c r="C419" s="63">
        <v>43207</v>
      </c>
      <c r="D419" s="62" t="s">
        <v>16</v>
      </c>
      <c r="E419" s="62">
        <v>6984</v>
      </c>
      <c r="F419" s="62" t="s">
        <v>17</v>
      </c>
      <c r="G419" s="62" t="s">
        <v>1705</v>
      </c>
      <c r="H419" s="62">
        <v>-800</v>
      </c>
      <c r="I419" s="62">
        <v>-256.48</v>
      </c>
      <c r="J419" s="62">
        <v>-800</v>
      </c>
      <c r="K419" s="62">
        <v>0</v>
      </c>
      <c r="L419" s="62" t="s">
        <v>26</v>
      </c>
      <c r="M419" s="62">
        <v>630</v>
      </c>
      <c r="N419" s="62" t="s">
        <v>1706</v>
      </c>
      <c r="O419" s="62">
        <v>25220818</v>
      </c>
      <c r="P419" s="19" t="str">
        <f>MID(L419,3,3)</f>
        <v>OOS</v>
      </c>
      <c r="Q419" s="70" t="str">
        <f>IFERROR(MID(N419,5,FIND("/",N419,1)-1),LEFT(N419,3))</f>
        <v>APP</v>
      </c>
      <c r="R419" s="70" t="str">
        <f>CONCATENATE(P419,Q419)</f>
        <v>OOSAPP</v>
      </c>
      <c r="S419" s="70" t="str">
        <f>VLOOKUP(R419,'Coding Matrix'!$D$8:$G$45,4,FALSE)</f>
        <v>Plant</v>
      </c>
      <c r="T419" s="70" t="str">
        <f>VLOOKUP(R419,'Coding Matrix'!$D$8:$E$45,2,FALSE)</f>
        <v>Appearance</v>
      </c>
      <c r="U419" s="70"/>
      <c r="V419" s="70" t="s">
        <v>2368</v>
      </c>
    </row>
    <row r="420" spans="1:22" ht="15" customHeight="1" x14ac:dyDescent="0.25">
      <c r="A420" s="64">
        <v>25</v>
      </c>
      <c r="B420" s="62" t="s">
        <v>15</v>
      </c>
      <c r="C420" s="63">
        <v>43207</v>
      </c>
      <c r="D420" s="62" t="s">
        <v>23</v>
      </c>
      <c r="E420" s="62">
        <v>13302</v>
      </c>
      <c r="F420" s="62" t="s">
        <v>32</v>
      </c>
      <c r="G420" s="62" t="s">
        <v>1783</v>
      </c>
      <c r="H420" s="62">
        <v>-43</v>
      </c>
      <c r="I420" s="62">
        <v>-883.47</v>
      </c>
      <c r="J420" s="62">
        <v>-1496.4</v>
      </c>
      <c r="K420" s="62">
        <v>0</v>
      </c>
      <c r="L420" s="62" t="s">
        <v>30</v>
      </c>
      <c r="M420" s="62">
        <v>1235</v>
      </c>
      <c r="N420" s="62" t="s">
        <v>1784</v>
      </c>
      <c r="O420" s="62">
        <v>25004821</v>
      </c>
      <c r="P420" s="19" t="str">
        <f>MID(L420,3,3)</f>
        <v>EXP</v>
      </c>
      <c r="Q420" s="70" t="str">
        <f>IFERROR(MID(N420,5,FIND("/",N420,1)-1),LEFT(N420,3))</f>
        <v>SOR</v>
      </c>
      <c r="R420" s="70" t="str">
        <f>CONCATENATE(P420,Q420)</f>
        <v>EXPSOR</v>
      </c>
      <c r="S420" s="70" t="str">
        <f>VLOOKUP(R420,'Coding Matrix'!$D$8:$G$45,4,FALSE)</f>
        <v>Plant</v>
      </c>
      <c r="T420" s="70" t="str">
        <f>VLOOKUP(R420,'Coding Matrix'!$D$8:$E$45,2,FALSE)</f>
        <v>Shipped out of rotation</v>
      </c>
      <c r="V420" s="70" t="s">
        <v>2369</v>
      </c>
    </row>
    <row r="421" spans="1:22" ht="15" customHeight="1" x14ac:dyDescent="0.25">
      <c r="A421" s="64">
        <v>25</v>
      </c>
      <c r="B421" s="62" t="s">
        <v>15</v>
      </c>
      <c r="C421" s="63">
        <v>43207</v>
      </c>
      <c r="D421" s="62" t="s">
        <v>23</v>
      </c>
      <c r="E421" s="62">
        <v>14330</v>
      </c>
      <c r="F421" s="62" t="s">
        <v>383</v>
      </c>
      <c r="G421" s="62" t="s">
        <v>1790</v>
      </c>
      <c r="H421" s="62">
        <v>-66</v>
      </c>
      <c r="I421" s="62">
        <v>-1132.01</v>
      </c>
      <c r="J421" s="62">
        <v>-1465.2</v>
      </c>
      <c r="K421" s="62">
        <v>0</v>
      </c>
      <c r="L421" s="62" t="s">
        <v>1791</v>
      </c>
      <c r="M421" s="62">
        <v>612</v>
      </c>
      <c r="N421" s="62" t="s">
        <v>1792</v>
      </c>
      <c r="O421" s="62">
        <v>25221387</v>
      </c>
      <c r="P421" s="19" t="str">
        <f>MID(L421,3,3)</f>
        <v>RES</v>
      </c>
      <c r="Q421" s="70" t="str">
        <f>IFERROR(MID(N421,5,FIND("/",N421,1)-1),LEFT(N421,3))</f>
        <v>EXP</v>
      </c>
      <c r="R421" s="70" t="str">
        <f>CONCATENATE(P421,Q421)</f>
        <v>RESEXP</v>
      </c>
      <c r="S421" s="70" t="str">
        <f>VLOOKUP(R421,'Coding Matrix'!$D$8:$G$45,4,FALSE)</f>
        <v>Plant</v>
      </c>
      <c r="T421" s="70" t="str">
        <f>VLOOKUP(R421,'Coding Matrix'!$D$8:$E$45,2,FALSE)</f>
        <v>Prior Year Reserve amounts scrapped in current year</v>
      </c>
      <c r="V421" s="70" t="s">
        <v>2370</v>
      </c>
    </row>
    <row r="422" spans="1:22" ht="15" customHeight="1" x14ac:dyDescent="0.25">
      <c r="A422" s="64">
        <v>25</v>
      </c>
      <c r="B422" s="62" t="s">
        <v>15</v>
      </c>
      <c r="C422" s="63">
        <v>43207</v>
      </c>
      <c r="D422" s="62" t="s">
        <v>23</v>
      </c>
      <c r="E422" s="62">
        <v>14330</v>
      </c>
      <c r="F422" s="62" t="s">
        <v>383</v>
      </c>
      <c r="G422" s="62" t="s">
        <v>1790</v>
      </c>
      <c r="H422" s="62">
        <v>-66</v>
      </c>
      <c r="I422" s="62">
        <v>-1132.01</v>
      </c>
      <c r="J422" s="62">
        <v>-1465.2</v>
      </c>
      <c r="K422" s="62">
        <v>0</v>
      </c>
      <c r="L422" s="62" t="s">
        <v>1791</v>
      </c>
      <c r="M422" s="62">
        <v>612</v>
      </c>
      <c r="N422" s="62" t="s">
        <v>1792</v>
      </c>
      <c r="O422" s="62">
        <v>25221442</v>
      </c>
      <c r="P422" s="19" t="str">
        <f>MID(L422,3,3)</f>
        <v>RES</v>
      </c>
      <c r="Q422" s="70" t="str">
        <f>IFERROR(MID(N422,5,FIND("/",N422,1)-1),LEFT(N422,3))</f>
        <v>EXP</v>
      </c>
      <c r="R422" s="70" t="str">
        <f>CONCATENATE(P422,Q422)</f>
        <v>RESEXP</v>
      </c>
      <c r="S422" s="70" t="str">
        <f>VLOOKUP(R422,'Coding Matrix'!$D$8:$G$45,4,FALSE)</f>
        <v>Plant</v>
      </c>
      <c r="T422" s="70" t="str">
        <f>VLOOKUP(R422,'Coding Matrix'!$D$8:$E$45,2,FALSE)</f>
        <v>Prior Year Reserve amounts scrapped in current year</v>
      </c>
      <c r="V422" s="70" t="s">
        <v>2370</v>
      </c>
    </row>
    <row r="423" spans="1:22" ht="15" customHeight="1" x14ac:dyDescent="0.25">
      <c r="A423" s="64">
        <v>25</v>
      </c>
      <c r="B423" s="62" t="s">
        <v>15</v>
      </c>
      <c r="C423" s="63">
        <v>43207</v>
      </c>
      <c r="D423" s="62" t="s">
        <v>23</v>
      </c>
      <c r="E423" s="62">
        <v>14330</v>
      </c>
      <c r="F423" s="62" t="s">
        <v>383</v>
      </c>
      <c r="G423" s="62" t="s">
        <v>1790</v>
      </c>
      <c r="H423" s="62">
        <v>-66</v>
      </c>
      <c r="I423" s="62">
        <v>-1132.01</v>
      </c>
      <c r="J423" s="62">
        <v>-1465.2</v>
      </c>
      <c r="K423" s="62">
        <v>0</v>
      </c>
      <c r="L423" s="62" t="s">
        <v>1791</v>
      </c>
      <c r="M423" s="62">
        <v>613</v>
      </c>
      <c r="N423" s="62" t="s">
        <v>1792</v>
      </c>
      <c r="O423" s="62">
        <v>25221443</v>
      </c>
      <c r="P423" s="19" t="str">
        <f>MID(L423,3,3)</f>
        <v>RES</v>
      </c>
      <c r="Q423" s="70" t="str">
        <f>IFERROR(MID(N423,5,FIND("/",N423,1)-1),LEFT(N423,3))</f>
        <v>EXP</v>
      </c>
      <c r="R423" s="70" t="str">
        <f>CONCATENATE(P423,Q423)</f>
        <v>RESEXP</v>
      </c>
      <c r="S423" s="70" t="str">
        <f>VLOOKUP(R423,'Coding Matrix'!$D$8:$G$45,4,FALSE)</f>
        <v>Plant</v>
      </c>
      <c r="T423" s="70" t="str">
        <f>VLOOKUP(R423,'Coding Matrix'!$D$8:$E$45,2,FALSE)</f>
        <v>Prior Year Reserve amounts scrapped in current year</v>
      </c>
      <c r="V423" s="70" t="s">
        <v>2370</v>
      </c>
    </row>
    <row r="424" spans="1:22" ht="15" customHeight="1" x14ac:dyDescent="0.25">
      <c r="A424" s="64">
        <v>25</v>
      </c>
      <c r="B424" s="62" t="s">
        <v>15</v>
      </c>
      <c r="C424" s="63">
        <v>43207</v>
      </c>
      <c r="D424" s="62" t="s">
        <v>23</v>
      </c>
      <c r="E424" s="62">
        <v>14351</v>
      </c>
      <c r="F424" s="62" t="s">
        <v>32</v>
      </c>
      <c r="G424" s="62" t="s">
        <v>1793</v>
      </c>
      <c r="H424" s="62">
        <v>-15</v>
      </c>
      <c r="I424" s="62">
        <v>-114.6</v>
      </c>
      <c r="J424" s="62">
        <v>-141</v>
      </c>
      <c r="K424" s="62">
        <v>0</v>
      </c>
      <c r="L424" s="62" t="s">
        <v>26</v>
      </c>
      <c r="M424" s="62">
        <v>1634</v>
      </c>
      <c r="N424" s="62" t="s">
        <v>201</v>
      </c>
      <c r="O424" s="62">
        <v>25161449</v>
      </c>
      <c r="P424" s="19" t="str">
        <f>MID(L424,3,3)</f>
        <v>OOS</v>
      </c>
      <c r="Q424" s="70" t="str">
        <f>IFERROR(MID(N424,5,FIND("/",N424,1)-1),LEFT(N424,3))</f>
        <v>SEL</v>
      </c>
      <c r="R424" s="70" t="str">
        <f>CONCATENATE(P424,Q424)</f>
        <v>OOSSEL</v>
      </c>
      <c r="S424" s="70" t="str">
        <f>VLOOKUP(R424,'Coding Matrix'!$D$8:$G$45,4,FALSE)</f>
        <v>Plant</v>
      </c>
      <c r="T424" s="70" t="str">
        <f>VLOOKUP(R424,'Coding Matrix'!$D$8:$E$45,2,FALSE)</f>
        <v>Seal Issues - Leakers</v>
      </c>
      <c r="V424" s="70" t="s">
        <v>2209</v>
      </c>
    </row>
    <row r="425" spans="1:22" ht="15" customHeight="1" x14ac:dyDescent="0.25">
      <c r="A425" s="64">
        <v>25</v>
      </c>
      <c r="B425" s="62" t="s">
        <v>15</v>
      </c>
      <c r="C425" s="63">
        <v>43207</v>
      </c>
      <c r="D425" s="62" t="s">
        <v>16</v>
      </c>
      <c r="E425" s="62">
        <v>17171</v>
      </c>
      <c r="F425" s="62" t="s">
        <v>17</v>
      </c>
      <c r="G425" s="62" t="s">
        <v>1716</v>
      </c>
      <c r="H425" s="62">
        <v>-9.8000000000000007</v>
      </c>
      <c r="I425" s="62">
        <v>-405.69</v>
      </c>
      <c r="J425" s="62">
        <v>-9.8000000000000007</v>
      </c>
      <c r="K425" s="62">
        <v>0</v>
      </c>
      <c r="L425" s="62" t="s">
        <v>232</v>
      </c>
      <c r="M425" s="62">
        <v>1340</v>
      </c>
      <c r="N425" s="62" t="s">
        <v>1717</v>
      </c>
      <c r="O425" s="62">
        <v>25913766</v>
      </c>
      <c r="P425" s="19" t="str">
        <f>MID(L425,3,3)</f>
        <v>RES</v>
      </c>
      <c r="Q425" s="70" t="str">
        <f>IFERROR(MID(N425,5,FIND("/",N425,1)-1),LEFT(N425,3))</f>
        <v>EXP</v>
      </c>
      <c r="R425" s="70" t="str">
        <f>CONCATENATE(P425,Q425)</f>
        <v>RESEXP</v>
      </c>
      <c r="S425" s="70" t="str">
        <f>VLOOKUP(R425,'Coding Matrix'!$D$8:$G$45,4,FALSE)</f>
        <v>Plant</v>
      </c>
      <c r="T425" s="70" t="str">
        <f>VLOOKUP(R425,'Coding Matrix'!$D$8:$E$45,2,FALSE)</f>
        <v>Prior Year Reserve amounts scrapped in current year</v>
      </c>
      <c r="U425" s="70"/>
      <c r="V425" s="70" t="s">
        <v>2371</v>
      </c>
    </row>
    <row r="426" spans="1:22" ht="15" customHeight="1" x14ac:dyDescent="0.25">
      <c r="A426" s="64">
        <v>25</v>
      </c>
      <c r="B426" s="62" t="s">
        <v>15</v>
      </c>
      <c r="C426" s="63">
        <v>43207</v>
      </c>
      <c r="D426" s="62" t="s">
        <v>16</v>
      </c>
      <c r="E426" s="62">
        <v>17171</v>
      </c>
      <c r="F426" s="62" t="s">
        <v>17</v>
      </c>
      <c r="G426" s="62" t="s">
        <v>1716</v>
      </c>
      <c r="H426" s="62">
        <v>-99</v>
      </c>
      <c r="I426" s="62">
        <v>-4098.34</v>
      </c>
      <c r="J426" s="62">
        <v>-99</v>
      </c>
      <c r="K426" s="62">
        <v>0</v>
      </c>
      <c r="L426" s="62" t="s">
        <v>232</v>
      </c>
      <c r="M426" s="62">
        <v>1341</v>
      </c>
      <c r="N426" s="62" t="s">
        <v>1717</v>
      </c>
      <c r="O426" s="62">
        <v>25672820</v>
      </c>
      <c r="P426" s="19" t="str">
        <f>MID(L426,3,3)</f>
        <v>RES</v>
      </c>
      <c r="Q426" s="70" t="str">
        <f>IFERROR(MID(N426,5,FIND("/",N426,1)-1),LEFT(N426,3))</f>
        <v>EXP</v>
      </c>
      <c r="R426" s="70" t="str">
        <f>CONCATENATE(P426,Q426)</f>
        <v>RESEXP</v>
      </c>
      <c r="S426" s="70" t="str">
        <f>VLOOKUP(R426,'Coding Matrix'!$D$8:$G$45,4,FALSE)</f>
        <v>Plant</v>
      </c>
      <c r="T426" s="70" t="str">
        <f>VLOOKUP(R426,'Coding Matrix'!$D$8:$E$45,2,FALSE)</f>
        <v>Prior Year Reserve amounts scrapped in current year</v>
      </c>
      <c r="V426" s="70" t="s">
        <v>2371</v>
      </c>
    </row>
    <row r="427" spans="1:22" ht="15" customHeight="1" x14ac:dyDescent="0.25">
      <c r="A427" s="64">
        <v>25</v>
      </c>
      <c r="B427" s="62" t="s">
        <v>15</v>
      </c>
      <c r="C427" s="63">
        <v>43207</v>
      </c>
      <c r="D427" s="62" t="s">
        <v>16</v>
      </c>
      <c r="E427" s="62">
        <v>19986</v>
      </c>
      <c r="F427" s="62" t="s">
        <v>17</v>
      </c>
      <c r="G427" s="62" t="s">
        <v>1722</v>
      </c>
      <c r="H427" s="62">
        <v>-108.9</v>
      </c>
      <c r="I427" s="62">
        <v>-292.98</v>
      </c>
      <c r="J427" s="62">
        <v>-108.9</v>
      </c>
      <c r="K427" s="62">
        <v>0</v>
      </c>
      <c r="L427" s="62" t="s">
        <v>232</v>
      </c>
      <c r="M427" s="62">
        <v>1343</v>
      </c>
      <c r="N427" s="62" t="s">
        <v>1717</v>
      </c>
      <c r="O427" s="62">
        <v>25793856</v>
      </c>
      <c r="P427" s="19" t="str">
        <f>MID(L427,3,3)</f>
        <v>RES</v>
      </c>
      <c r="Q427" s="70" t="str">
        <f>IFERROR(MID(N427,5,FIND("/",N427,1)-1),LEFT(N427,3))</f>
        <v>EXP</v>
      </c>
      <c r="R427" s="70" t="str">
        <f>CONCATENATE(P427,Q427)</f>
        <v>RESEXP</v>
      </c>
      <c r="S427" s="70" t="str">
        <f>VLOOKUP(R427,'Coding Matrix'!$D$8:$G$45,4,FALSE)</f>
        <v>Plant</v>
      </c>
      <c r="T427" s="70" t="str">
        <f>VLOOKUP(R427,'Coding Matrix'!$D$8:$E$45,2,FALSE)</f>
        <v>Prior Year Reserve amounts scrapped in current year</v>
      </c>
      <c r="V427" s="70" t="s">
        <v>2372</v>
      </c>
    </row>
    <row r="428" spans="1:22" ht="15" customHeight="1" x14ac:dyDescent="0.25">
      <c r="A428" s="64">
        <v>25</v>
      </c>
      <c r="B428" s="62" t="s">
        <v>15</v>
      </c>
      <c r="C428" s="63">
        <v>43207</v>
      </c>
      <c r="D428" s="62" t="s">
        <v>16</v>
      </c>
      <c r="E428" s="62">
        <v>19986</v>
      </c>
      <c r="F428" s="62" t="s">
        <v>17</v>
      </c>
      <c r="G428" s="62" t="s">
        <v>1722</v>
      </c>
      <c r="H428" s="62">
        <v>-192.4</v>
      </c>
      <c r="I428" s="62">
        <v>-517.63</v>
      </c>
      <c r="J428" s="62">
        <v>-192.4</v>
      </c>
      <c r="K428" s="62">
        <v>0</v>
      </c>
      <c r="L428" s="62" t="s">
        <v>232</v>
      </c>
      <c r="M428" s="62">
        <v>1350</v>
      </c>
      <c r="N428" s="62" t="s">
        <v>1717</v>
      </c>
      <c r="O428" s="62">
        <v>25793857</v>
      </c>
      <c r="P428" s="19" t="str">
        <f>MID(L428,3,3)</f>
        <v>RES</v>
      </c>
      <c r="Q428" s="70" t="str">
        <f>IFERROR(MID(N428,5,FIND("/",N428,1)-1),LEFT(N428,3))</f>
        <v>EXP</v>
      </c>
      <c r="R428" s="70" t="str">
        <f>CONCATENATE(P428,Q428)</f>
        <v>RESEXP</v>
      </c>
      <c r="S428" s="70" t="str">
        <f>VLOOKUP(R428,'Coding Matrix'!$D$8:$G$45,4,FALSE)</f>
        <v>Plant</v>
      </c>
      <c r="T428" s="70" t="str">
        <f>VLOOKUP(R428,'Coding Matrix'!$D$8:$E$45,2,FALSE)</f>
        <v>Prior Year Reserve amounts scrapped in current year</v>
      </c>
      <c r="V428" s="70" t="s">
        <v>2372</v>
      </c>
    </row>
    <row r="429" spans="1:22" ht="15" customHeight="1" x14ac:dyDescent="0.25">
      <c r="A429" s="64">
        <v>25</v>
      </c>
      <c r="B429" s="62" t="s">
        <v>15</v>
      </c>
      <c r="C429" s="63">
        <v>43207</v>
      </c>
      <c r="D429" s="62" t="s">
        <v>23</v>
      </c>
      <c r="E429" s="62">
        <v>20109</v>
      </c>
      <c r="F429" s="62" t="s">
        <v>1825</v>
      </c>
      <c r="G429" s="62" t="s">
        <v>44</v>
      </c>
      <c r="H429" s="62">
        <v>-6</v>
      </c>
      <c r="I429" s="62">
        <v>-38.270000000000003</v>
      </c>
      <c r="J429" s="62">
        <v>-33.799999999999997</v>
      </c>
      <c r="K429" s="62">
        <v>0</v>
      </c>
      <c r="L429" s="62" t="s">
        <v>34</v>
      </c>
      <c r="M429" s="62">
        <v>104</v>
      </c>
      <c r="N429" s="62" t="s">
        <v>194</v>
      </c>
      <c r="O429" s="62">
        <v>25191616</v>
      </c>
      <c r="P429" s="19" t="str">
        <f>MID(L429,3,3)</f>
        <v>OOS</v>
      </c>
      <c r="Q429" s="70" t="str">
        <f>IFERROR(MID(N429,5,FIND("/",N429,1)-1),LEFT(N429,3))</f>
        <v>SEL</v>
      </c>
      <c r="R429" s="70" t="str">
        <f>CONCATENATE(P429,Q429)</f>
        <v>OOSSEL</v>
      </c>
      <c r="S429" s="70" t="str">
        <f>VLOOKUP(R429,'Coding Matrix'!$D$8:$G$45,4,FALSE)</f>
        <v>Plant</v>
      </c>
      <c r="T429" s="70" t="str">
        <f>VLOOKUP(R429,'Coding Matrix'!$D$8:$E$45,2,FALSE)</f>
        <v>Seal Issues - Leakers</v>
      </c>
      <c r="V429" s="70" t="s">
        <v>2213</v>
      </c>
    </row>
    <row r="430" spans="1:22" ht="15" customHeight="1" x14ac:dyDescent="0.25">
      <c r="A430" s="64">
        <v>25</v>
      </c>
      <c r="B430" s="62" t="s">
        <v>15</v>
      </c>
      <c r="C430" s="63">
        <v>43207</v>
      </c>
      <c r="D430" s="62" t="s">
        <v>23</v>
      </c>
      <c r="E430" s="62">
        <v>20109</v>
      </c>
      <c r="F430" s="62" t="s">
        <v>1825</v>
      </c>
      <c r="G430" s="62" t="s">
        <v>44</v>
      </c>
      <c r="H430" s="62">
        <v>-9</v>
      </c>
      <c r="I430" s="62">
        <v>-57.41</v>
      </c>
      <c r="J430" s="62">
        <v>-50.7</v>
      </c>
      <c r="K430" s="62">
        <v>0</v>
      </c>
      <c r="L430" s="62" t="s">
        <v>34</v>
      </c>
      <c r="M430" s="62">
        <v>104</v>
      </c>
      <c r="N430" s="62" t="s">
        <v>194</v>
      </c>
      <c r="O430" s="62">
        <v>25191622</v>
      </c>
      <c r="P430" s="19" t="str">
        <f>MID(L430,3,3)</f>
        <v>OOS</v>
      </c>
      <c r="Q430" s="70" t="str">
        <f>IFERROR(MID(N430,5,FIND("/",N430,1)-1),LEFT(N430,3))</f>
        <v>SEL</v>
      </c>
      <c r="R430" s="70" t="str">
        <f>CONCATENATE(P430,Q430)</f>
        <v>OOSSEL</v>
      </c>
      <c r="S430" s="70" t="str">
        <f>VLOOKUP(R430,'Coding Matrix'!$D$8:$G$45,4,FALSE)</f>
        <v>Plant</v>
      </c>
      <c r="T430" s="70" t="str">
        <f>VLOOKUP(R430,'Coding Matrix'!$D$8:$E$45,2,FALSE)</f>
        <v>Seal Issues - Leakers</v>
      </c>
      <c r="V430" s="70" t="s">
        <v>2213</v>
      </c>
    </row>
    <row r="431" spans="1:22" ht="15" customHeight="1" x14ac:dyDescent="0.25">
      <c r="A431" s="64">
        <v>25</v>
      </c>
      <c r="B431" s="62" t="s">
        <v>15</v>
      </c>
      <c r="C431" s="63">
        <v>43207</v>
      </c>
      <c r="D431" s="62" t="s">
        <v>23</v>
      </c>
      <c r="E431" s="62">
        <v>20944</v>
      </c>
      <c r="F431" s="62" t="s">
        <v>50</v>
      </c>
      <c r="G431" s="62" t="s">
        <v>1886</v>
      </c>
      <c r="H431" s="62">
        <v>-77</v>
      </c>
      <c r="I431" s="62">
        <v>-392.83</v>
      </c>
      <c r="J431" s="62">
        <v>-433.5</v>
      </c>
      <c r="K431" s="62">
        <v>0</v>
      </c>
      <c r="L431" s="62" t="s">
        <v>30</v>
      </c>
      <c r="M431" s="62">
        <v>1235</v>
      </c>
      <c r="N431" s="62" t="s">
        <v>1784</v>
      </c>
      <c r="O431" s="62">
        <v>25836048</v>
      </c>
      <c r="P431" s="19" t="str">
        <f>MID(L431,3,3)</f>
        <v>EXP</v>
      </c>
      <c r="Q431" s="70" t="str">
        <f>IFERROR(MID(N431,5,FIND("/",N431,1)-1),LEFT(N431,3))</f>
        <v>SOR</v>
      </c>
      <c r="R431" s="70" t="str">
        <f>CONCATENATE(P431,Q431)</f>
        <v>EXPSOR</v>
      </c>
      <c r="S431" s="70" t="str">
        <f>VLOOKUP(R431,'Coding Matrix'!$D$8:$G$45,4,FALSE)</f>
        <v>Plant</v>
      </c>
      <c r="T431" s="70" t="str">
        <f>VLOOKUP(R431,'Coding Matrix'!$D$8:$E$45,2,FALSE)</f>
        <v>Shipped out of rotation</v>
      </c>
      <c r="V431" s="70" t="s">
        <v>2373</v>
      </c>
    </row>
    <row r="432" spans="1:22" ht="15" customHeight="1" x14ac:dyDescent="0.25">
      <c r="A432" s="64">
        <v>25</v>
      </c>
      <c r="B432" s="62" t="s">
        <v>15</v>
      </c>
      <c r="C432" s="63">
        <v>43207</v>
      </c>
      <c r="D432" s="62" t="s">
        <v>23</v>
      </c>
      <c r="E432" s="62">
        <v>20946</v>
      </c>
      <c r="F432" s="62" t="s">
        <v>50</v>
      </c>
      <c r="G432" s="62" t="s">
        <v>210</v>
      </c>
      <c r="H432" s="62">
        <v>-82</v>
      </c>
      <c r="I432" s="62">
        <v>-568.80999999999995</v>
      </c>
      <c r="J432" s="62">
        <v>-461.7</v>
      </c>
      <c r="K432" s="62">
        <v>0</v>
      </c>
      <c r="L432" s="62" t="s">
        <v>30</v>
      </c>
      <c r="M432" s="62">
        <v>1235</v>
      </c>
      <c r="N432" s="62" t="s">
        <v>1784</v>
      </c>
      <c r="O432" s="62">
        <v>25924398</v>
      </c>
      <c r="P432" s="19" t="str">
        <f>MID(L432,3,3)</f>
        <v>EXP</v>
      </c>
      <c r="Q432" s="70" t="str">
        <f>IFERROR(MID(N432,5,FIND("/",N432,1)-1),LEFT(N432,3))</f>
        <v>SOR</v>
      </c>
      <c r="R432" s="70" t="str">
        <f>CONCATENATE(P432,Q432)</f>
        <v>EXPSOR</v>
      </c>
      <c r="S432" s="70" t="str">
        <f>VLOOKUP(R432,'Coding Matrix'!$D$8:$G$45,4,FALSE)</f>
        <v>Plant</v>
      </c>
      <c r="T432" s="70" t="str">
        <f>VLOOKUP(R432,'Coding Matrix'!$D$8:$E$45,2,FALSE)</f>
        <v>Shipped out of rotation</v>
      </c>
      <c r="V432" s="70" t="s">
        <v>2374</v>
      </c>
    </row>
    <row r="433" spans="1:22" ht="15" customHeight="1" x14ac:dyDescent="0.25">
      <c r="A433" s="64">
        <v>25</v>
      </c>
      <c r="B433" s="62" t="s">
        <v>15</v>
      </c>
      <c r="C433" s="63">
        <v>43207</v>
      </c>
      <c r="D433" s="62" t="s">
        <v>23</v>
      </c>
      <c r="E433" s="62">
        <v>21130</v>
      </c>
      <c r="F433" s="62" t="s">
        <v>1887</v>
      </c>
      <c r="G433" s="62" t="s">
        <v>1888</v>
      </c>
      <c r="H433" s="62">
        <v>-20</v>
      </c>
      <c r="I433" s="62">
        <v>-968.24</v>
      </c>
      <c r="J433" s="62">
        <v>-662</v>
      </c>
      <c r="K433" s="62">
        <v>0</v>
      </c>
      <c r="L433" s="62" t="s">
        <v>261</v>
      </c>
      <c r="M433" s="62">
        <v>655</v>
      </c>
      <c r="N433" s="62" t="s">
        <v>1889</v>
      </c>
      <c r="O433" s="62">
        <v>43067233</v>
      </c>
      <c r="P433" s="19" t="str">
        <f>MID(L433,3,3)</f>
        <v>RES</v>
      </c>
      <c r="Q433" s="70" t="str">
        <f>IFERROR(MID(N433,5,FIND("/",N433,1)-1),LEFT(N433,3))</f>
        <v>EXP</v>
      </c>
      <c r="R433" s="70" t="str">
        <f>CONCATENATE(P433,Q433)</f>
        <v>RESEXP</v>
      </c>
      <c r="S433" s="70" t="str">
        <f>VLOOKUP(R433,'Coding Matrix'!$D$8:$G$45,4,FALSE)</f>
        <v>Plant</v>
      </c>
      <c r="T433" s="70" t="str">
        <f>VLOOKUP(R433,'Coding Matrix'!$D$8:$E$45,2,FALSE)</f>
        <v>Prior Year Reserve amounts scrapped in current year</v>
      </c>
      <c r="V433" s="70" t="s">
        <v>1132</v>
      </c>
    </row>
    <row r="434" spans="1:22" ht="15" customHeight="1" x14ac:dyDescent="0.25">
      <c r="A434" s="64">
        <v>25</v>
      </c>
      <c r="B434" s="62" t="s">
        <v>15</v>
      </c>
      <c r="C434" s="63">
        <v>43207</v>
      </c>
      <c r="D434" s="62" t="s">
        <v>23</v>
      </c>
      <c r="E434" s="62">
        <v>21173</v>
      </c>
      <c r="F434" s="62" t="s">
        <v>228</v>
      </c>
      <c r="G434" s="62" t="s">
        <v>1890</v>
      </c>
      <c r="H434" s="62">
        <v>-48</v>
      </c>
      <c r="I434" s="62">
        <v>-1336.1</v>
      </c>
      <c r="J434" s="62">
        <v>-1680</v>
      </c>
      <c r="K434" s="62">
        <v>0</v>
      </c>
      <c r="L434" s="62" t="s">
        <v>261</v>
      </c>
      <c r="M434" s="62">
        <v>655</v>
      </c>
      <c r="N434" s="62" t="s">
        <v>1889</v>
      </c>
      <c r="O434" s="62">
        <v>25168153</v>
      </c>
      <c r="P434" s="19" t="str">
        <f>MID(L434,3,3)</f>
        <v>RES</v>
      </c>
      <c r="Q434" s="70" t="str">
        <f>IFERROR(MID(N434,5,FIND("/",N434,1)-1),LEFT(N434,3))</f>
        <v>EXP</v>
      </c>
      <c r="R434" s="70" t="str">
        <f>CONCATENATE(P434,Q434)</f>
        <v>RESEXP</v>
      </c>
      <c r="S434" s="70" t="str">
        <f>VLOOKUP(R434,'Coding Matrix'!$D$8:$G$45,4,FALSE)</f>
        <v>Plant</v>
      </c>
      <c r="T434" s="70" t="str">
        <f>VLOOKUP(R434,'Coding Matrix'!$D$8:$E$45,2,FALSE)</f>
        <v>Prior Year Reserve amounts scrapped in current year</v>
      </c>
      <c r="V434" s="70" t="s">
        <v>1188</v>
      </c>
    </row>
    <row r="435" spans="1:22" ht="15" customHeight="1" x14ac:dyDescent="0.25">
      <c r="A435" s="64">
        <v>25</v>
      </c>
      <c r="B435" s="62" t="s">
        <v>15</v>
      </c>
      <c r="C435" s="63">
        <v>43207</v>
      </c>
      <c r="D435" s="62" t="s">
        <v>23</v>
      </c>
      <c r="E435" s="62">
        <v>21173</v>
      </c>
      <c r="F435" s="62" t="s">
        <v>228</v>
      </c>
      <c r="G435" s="62" t="s">
        <v>1890</v>
      </c>
      <c r="H435" s="62">
        <v>-48</v>
      </c>
      <c r="I435" s="62">
        <v>-1336.1</v>
      </c>
      <c r="J435" s="62">
        <v>-1680</v>
      </c>
      <c r="K435" s="62">
        <v>0</v>
      </c>
      <c r="L435" s="62" t="s">
        <v>261</v>
      </c>
      <c r="M435" s="62">
        <v>655</v>
      </c>
      <c r="N435" s="62" t="s">
        <v>1889</v>
      </c>
      <c r="O435" s="62">
        <v>25168155</v>
      </c>
      <c r="P435" s="19" t="str">
        <f>MID(L435,3,3)</f>
        <v>RES</v>
      </c>
      <c r="Q435" s="70" t="str">
        <f>IFERROR(MID(N435,5,FIND("/",N435,1)-1),LEFT(N435,3))</f>
        <v>EXP</v>
      </c>
      <c r="R435" s="70" t="str">
        <f>CONCATENATE(P435,Q435)</f>
        <v>RESEXP</v>
      </c>
      <c r="S435" s="70" t="str">
        <f>VLOOKUP(R435,'Coding Matrix'!$D$8:$G$45,4,FALSE)</f>
        <v>Plant</v>
      </c>
      <c r="T435" s="70" t="str">
        <f>VLOOKUP(R435,'Coding Matrix'!$D$8:$E$45,2,FALSE)</f>
        <v>Prior Year Reserve amounts scrapped in current year</v>
      </c>
      <c r="V435" s="70" t="s">
        <v>1188</v>
      </c>
    </row>
    <row r="436" spans="1:22" ht="15" customHeight="1" x14ac:dyDescent="0.25">
      <c r="A436" s="64">
        <v>25</v>
      </c>
      <c r="B436" s="62" t="s">
        <v>15</v>
      </c>
      <c r="C436" s="63">
        <v>43207</v>
      </c>
      <c r="D436" s="62" t="s">
        <v>23</v>
      </c>
      <c r="E436" s="62">
        <v>21173</v>
      </c>
      <c r="F436" s="62" t="s">
        <v>228</v>
      </c>
      <c r="G436" s="62" t="s">
        <v>1890</v>
      </c>
      <c r="H436" s="62">
        <v>-48</v>
      </c>
      <c r="I436" s="62">
        <v>-1336.1</v>
      </c>
      <c r="J436" s="62">
        <v>-1680</v>
      </c>
      <c r="K436" s="62">
        <v>0</v>
      </c>
      <c r="L436" s="62" t="s">
        <v>261</v>
      </c>
      <c r="M436" s="62">
        <v>655</v>
      </c>
      <c r="N436" s="62" t="s">
        <v>1889</v>
      </c>
      <c r="O436" s="62">
        <v>25168149</v>
      </c>
      <c r="P436" s="19" t="str">
        <f>MID(L436,3,3)</f>
        <v>RES</v>
      </c>
      <c r="Q436" s="70" t="str">
        <f>IFERROR(MID(N436,5,FIND("/",N436,1)-1),LEFT(N436,3))</f>
        <v>EXP</v>
      </c>
      <c r="R436" s="70" t="str">
        <f>CONCATENATE(P436,Q436)</f>
        <v>RESEXP</v>
      </c>
      <c r="S436" s="70" t="str">
        <f>VLOOKUP(R436,'Coding Matrix'!$D$8:$G$45,4,FALSE)</f>
        <v>Plant</v>
      </c>
      <c r="T436" s="70" t="str">
        <f>VLOOKUP(R436,'Coding Matrix'!$D$8:$E$45,2,FALSE)</f>
        <v>Prior Year Reserve amounts scrapped in current year</v>
      </c>
      <c r="V436" s="70" t="s">
        <v>1188</v>
      </c>
    </row>
    <row r="437" spans="1:22" ht="15" customHeight="1" x14ac:dyDescent="0.25">
      <c r="A437" s="64">
        <v>25</v>
      </c>
      <c r="B437" s="62" t="s">
        <v>15</v>
      </c>
      <c r="C437" s="63">
        <v>43207</v>
      </c>
      <c r="D437" s="62" t="s">
        <v>16</v>
      </c>
      <c r="E437" s="62">
        <v>21384</v>
      </c>
      <c r="F437" s="62" t="s">
        <v>17</v>
      </c>
      <c r="G437" s="62" t="s">
        <v>1727</v>
      </c>
      <c r="H437" s="62">
        <v>-9</v>
      </c>
      <c r="I437" s="62">
        <v>-120.37</v>
      </c>
      <c r="J437" s="62">
        <v>-9</v>
      </c>
      <c r="K437" s="62">
        <v>0</v>
      </c>
      <c r="L437" s="62" t="s">
        <v>261</v>
      </c>
      <c r="M437" s="62">
        <v>1500</v>
      </c>
      <c r="N437" s="62" t="s">
        <v>76</v>
      </c>
      <c r="O437" s="62">
        <v>25640297</v>
      </c>
      <c r="P437" s="19" t="str">
        <f>MID(L437,3,3)</f>
        <v>RES</v>
      </c>
      <c r="Q437" s="70" t="str">
        <f>IFERROR(MID(N437,5,FIND("/",N437,1)-1),LEFT(N437,3))</f>
        <v>EXP</v>
      </c>
      <c r="R437" s="70" t="str">
        <f>CONCATENATE(P437,Q437)</f>
        <v>RESEXP</v>
      </c>
      <c r="S437" s="70" t="str">
        <f>VLOOKUP(R437,'Coding Matrix'!$D$8:$G$45,4,FALSE)</f>
        <v>Plant</v>
      </c>
      <c r="T437" s="70" t="str">
        <f>VLOOKUP(R437,'Coding Matrix'!$D$8:$E$45,2,FALSE)</f>
        <v>Prior Year Reserve amounts scrapped in current year</v>
      </c>
      <c r="U437" s="70"/>
      <c r="V437" s="70" t="s">
        <v>2375</v>
      </c>
    </row>
    <row r="438" spans="1:22" ht="15" customHeight="1" x14ac:dyDescent="0.25">
      <c r="A438" s="64">
        <v>25</v>
      </c>
      <c r="B438" s="62" t="s">
        <v>15</v>
      </c>
      <c r="C438" s="63">
        <v>43207</v>
      </c>
      <c r="D438" s="62" t="s">
        <v>23</v>
      </c>
      <c r="E438" s="62">
        <v>21491</v>
      </c>
      <c r="F438" s="62" t="s">
        <v>236</v>
      </c>
      <c r="G438" s="62" t="s">
        <v>1908</v>
      </c>
      <c r="H438" s="62">
        <v>-3</v>
      </c>
      <c r="I438" s="62">
        <v>-87.26</v>
      </c>
      <c r="J438" s="62">
        <v>-96</v>
      </c>
      <c r="K438" s="62">
        <v>0</v>
      </c>
      <c r="L438" s="62" t="s">
        <v>261</v>
      </c>
      <c r="M438" s="62">
        <v>920</v>
      </c>
      <c r="N438" s="62" t="s">
        <v>76</v>
      </c>
      <c r="O438" s="62">
        <v>25844936</v>
      </c>
      <c r="P438" s="19" t="str">
        <f>MID(L438,3,3)</f>
        <v>RES</v>
      </c>
      <c r="Q438" s="70" t="str">
        <f>IFERROR(MID(N438,5,FIND("/",N438,1)-1),LEFT(N438,3))</f>
        <v>EXP</v>
      </c>
      <c r="R438" s="70" t="str">
        <f>CONCATENATE(P438,Q438)</f>
        <v>RESEXP</v>
      </c>
      <c r="S438" s="70" t="str">
        <f>VLOOKUP(R438,'Coding Matrix'!$D$8:$G$45,4,FALSE)</f>
        <v>Plant</v>
      </c>
      <c r="T438" s="70" t="str">
        <f>VLOOKUP(R438,'Coding Matrix'!$D$8:$E$45,2,FALSE)</f>
        <v>Prior Year Reserve amounts scrapped in current year</v>
      </c>
      <c r="V438" s="70" t="s">
        <v>2376</v>
      </c>
    </row>
    <row r="439" spans="1:22" ht="15" customHeight="1" x14ac:dyDescent="0.25">
      <c r="A439" s="64">
        <v>25</v>
      </c>
      <c r="B439" s="62" t="s">
        <v>15</v>
      </c>
      <c r="C439" s="63">
        <v>43207</v>
      </c>
      <c r="D439" s="62" t="s">
        <v>23</v>
      </c>
      <c r="E439" s="62">
        <v>21491</v>
      </c>
      <c r="F439" s="62" t="s">
        <v>236</v>
      </c>
      <c r="G439" s="62" t="s">
        <v>1908</v>
      </c>
      <c r="H439" s="62">
        <v>-38</v>
      </c>
      <c r="I439" s="62">
        <v>-1105.3399999999999</v>
      </c>
      <c r="J439" s="62">
        <v>-1216</v>
      </c>
      <c r="K439" s="62">
        <v>0</v>
      </c>
      <c r="L439" s="62" t="s">
        <v>261</v>
      </c>
      <c r="M439" s="62">
        <v>920</v>
      </c>
      <c r="N439" s="62" t="s">
        <v>76</v>
      </c>
      <c r="O439" s="62">
        <v>25984971</v>
      </c>
      <c r="P439" s="19" t="str">
        <f>MID(L439,3,3)</f>
        <v>RES</v>
      </c>
      <c r="Q439" s="70" t="str">
        <f>IFERROR(MID(N439,5,FIND("/",N439,1)-1),LEFT(N439,3))</f>
        <v>EXP</v>
      </c>
      <c r="R439" s="70" t="str">
        <f>CONCATENATE(P439,Q439)</f>
        <v>RESEXP</v>
      </c>
      <c r="S439" s="70" t="str">
        <f>VLOOKUP(R439,'Coding Matrix'!$D$8:$G$45,4,FALSE)</f>
        <v>Plant</v>
      </c>
      <c r="T439" s="70" t="str">
        <f>VLOOKUP(R439,'Coding Matrix'!$D$8:$E$45,2,FALSE)</f>
        <v>Prior Year Reserve amounts scrapped in current year</v>
      </c>
      <c r="V439" s="70" t="s">
        <v>2376</v>
      </c>
    </row>
    <row r="440" spans="1:22" ht="15" customHeight="1" x14ac:dyDescent="0.25">
      <c r="A440" s="64">
        <v>25</v>
      </c>
      <c r="B440" s="62" t="s">
        <v>15</v>
      </c>
      <c r="C440" s="63">
        <v>43207</v>
      </c>
      <c r="D440" s="62" t="s">
        <v>23</v>
      </c>
      <c r="E440" s="62">
        <v>21513</v>
      </c>
      <c r="F440" s="62" t="s">
        <v>53</v>
      </c>
      <c r="G440" s="62" t="s">
        <v>1909</v>
      </c>
      <c r="H440" s="62">
        <v>-10</v>
      </c>
      <c r="I440" s="62">
        <v>-238.41</v>
      </c>
      <c r="J440" s="62">
        <v>-231</v>
      </c>
      <c r="K440" s="62">
        <v>0</v>
      </c>
      <c r="L440" s="62" t="s">
        <v>1791</v>
      </c>
      <c r="M440" s="62">
        <v>610</v>
      </c>
      <c r="N440" s="62" t="s">
        <v>1792</v>
      </c>
      <c r="O440" s="62">
        <v>25221435</v>
      </c>
      <c r="P440" s="19" t="str">
        <f>MID(L440,3,3)</f>
        <v>RES</v>
      </c>
      <c r="Q440" s="70" t="str">
        <f>IFERROR(MID(N440,5,FIND("/",N440,1)-1),LEFT(N440,3))</f>
        <v>EXP</v>
      </c>
      <c r="R440" s="70" t="str">
        <f>CONCATENATE(P440,Q440)</f>
        <v>RESEXP</v>
      </c>
      <c r="S440" s="70" t="str">
        <f>VLOOKUP(R440,'Coding Matrix'!$D$8:$G$45,4,FALSE)</f>
        <v>Plant</v>
      </c>
      <c r="T440" s="70" t="str">
        <f>VLOOKUP(R440,'Coding Matrix'!$D$8:$E$45,2,FALSE)</f>
        <v>Prior Year Reserve amounts scrapped in current year</v>
      </c>
      <c r="U440" s="70"/>
      <c r="V440" s="70" t="s">
        <v>2377</v>
      </c>
    </row>
    <row r="441" spans="1:22" ht="15" customHeight="1" x14ac:dyDescent="0.25">
      <c r="A441" s="64">
        <v>25</v>
      </c>
      <c r="B441" s="62" t="s">
        <v>15</v>
      </c>
      <c r="C441" s="63">
        <v>43207</v>
      </c>
      <c r="D441" s="62" t="s">
        <v>23</v>
      </c>
      <c r="E441" s="62">
        <v>21527</v>
      </c>
      <c r="F441" s="62" t="s">
        <v>1910</v>
      </c>
      <c r="G441" s="62" t="s">
        <v>1911</v>
      </c>
      <c r="H441" s="62">
        <v>-24</v>
      </c>
      <c r="I441" s="62">
        <v>-640.46</v>
      </c>
      <c r="J441" s="62">
        <v>-317.5</v>
      </c>
      <c r="K441" s="62">
        <v>0</v>
      </c>
      <c r="L441" s="62" t="s">
        <v>261</v>
      </c>
      <c r="M441" s="62">
        <v>655</v>
      </c>
      <c r="N441" s="62" t="s">
        <v>1889</v>
      </c>
      <c r="O441" s="62">
        <v>25991164</v>
      </c>
      <c r="P441" s="19" t="str">
        <f>MID(L441,3,3)</f>
        <v>RES</v>
      </c>
      <c r="Q441" s="70" t="str">
        <f>IFERROR(MID(N441,5,FIND("/",N441,1)-1),LEFT(N441,3))</f>
        <v>EXP</v>
      </c>
      <c r="R441" s="70" t="str">
        <f>CONCATENATE(P441,Q441)</f>
        <v>RESEXP</v>
      </c>
      <c r="S441" s="70" t="str">
        <f>VLOOKUP(R441,'Coding Matrix'!$D$8:$G$45,4,FALSE)</f>
        <v>Plant</v>
      </c>
      <c r="T441" s="70" t="str">
        <f>VLOOKUP(R441,'Coding Matrix'!$D$8:$E$45,2,FALSE)</f>
        <v>Prior Year Reserve amounts scrapped in current year</v>
      </c>
      <c r="U441" s="70"/>
      <c r="V441" s="70" t="s">
        <v>2378</v>
      </c>
    </row>
    <row r="442" spans="1:22" ht="15" customHeight="1" x14ac:dyDescent="0.25">
      <c r="A442" s="64">
        <v>25</v>
      </c>
      <c r="B442" s="62" t="s">
        <v>15</v>
      </c>
      <c r="C442" s="63">
        <v>43207</v>
      </c>
      <c r="D442" s="62" t="s">
        <v>23</v>
      </c>
      <c r="E442" s="62">
        <v>21527</v>
      </c>
      <c r="F442" s="62" t="s">
        <v>1910</v>
      </c>
      <c r="G442" s="62" t="s">
        <v>1911</v>
      </c>
      <c r="H442" s="62">
        <v>-91</v>
      </c>
      <c r="I442" s="62">
        <v>-2428.5</v>
      </c>
      <c r="J442" s="62">
        <v>-1203.9000000000001</v>
      </c>
      <c r="K442" s="62">
        <v>0</v>
      </c>
      <c r="L442" s="62" t="s">
        <v>261</v>
      </c>
      <c r="M442" s="62">
        <v>655</v>
      </c>
      <c r="N442" s="62" t="s">
        <v>1889</v>
      </c>
      <c r="O442" s="62">
        <v>25991162</v>
      </c>
      <c r="P442" s="19" t="str">
        <f>MID(L442,3,3)</f>
        <v>RES</v>
      </c>
      <c r="Q442" s="70" t="str">
        <f>IFERROR(MID(N442,5,FIND("/",N442,1)-1),LEFT(N442,3))</f>
        <v>EXP</v>
      </c>
      <c r="R442" s="70" t="str">
        <f>CONCATENATE(P442,Q442)</f>
        <v>RESEXP</v>
      </c>
      <c r="S442" s="70" t="str">
        <f>VLOOKUP(R442,'Coding Matrix'!$D$8:$G$45,4,FALSE)</f>
        <v>Plant</v>
      </c>
      <c r="T442" s="70" t="str">
        <f>VLOOKUP(R442,'Coding Matrix'!$D$8:$E$45,2,FALSE)</f>
        <v>Prior Year Reserve amounts scrapped in current year</v>
      </c>
      <c r="V442" s="70" t="s">
        <v>2378</v>
      </c>
    </row>
    <row r="443" spans="1:22" ht="15" customHeight="1" x14ac:dyDescent="0.25">
      <c r="A443" s="64">
        <v>25</v>
      </c>
      <c r="B443" s="62" t="s">
        <v>15</v>
      </c>
      <c r="C443" s="63">
        <v>43207</v>
      </c>
      <c r="D443" s="62" t="s">
        <v>23</v>
      </c>
      <c r="E443" s="62">
        <v>21527</v>
      </c>
      <c r="F443" s="62" t="s">
        <v>1910</v>
      </c>
      <c r="G443" s="62" t="s">
        <v>1911</v>
      </c>
      <c r="H443" s="62">
        <v>-91</v>
      </c>
      <c r="I443" s="62">
        <v>-2428.5</v>
      </c>
      <c r="J443" s="62">
        <v>-1203.9000000000001</v>
      </c>
      <c r="K443" s="62">
        <v>0</v>
      </c>
      <c r="L443" s="62" t="s">
        <v>261</v>
      </c>
      <c r="M443" s="62">
        <v>655</v>
      </c>
      <c r="N443" s="62" t="s">
        <v>1889</v>
      </c>
      <c r="O443" s="62">
        <v>25991163</v>
      </c>
      <c r="P443" s="19" t="str">
        <f>MID(L443,3,3)</f>
        <v>RES</v>
      </c>
      <c r="Q443" s="70" t="str">
        <f>IFERROR(MID(N443,5,FIND("/",N443,1)-1),LEFT(N443,3))</f>
        <v>EXP</v>
      </c>
      <c r="R443" s="70" t="str">
        <f>CONCATENATE(P443,Q443)</f>
        <v>RESEXP</v>
      </c>
      <c r="S443" s="70" t="str">
        <f>VLOOKUP(R443,'Coding Matrix'!$D$8:$G$45,4,FALSE)</f>
        <v>Plant</v>
      </c>
      <c r="T443" s="70" t="str">
        <f>VLOOKUP(R443,'Coding Matrix'!$D$8:$E$45,2,FALSE)</f>
        <v>Prior Year Reserve amounts scrapped in current year</v>
      </c>
      <c r="U443" s="70"/>
      <c r="V443" s="70" t="s">
        <v>2378</v>
      </c>
    </row>
    <row r="444" spans="1:22" ht="15" customHeight="1" x14ac:dyDescent="0.25">
      <c r="A444" s="64">
        <v>25</v>
      </c>
      <c r="B444" s="62" t="s">
        <v>15</v>
      </c>
      <c r="C444" s="63">
        <v>43207</v>
      </c>
      <c r="D444" s="62" t="s">
        <v>23</v>
      </c>
      <c r="E444" s="62">
        <v>21610</v>
      </c>
      <c r="F444" s="62" t="s">
        <v>234</v>
      </c>
      <c r="G444" s="62" t="s">
        <v>1915</v>
      </c>
      <c r="H444" s="62">
        <v>-81</v>
      </c>
      <c r="I444" s="62">
        <v>-2024.9</v>
      </c>
      <c r="J444" s="62">
        <v>-785.7</v>
      </c>
      <c r="K444" s="62">
        <v>0</v>
      </c>
      <c r="L444" s="62" t="s">
        <v>261</v>
      </c>
      <c r="M444" s="62">
        <v>655</v>
      </c>
      <c r="N444" s="62" t="s">
        <v>1889</v>
      </c>
      <c r="O444" s="62">
        <v>25924438</v>
      </c>
      <c r="P444" s="19" t="str">
        <f>MID(L444,3,3)</f>
        <v>RES</v>
      </c>
      <c r="Q444" s="70" t="str">
        <f>IFERROR(MID(N444,5,FIND("/",N444,1)-1),LEFT(N444,3))</f>
        <v>EXP</v>
      </c>
      <c r="R444" s="70" t="str">
        <f>CONCATENATE(P444,Q444)</f>
        <v>RESEXP</v>
      </c>
      <c r="S444" s="70" t="str">
        <f>VLOOKUP(R444,'Coding Matrix'!$D$8:$G$45,4,FALSE)</f>
        <v>Plant</v>
      </c>
      <c r="T444" s="70" t="str">
        <f>VLOOKUP(R444,'Coding Matrix'!$D$8:$E$45,2,FALSE)</f>
        <v>Prior Year Reserve amounts scrapped in current year</v>
      </c>
      <c r="U444" s="70"/>
      <c r="V444" s="70" t="s">
        <v>2379</v>
      </c>
    </row>
    <row r="445" spans="1:22" ht="15" customHeight="1" x14ac:dyDescent="0.25">
      <c r="A445" s="64">
        <v>25</v>
      </c>
      <c r="B445" s="62" t="s">
        <v>15</v>
      </c>
      <c r="C445" s="63">
        <v>43207</v>
      </c>
      <c r="D445" s="62" t="s">
        <v>23</v>
      </c>
      <c r="E445" s="62">
        <v>21610</v>
      </c>
      <c r="F445" s="62" t="s">
        <v>234</v>
      </c>
      <c r="G445" s="62" t="s">
        <v>1915</v>
      </c>
      <c r="H445" s="62">
        <v>-95</v>
      </c>
      <c r="I445" s="62">
        <v>-2374.88</v>
      </c>
      <c r="J445" s="62">
        <v>-921.5</v>
      </c>
      <c r="K445" s="62">
        <v>0</v>
      </c>
      <c r="L445" s="62" t="s">
        <v>261</v>
      </c>
      <c r="M445" s="62">
        <v>655</v>
      </c>
      <c r="N445" s="62" t="s">
        <v>1889</v>
      </c>
      <c r="O445" s="62">
        <v>25924437</v>
      </c>
      <c r="P445" s="19" t="str">
        <f>MID(L445,3,3)</f>
        <v>RES</v>
      </c>
      <c r="Q445" s="70" t="str">
        <f>IFERROR(MID(N445,5,FIND("/",N445,1)-1),LEFT(N445,3))</f>
        <v>EXP</v>
      </c>
      <c r="R445" s="70" t="str">
        <f>CONCATENATE(P445,Q445)</f>
        <v>RESEXP</v>
      </c>
      <c r="S445" s="70" t="str">
        <f>VLOOKUP(R445,'Coding Matrix'!$D$8:$G$45,4,FALSE)</f>
        <v>Plant</v>
      </c>
      <c r="T445" s="70" t="str">
        <f>VLOOKUP(R445,'Coding Matrix'!$D$8:$E$45,2,FALSE)</f>
        <v>Prior Year Reserve amounts scrapped in current year</v>
      </c>
      <c r="V445" s="70" t="s">
        <v>2379</v>
      </c>
    </row>
    <row r="446" spans="1:22" ht="15" customHeight="1" x14ac:dyDescent="0.25">
      <c r="A446" s="64">
        <v>25</v>
      </c>
      <c r="B446" s="62" t="s">
        <v>15</v>
      </c>
      <c r="C446" s="63">
        <v>43207</v>
      </c>
      <c r="D446" s="62" t="s">
        <v>23</v>
      </c>
      <c r="E446" s="62">
        <v>21924</v>
      </c>
      <c r="F446" s="62" t="s">
        <v>244</v>
      </c>
      <c r="G446" s="62" t="s">
        <v>1923</v>
      </c>
      <c r="H446" s="62">
        <v>-3</v>
      </c>
      <c r="I446" s="62">
        <v>-55.06</v>
      </c>
      <c r="J446" s="62">
        <v>-93</v>
      </c>
      <c r="K446" s="62">
        <v>0</v>
      </c>
      <c r="L446" s="62" t="s">
        <v>41</v>
      </c>
      <c r="M446" s="62">
        <v>1025</v>
      </c>
      <c r="N446" s="62" t="s">
        <v>1924</v>
      </c>
      <c r="O446" s="62">
        <v>25154446</v>
      </c>
      <c r="P446" s="19" t="str">
        <f>MID(L446,3,3)</f>
        <v xml:space="preserve">   </v>
      </c>
      <c r="Q446" s="70" t="str">
        <f>IFERROR(MID(N446,5,FIND("/",N446,1)-1),LEFT(N446,3))</f>
        <v>DWH</v>
      </c>
      <c r="R446" s="70" t="s">
        <v>1595</v>
      </c>
      <c r="S446" s="70" t="str">
        <f>VLOOKUP(R446,'Coding Matrix'!$D$8:$G$45,4,FALSE)</f>
        <v>Plant</v>
      </c>
      <c r="T446" s="70" t="str">
        <f>VLOOKUP(R446,'Coding Matrix'!$D$8:$E$45,2,FALSE)</f>
        <v>Damage Warehouse - Material Handling Damage</v>
      </c>
      <c r="U446" t="s">
        <v>2178</v>
      </c>
      <c r="V446" s="70" t="s">
        <v>2380</v>
      </c>
    </row>
    <row r="447" spans="1:22" ht="15" customHeight="1" x14ac:dyDescent="0.25">
      <c r="A447" s="64">
        <v>25</v>
      </c>
      <c r="B447" s="62" t="s">
        <v>15</v>
      </c>
      <c r="C447" s="63">
        <v>43207</v>
      </c>
      <c r="D447" s="62" t="s">
        <v>23</v>
      </c>
      <c r="E447" s="62">
        <v>22474</v>
      </c>
      <c r="F447" s="62" t="s">
        <v>234</v>
      </c>
      <c r="G447" s="62" t="s">
        <v>1939</v>
      </c>
      <c r="H447" s="62">
        <v>-24</v>
      </c>
      <c r="I447" s="62">
        <v>-401.12</v>
      </c>
      <c r="J447" s="62">
        <v>-288</v>
      </c>
      <c r="K447" s="62">
        <v>0</v>
      </c>
      <c r="L447" s="62" t="s">
        <v>261</v>
      </c>
      <c r="M447" s="62">
        <v>655</v>
      </c>
      <c r="N447" s="62" t="s">
        <v>1889</v>
      </c>
      <c r="O447" s="62">
        <v>25040079</v>
      </c>
      <c r="P447" s="19" t="str">
        <f>MID(L447,3,3)</f>
        <v>RES</v>
      </c>
      <c r="Q447" s="70" t="str">
        <f>IFERROR(MID(N447,5,FIND("/",N447,1)-1),LEFT(N447,3))</f>
        <v>EXP</v>
      </c>
      <c r="R447" s="70" t="str">
        <f>CONCATENATE(P447,Q447)</f>
        <v>RESEXP</v>
      </c>
      <c r="S447" s="70" t="str">
        <f>VLOOKUP(R447,'Coding Matrix'!$D$8:$G$45,4,FALSE)</f>
        <v>Plant</v>
      </c>
      <c r="T447" s="70" t="str">
        <f>VLOOKUP(R447,'Coding Matrix'!$D$8:$E$45,2,FALSE)</f>
        <v>Prior Year Reserve amounts scrapped in current year</v>
      </c>
      <c r="U447" s="70"/>
      <c r="V447" s="70" t="s">
        <v>2381</v>
      </c>
    </row>
    <row r="448" spans="1:22" ht="15" customHeight="1" x14ac:dyDescent="0.25">
      <c r="A448" s="64">
        <v>25</v>
      </c>
      <c r="B448" s="62" t="s">
        <v>15</v>
      </c>
      <c r="C448" s="63">
        <v>43207</v>
      </c>
      <c r="D448" s="62" t="s">
        <v>23</v>
      </c>
      <c r="E448" s="62">
        <v>22474</v>
      </c>
      <c r="F448" s="62" t="s">
        <v>234</v>
      </c>
      <c r="G448" s="62" t="s">
        <v>1939</v>
      </c>
      <c r="H448" s="62">
        <v>-68</v>
      </c>
      <c r="I448" s="62">
        <v>-1136.52</v>
      </c>
      <c r="J448" s="62">
        <v>-816</v>
      </c>
      <c r="K448" s="62">
        <v>0</v>
      </c>
      <c r="L448" s="62" t="s">
        <v>261</v>
      </c>
      <c r="M448" s="62">
        <v>655</v>
      </c>
      <c r="N448" s="62" t="s">
        <v>1889</v>
      </c>
      <c r="O448" s="62">
        <v>25040078</v>
      </c>
      <c r="P448" s="19" t="str">
        <f>MID(L448,3,3)</f>
        <v>RES</v>
      </c>
      <c r="Q448" s="70" t="str">
        <f>IFERROR(MID(N448,5,FIND("/",N448,1)-1),LEFT(N448,3))</f>
        <v>EXP</v>
      </c>
      <c r="R448" s="70" t="str">
        <f>CONCATENATE(P448,Q448)</f>
        <v>RESEXP</v>
      </c>
      <c r="S448" s="70" t="str">
        <f>VLOOKUP(R448,'Coding Matrix'!$D$8:$G$45,4,FALSE)</f>
        <v>Plant</v>
      </c>
      <c r="T448" s="70" t="str">
        <f>VLOOKUP(R448,'Coding Matrix'!$D$8:$E$45,2,FALSE)</f>
        <v>Prior Year Reserve amounts scrapped in current year</v>
      </c>
      <c r="U448" s="70"/>
      <c r="V448" s="70" t="s">
        <v>2381</v>
      </c>
    </row>
    <row r="449" spans="1:22" ht="15" customHeight="1" x14ac:dyDescent="0.25">
      <c r="A449" s="64">
        <v>25</v>
      </c>
      <c r="B449" s="62" t="s">
        <v>15</v>
      </c>
      <c r="C449" s="63">
        <v>43207</v>
      </c>
      <c r="D449" s="62" t="s">
        <v>16</v>
      </c>
      <c r="E449" s="62">
        <v>32266</v>
      </c>
      <c r="F449" s="62" t="s">
        <v>17</v>
      </c>
      <c r="G449" s="62" t="s">
        <v>1745</v>
      </c>
      <c r="H449" s="62">
        <v>-1260</v>
      </c>
      <c r="I449" s="62">
        <v>-2284.38</v>
      </c>
      <c r="J449" s="62">
        <v>-1260</v>
      </c>
      <c r="K449" s="62">
        <v>0</v>
      </c>
      <c r="L449" s="62" t="s">
        <v>261</v>
      </c>
      <c r="M449" s="62">
        <v>1110</v>
      </c>
      <c r="N449" s="62" t="s">
        <v>1726</v>
      </c>
      <c r="O449" s="62">
        <v>25514174</v>
      </c>
      <c r="P449" s="19" t="str">
        <f>MID(L449,3,3)</f>
        <v>RES</v>
      </c>
      <c r="Q449" s="70" t="str">
        <f>IFERROR(MID(N449,5,FIND("/",N449,1)-1),LEFT(N449,3))</f>
        <v>OBS</v>
      </c>
      <c r="R449" s="70" t="str">
        <f>CONCATENATE(P449,Q449)</f>
        <v>RESOBS</v>
      </c>
      <c r="S449" s="70" t="str">
        <f>VLOOKUP(R449,'Coding Matrix'!$D$8:$G$45,4,FALSE)</f>
        <v>Plant</v>
      </c>
      <c r="T449" s="70" t="str">
        <f>VLOOKUP(R449,'Coding Matrix'!$D$8:$E$45,2,FALSE)</f>
        <v>Prior Year Reserve amounts scrapped in current year</v>
      </c>
      <c r="U449" s="70"/>
      <c r="V449" s="70" t="s">
        <v>2382</v>
      </c>
    </row>
    <row r="450" spans="1:22" ht="15" customHeight="1" x14ac:dyDescent="0.25">
      <c r="A450" s="64">
        <v>25</v>
      </c>
      <c r="B450" s="62" t="s">
        <v>15</v>
      </c>
      <c r="C450" s="63">
        <v>43207</v>
      </c>
      <c r="D450" s="62" t="s">
        <v>16</v>
      </c>
      <c r="E450" s="62">
        <v>32266</v>
      </c>
      <c r="F450" s="62" t="s">
        <v>17</v>
      </c>
      <c r="G450" s="62" t="s">
        <v>1745</v>
      </c>
      <c r="H450" s="62">
        <v>-1680</v>
      </c>
      <c r="I450" s="62">
        <v>-3045.84</v>
      </c>
      <c r="J450" s="62">
        <v>-1680</v>
      </c>
      <c r="K450" s="62">
        <v>0</v>
      </c>
      <c r="L450" s="62" t="s">
        <v>261</v>
      </c>
      <c r="M450" s="62">
        <v>1110</v>
      </c>
      <c r="N450" s="62" t="s">
        <v>1726</v>
      </c>
      <c r="O450" s="62">
        <v>25514173</v>
      </c>
      <c r="P450" s="19" t="str">
        <f>MID(L450,3,3)</f>
        <v>RES</v>
      </c>
      <c r="Q450" s="70" t="str">
        <f>IFERROR(MID(N450,5,FIND("/",N450,1)-1),LEFT(N450,3))</f>
        <v>OBS</v>
      </c>
      <c r="R450" s="70" t="str">
        <f>CONCATENATE(P450,Q450)</f>
        <v>RESOBS</v>
      </c>
      <c r="S450" s="70" t="str">
        <f>VLOOKUP(R450,'Coding Matrix'!$D$8:$G$45,4,FALSE)</f>
        <v>Plant</v>
      </c>
      <c r="T450" s="70" t="str">
        <f>VLOOKUP(R450,'Coding Matrix'!$D$8:$E$45,2,FALSE)</f>
        <v>Prior Year Reserve amounts scrapped in current year</v>
      </c>
      <c r="U450" s="70"/>
      <c r="V450" s="70" t="s">
        <v>2382</v>
      </c>
    </row>
    <row r="451" spans="1:22" ht="15" customHeight="1" x14ac:dyDescent="0.25">
      <c r="A451" s="64">
        <v>25</v>
      </c>
      <c r="B451" s="62" t="s">
        <v>15</v>
      </c>
      <c r="C451" s="63">
        <v>43207</v>
      </c>
      <c r="D451" s="62" t="s">
        <v>16</v>
      </c>
      <c r="E451" s="62">
        <v>32266</v>
      </c>
      <c r="F451" s="62" t="s">
        <v>17</v>
      </c>
      <c r="G451" s="62" t="s">
        <v>1745</v>
      </c>
      <c r="H451" s="62">
        <v>-420</v>
      </c>
      <c r="I451" s="62">
        <v>-761.46</v>
      </c>
      <c r="J451" s="62">
        <v>-420</v>
      </c>
      <c r="K451" s="62">
        <v>0</v>
      </c>
      <c r="L451" s="62" t="s">
        <v>261</v>
      </c>
      <c r="M451" s="62">
        <v>1110</v>
      </c>
      <c r="N451" s="62" t="s">
        <v>1726</v>
      </c>
      <c r="O451" s="62">
        <v>25514171</v>
      </c>
      <c r="P451" s="19" t="str">
        <f>MID(L451,3,3)</f>
        <v>RES</v>
      </c>
      <c r="Q451" s="70" t="str">
        <f>IFERROR(MID(N451,5,FIND("/",N451,1)-1),LEFT(N451,3))</f>
        <v>OBS</v>
      </c>
      <c r="R451" s="70" t="str">
        <f>CONCATENATE(P451,Q451)</f>
        <v>RESOBS</v>
      </c>
      <c r="S451" s="70" t="str">
        <f>VLOOKUP(R451,'Coding Matrix'!$D$8:$G$45,4,FALSE)</f>
        <v>Plant</v>
      </c>
      <c r="T451" s="70" t="str">
        <f>VLOOKUP(R451,'Coding Matrix'!$D$8:$E$45,2,FALSE)</f>
        <v>Prior Year Reserve amounts scrapped in current year</v>
      </c>
      <c r="U451" s="70"/>
      <c r="V451" s="70" t="s">
        <v>2382</v>
      </c>
    </row>
    <row r="452" spans="1:22" ht="15" customHeight="1" x14ac:dyDescent="0.25">
      <c r="A452" s="64">
        <v>25</v>
      </c>
      <c r="B452" s="62" t="s">
        <v>15</v>
      </c>
      <c r="C452" s="63">
        <v>43207</v>
      </c>
      <c r="D452" s="62" t="s">
        <v>16</v>
      </c>
      <c r="E452" s="62">
        <v>32266</v>
      </c>
      <c r="F452" s="62" t="s">
        <v>17</v>
      </c>
      <c r="G452" s="62" t="s">
        <v>1745</v>
      </c>
      <c r="H452" s="62">
        <v>-1680</v>
      </c>
      <c r="I452" s="62">
        <v>-3045.84</v>
      </c>
      <c r="J452" s="62">
        <v>-1680</v>
      </c>
      <c r="K452" s="62">
        <v>0</v>
      </c>
      <c r="L452" s="62" t="s">
        <v>261</v>
      </c>
      <c r="M452" s="62">
        <v>1110</v>
      </c>
      <c r="N452" s="62" t="s">
        <v>1726</v>
      </c>
      <c r="O452" s="62">
        <v>25514172</v>
      </c>
      <c r="P452" s="19" t="str">
        <f>MID(L452,3,3)</f>
        <v>RES</v>
      </c>
      <c r="Q452" s="70" t="str">
        <f>IFERROR(MID(N452,5,FIND("/",N452,1)-1),LEFT(N452,3))</f>
        <v>OBS</v>
      </c>
      <c r="R452" s="70" t="str">
        <f>CONCATENATE(P452,Q452)</f>
        <v>RESOBS</v>
      </c>
      <c r="S452" s="70" t="str">
        <f>VLOOKUP(R452,'Coding Matrix'!$D$8:$G$45,4,FALSE)</f>
        <v>Plant</v>
      </c>
      <c r="T452" s="70" t="str">
        <f>VLOOKUP(R452,'Coding Matrix'!$D$8:$E$45,2,FALSE)</f>
        <v>Prior Year Reserve amounts scrapped in current year</v>
      </c>
      <c r="U452" s="70"/>
      <c r="V452" s="70" t="s">
        <v>2382</v>
      </c>
    </row>
    <row r="453" spans="1:22" ht="15" customHeight="1" x14ac:dyDescent="0.25">
      <c r="A453" s="64">
        <v>25</v>
      </c>
      <c r="B453" s="62" t="s">
        <v>15</v>
      </c>
      <c r="C453" s="63">
        <v>43207</v>
      </c>
      <c r="D453" s="62" t="s">
        <v>16</v>
      </c>
      <c r="E453" s="62">
        <v>32266</v>
      </c>
      <c r="F453" s="62" t="s">
        <v>17</v>
      </c>
      <c r="G453" s="62" t="s">
        <v>1745</v>
      </c>
      <c r="H453" s="62">
        <v>-1680</v>
      </c>
      <c r="I453" s="62">
        <v>-3045.84</v>
      </c>
      <c r="J453" s="62">
        <v>-1680</v>
      </c>
      <c r="K453" s="62">
        <v>0</v>
      </c>
      <c r="L453" s="62" t="s">
        <v>261</v>
      </c>
      <c r="M453" s="62">
        <v>1110</v>
      </c>
      <c r="N453" s="62" t="s">
        <v>1726</v>
      </c>
      <c r="O453" s="62">
        <v>25514175</v>
      </c>
      <c r="P453" s="19" t="str">
        <f>MID(L453,3,3)</f>
        <v>RES</v>
      </c>
      <c r="Q453" s="70" t="str">
        <f>IFERROR(MID(N453,5,FIND("/",N453,1)-1),LEFT(N453,3))</f>
        <v>OBS</v>
      </c>
      <c r="R453" s="70" t="str">
        <f>CONCATENATE(P453,Q453)</f>
        <v>RESOBS</v>
      </c>
      <c r="S453" s="70" t="str">
        <f>VLOOKUP(R453,'Coding Matrix'!$D$8:$G$45,4,FALSE)</f>
        <v>Plant</v>
      </c>
      <c r="T453" s="70" t="str">
        <f>VLOOKUP(R453,'Coding Matrix'!$D$8:$E$45,2,FALSE)</f>
        <v>Prior Year Reserve amounts scrapped in current year</v>
      </c>
      <c r="U453" s="70"/>
      <c r="V453" s="70" t="s">
        <v>2382</v>
      </c>
    </row>
    <row r="454" spans="1:22" ht="15" customHeight="1" x14ac:dyDescent="0.25">
      <c r="A454" s="64">
        <v>25</v>
      </c>
      <c r="B454" s="62" t="s">
        <v>15</v>
      </c>
      <c r="C454" s="63">
        <v>43207</v>
      </c>
      <c r="D454" s="62" t="s">
        <v>16</v>
      </c>
      <c r="E454" s="62">
        <v>32266</v>
      </c>
      <c r="F454" s="62" t="s">
        <v>17</v>
      </c>
      <c r="G454" s="62" t="s">
        <v>1745</v>
      </c>
      <c r="H454" s="62">
        <v>-1680</v>
      </c>
      <c r="I454" s="62">
        <v>-3045.84</v>
      </c>
      <c r="J454" s="62">
        <v>-1680</v>
      </c>
      <c r="K454" s="62">
        <v>0</v>
      </c>
      <c r="L454" s="62" t="s">
        <v>261</v>
      </c>
      <c r="M454" s="62">
        <v>1110</v>
      </c>
      <c r="N454" s="62" t="s">
        <v>1726</v>
      </c>
      <c r="O454" s="62">
        <v>25514176</v>
      </c>
      <c r="P454" s="19" t="str">
        <f>MID(L454,3,3)</f>
        <v>RES</v>
      </c>
      <c r="Q454" s="70" t="str">
        <f>IFERROR(MID(N454,5,FIND("/",N454,1)-1),LEFT(N454,3))</f>
        <v>OBS</v>
      </c>
      <c r="R454" s="70" t="str">
        <f>CONCATENATE(P454,Q454)</f>
        <v>RESOBS</v>
      </c>
      <c r="S454" s="70" t="str">
        <f>VLOOKUP(R454,'Coding Matrix'!$D$8:$G$45,4,FALSE)</f>
        <v>Plant</v>
      </c>
      <c r="T454" s="70" t="str">
        <f>VLOOKUP(R454,'Coding Matrix'!$D$8:$E$45,2,FALSE)</f>
        <v>Prior Year Reserve amounts scrapped in current year</v>
      </c>
      <c r="V454" s="70" t="s">
        <v>2382</v>
      </c>
    </row>
    <row r="455" spans="1:22" ht="15" customHeight="1" x14ac:dyDescent="0.25">
      <c r="A455" s="64">
        <v>25</v>
      </c>
      <c r="B455" s="62" t="s">
        <v>15</v>
      </c>
      <c r="C455" s="63">
        <v>43207</v>
      </c>
      <c r="D455" s="62" t="s">
        <v>60</v>
      </c>
      <c r="E455" s="62">
        <v>32301</v>
      </c>
      <c r="F455" s="62" t="s">
        <v>17</v>
      </c>
      <c r="G455" s="62" t="s">
        <v>2013</v>
      </c>
      <c r="H455" s="62">
        <v>-50508</v>
      </c>
      <c r="I455" s="62">
        <v>-1772.83</v>
      </c>
      <c r="J455" s="62">
        <v>-50508</v>
      </c>
      <c r="K455" s="62">
        <v>0</v>
      </c>
      <c r="L455" s="62" t="s">
        <v>261</v>
      </c>
      <c r="M455" s="62">
        <v>650</v>
      </c>
      <c r="N455" s="62" t="s">
        <v>1726</v>
      </c>
      <c r="O455" s="62">
        <v>25185628</v>
      </c>
      <c r="P455" s="19" t="str">
        <f>MID(L455,3,3)</f>
        <v>RES</v>
      </c>
      <c r="Q455" s="70" t="str">
        <f>IFERROR(MID(N455,5,FIND("/",N455,1)-1),LEFT(N455,3))</f>
        <v>OBS</v>
      </c>
      <c r="R455" s="70" t="str">
        <f>CONCATENATE(P455,Q455)</f>
        <v>RESOBS</v>
      </c>
      <c r="S455" s="70" t="str">
        <f>VLOOKUP(R455,'Coding Matrix'!$D$8:$G$45,4,FALSE)</f>
        <v>Plant</v>
      </c>
      <c r="T455" s="70" t="str">
        <f>VLOOKUP(R455,'Coding Matrix'!$D$8:$E$45,2,FALSE)</f>
        <v>Prior Year Reserve amounts scrapped in current year</v>
      </c>
      <c r="V455" s="70" t="s">
        <v>2383</v>
      </c>
    </row>
    <row r="456" spans="1:22" ht="15" customHeight="1" x14ac:dyDescent="0.25">
      <c r="A456" s="64">
        <v>25</v>
      </c>
      <c r="B456" s="62" t="s">
        <v>15</v>
      </c>
      <c r="C456" s="63">
        <v>43207</v>
      </c>
      <c r="D456" s="62" t="s">
        <v>16</v>
      </c>
      <c r="E456" s="62">
        <v>35580</v>
      </c>
      <c r="F456" s="62" t="s">
        <v>17</v>
      </c>
      <c r="G456" s="62" t="s">
        <v>1750</v>
      </c>
      <c r="H456" s="62">
        <v>-1516.6</v>
      </c>
      <c r="I456" s="62">
        <v>-1190.3699999999999</v>
      </c>
      <c r="J456" s="62">
        <v>-1516.6</v>
      </c>
      <c r="K456" s="62">
        <v>0</v>
      </c>
      <c r="L456" s="62" t="s">
        <v>261</v>
      </c>
      <c r="M456" s="62">
        <v>650</v>
      </c>
      <c r="N456" s="62" t="s">
        <v>1726</v>
      </c>
      <c r="O456" s="62">
        <v>25728322</v>
      </c>
      <c r="P456" s="19" t="str">
        <f>MID(L456,3,3)</f>
        <v>RES</v>
      </c>
      <c r="Q456" s="70" t="str">
        <f>IFERROR(MID(N456,5,FIND("/",N456,1)-1),LEFT(N456,3))</f>
        <v>OBS</v>
      </c>
      <c r="R456" s="70" t="str">
        <f>CONCATENATE(P456,Q456)</f>
        <v>RESOBS</v>
      </c>
      <c r="S456" s="70" t="str">
        <f>VLOOKUP(R456,'Coding Matrix'!$D$8:$G$45,4,FALSE)</f>
        <v>Plant</v>
      </c>
      <c r="T456" s="70" t="str">
        <f>VLOOKUP(R456,'Coding Matrix'!$D$8:$E$45,2,FALSE)</f>
        <v>Prior Year Reserve amounts scrapped in current year</v>
      </c>
      <c r="U456" s="70"/>
      <c r="V456" s="70" t="s">
        <v>2384</v>
      </c>
    </row>
    <row r="457" spans="1:22" ht="15" customHeight="1" x14ac:dyDescent="0.25">
      <c r="A457" s="64">
        <v>25</v>
      </c>
      <c r="B457" s="62" t="s">
        <v>15</v>
      </c>
      <c r="C457" s="63">
        <v>43207</v>
      </c>
      <c r="D457" s="62" t="s">
        <v>16</v>
      </c>
      <c r="E457" s="62">
        <v>35580</v>
      </c>
      <c r="F457" s="62" t="s">
        <v>17</v>
      </c>
      <c r="G457" s="62" t="s">
        <v>1750</v>
      </c>
      <c r="H457" s="62">
        <v>-260</v>
      </c>
      <c r="I457" s="62">
        <v>-204.07</v>
      </c>
      <c r="J457" s="62">
        <v>-260</v>
      </c>
      <c r="K457" s="62">
        <v>0</v>
      </c>
      <c r="L457" s="62" t="s">
        <v>261</v>
      </c>
      <c r="M457" s="62">
        <v>1110</v>
      </c>
      <c r="N457" s="62" t="s">
        <v>1726</v>
      </c>
      <c r="O457" s="62">
        <v>25514107</v>
      </c>
      <c r="P457" s="19" t="str">
        <f>MID(L457,3,3)</f>
        <v>RES</v>
      </c>
      <c r="Q457" s="70" t="str">
        <f>IFERROR(MID(N457,5,FIND("/",N457,1)-1),LEFT(N457,3))</f>
        <v>OBS</v>
      </c>
      <c r="R457" s="70" t="str">
        <f>CONCATENATE(P457,Q457)</f>
        <v>RESOBS</v>
      </c>
      <c r="S457" s="70" t="str">
        <f>VLOOKUP(R457,'Coding Matrix'!$D$8:$G$45,4,FALSE)</f>
        <v>Plant</v>
      </c>
      <c r="T457" s="70" t="str">
        <f>VLOOKUP(R457,'Coding Matrix'!$D$8:$E$45,2,FALSE)</f>
        <v>Prior Year Reserve amounts scrapped in current year</v>
      </c>
      <c r="V457" s="70" t="s">
        <v>2384</v>
      </c>
    </row>
    <row r="458" spans="1:22" ht="15" customHeight="1" x14ac:dyDescent="0.25">
      <c r="A458" s="64">
        <v>25</v>
      </c>
      <c r="B458" s="62" t="s">
        <v>15</v>
      </c>
      <c r="C458" s="63">
        <v>43207</v>
      </c>
      <c r="D458" s="62" t="s">
        <v>16</v>
      </c>
      <c r="E458" s="62">
        <v>35580</v>
      </c>
      <c r="F458" s="62" t="s">
        <v>17</v>
      </c>
      <c r="G458" s="62" t="s">
        <v>1750</v>
      </c>
      <c r="H458" s="62">
        <v>-1820</v>
      </c>
      <c r="I458" s="62">
        <v>-1428.51</v>
      </c>
      <c r="J458" s="62">
        <v>-1820</v>
      </c>
      <c r="K458" s="62">
        <v>0</v>
      </c>
      <c r="L458" s="62" t="s">
        <v>261</v>
      </c>
      <c r="M458" s="62">
        <v>1110</v>
      </c>
      <c r="N458" s="62" t="s">
        <v>1726</v>
      </c>
      <c r="O458" s="62">
        <v>25705172</v>
      </c>
      <c r="P458" s="19" t="str">
        <f>MID(L458,3,3)</f>
        <v>RES</v>
      </c>
      <c r="Q458" s="70" t="str">
        <f>IFERROR(MID(N458,5,FIND("/",N458,1)-1),LEFT(N458,3))</f>
        <v>OBS</v>
      </c>
      <c r="R458" s="70" t="str">
        <f>CONCATENATE(P458,Q458)</f>
        <v>RESOBS</v>
      </c>
      <c r="S458" s="70" t="str">
        <f>VLOOKUP(R458,'Coding Matrix'!$D$8:$G$45,4,FALSE)</f>
        <v>Plant</v>
      </c>
      <c r="T458" s="70" t="str">
        <f>VLOOKUP(R458,'Coding Matrix'!$D$8:$E$45,2,FALSE)</f>
        <v>Prior Year Reserve amounts scrapped in current year</v>
      </c>
      <c r="V458" s="70" t="s">
        <v>2384</v>
      </c>
    </row>
    <row r="459" spans="1:22" ht="15" customHeight="1" x14ac:dyDescent="0.25">
      <c r="A459" s="64">
        <v>25</v>
      </c>
      <c r="B459" s="62" t="s">
        <v>15</v>
      </c>
      <c r="C459" s="63">
        <v>43207</v>
      </c>
      <c r="D459" s="62" t="s">
        <v>16</v>
      </c>
      <c r="E459" s="62">
        <v>35580</v>
      </c>
      <c r="F459" s="62" t="s">
        <v>17</v>
      </c>
      <c r="G459" s="62" t="s">
        <v>1750</v>
      </c>
      <c r="H459" s="62">
        <v>-1820</v>
      </c>
      <c r="I459" s="62">
        <v>-1428.51</v>
      </c>
      <c r="J459" s="62">
        <v>-1820</v>
      </c>
      <c r="K459" s="62">
        <v>0</v>
      </c>
      <c r="L459" s="62" t="s">
        <v>261</v>
      </c>
      <c r="M459" s="62">
        <v>1110</v>
      </c>
      <c r="N459" s="62" t="s">
        <v>1726</v>
      </c>
      <c r="O459" s="62">
        <v>25705173</v>
      </c>
      <c r="P459" s="19" t="str">
        <f>MID(L459,3,3)</f>
        <v>RES</v>
      </c>
      <c r="Q459" s="70" t="str">
        <f>IFERROR(MID(N459,5,FIND("/",N459,1)-1),LEFT(N459,3))</f>
        <v>OBS</v>
      </c>
      <c r="R459" s="70" t="str">
        <f>CONCATENATE(P459,Q459)</f>
        <v>RESOBS</v>
      </c>
      <c r="S459" s="70" t="str">
        <f>VLOOKUP(R459,'Coding Matrix'!$D$8:$G$45,4,FALSE)</f>
        <v>Plant</v>
      </c>
      <c r="T459" s="70" t="str">
        <f>VLOOKUP(R459,'Coding Matrix'!$D$8:$E$45,2,FALSE)</f>
        <v>Prior Year Reserve amounts scrapped in current year</v>
      </c>
      <c r="V459" s="70" t="s">
        <v>2384</v>
      </c>
    </row>
    <row r="460" spans="1:22" ht="15" customHeight="1" x14ac:dyDescent="0.25">
      <c r="A460" s="64">
        <v>25</v>
      </c>
      <c r="B460" s="62" t="s">
        <v>15</v>
      </c>
      <c r="C460" s="63">
        <v>43207</v>
      </c>
      <c r="D460" s="62" t="s">
        <v>16</v>
      </c>
      <c r="E460" s="62">
        <v>35580</v>
      </c>
      <c r="F460" s="62" t="s">
        <v>17</v>
      </c>
      <c r="G460" s="62" t="s">
        <v>1750</v>
      </c>
      <c r="H460" s="62">
        <v>-1820</v>
      </c>
      <c r="I460" s="62">
        <v>-1428.51</v>
      </c>
      <c r="J460" s="62">
        <v>-1820</v>
      </c>
      <c r="K460" s="62">
        <v>0</v>
      </c>
      <c r="L460" s="62" t="s">
        <v>261</v>
      </c>
      <c r="M460" s="62">
        <v>1110</v>
      </c>
      <c r="N460" s="62" t="s">
        <v>1726</v>
      </c>
      <c r="O460" s="62">
        <v>25705175</v>
      </c>
      <c r="P460" s="19" t="str">
        <f>MID(L460,3,3)</f>
        <v>RES</v>
      </c>
      <c r="Q460" s="70" t="str">
        <f>IFERROR(MID(N460,5,FIND("/",N460,1)-1),LEFT(N460,3))</f>
        <v>OBS</v>
      </c>
      <c r="R460" s="70" t="str">
        <f>CONCATENATE(P460,Q460)</f>
        <v>RESOBS</v>
      </c>
      <c r="S460" s="70" t="str">
        <f>VLOOKUP(R460,'Coding Matrix'!$D$8:$G$45,4,FALSE)</f>
        <v>Plant</v>
      </c>
      <c r="T460" s="70" t="str">
        <f>VLOOKUP(R460,'Coding Matrix'!$D$8:$E$45,2,FALSE)</f>
        <v>Prior Year Reserve amounts scrapped in current year</v>
      </c>
      <c r="V460" s="70" t="s">
        <v>2384</v>
      </c>
    </row>
    <row r="461" spans="1:22" ht="15" customHeight="1" x14ac:dyDescent="0.25">
      <c r="A461" s="64">
        <v>25</v>
      </c>
      <c r="B461" s="62" t="s">
        <v>15</v>
      </c>
      <c r="C461" s="63">
        <v>43207</v>
      </c>
      <c r="D461" s="62" t="s">
        <v>16</v>
      </c>
      <c r="E461" s="62">
        <v>35580</v>
      </c>
      <c r="F461" s="62" t="s">
        <v>17</v>
      </c>
      <c r="G461" s="62" t="s">
        <v>1750</v>
      </c>
      <c r="H461" s="62">
        <v>-1820</v>
      </c>
      <c r="I461" s="62">
        <v>-1428.51</v>
      </c>
      <c r="J461" s="62">
        <v>-1820</v>
      </c>
      <c r="K461" s="62">
        <v>0</v>
      </c>
      <c r="L461" s="62" t="s">
        <v>261</v>
      </c>
      <c r="M461" s="62">
        <v>1110</v>
      </c>
      <c r="N461" s="62" t="s">
        <v>1726</v>
      </c>
      <c r="O461" s="62">
        <v>25705176</v>
      </c>
      <c r="P461" s="19" t="str">
        <f>MID(L461,3,3)</f>
        <v>RES</v>
      </c>
      <c r="Q461" s="70" t="str">
        <f>IFERROR(MID(N461,5,FIND("/",N461,1)-1),LEFT(N461,3))</f>
        <v>OBS</v>
      </c>
      <c r="R461" s="70" t="str">
        <f>CONCATENATE(P461,Q461)</f>
        <v>RESOBS</v>
      </c>
      <c r="S461" s="70" t="str">
        <f>VLOOKUP(R461,'Coding Matrix'!$D$8:$G$45,4,FALSE)</f>
        <v>Plant</v>
      </c>
      <c r="T461" s="70" t="str">
        <f>VLOOKUP(R461,'Coding Matrix'!$D$8:$E$45,2,FALSE)</f>
        <v>Prior Year Reserve amounts scrapped in current year</v>
      </c>
      <c r="V461" s="70" t="s">
        <v>2384</v>
      </c>
    </row>
    <row r="462" spans="1:22" ht="15" customHeight="1" x14ac:dyDescent="0.25">
      <c r="A462" s="64">
        <v>25</v>
      </c>
      <c r="B462" s="62" t="s">
        <v>15</v>
      </c>
      <c r="C462" s="63">
        <v>43207</v>
      </c>
      <c r="D462" s="62" t="s">
        <v>16</v>
      </c>
      <c r="E462" s="62">
        <v>35580</v>
      </c>
      <c r="F462" s="62" t="s">
        <v>17</v>
      </c>
      <c r="G462" s="62" t="s">
        <v>1750</v>
      </c>
      <c r="H462" s="62">
        <v>-1820</v>
      </c>
      <c r="I462" s="62">
        <v>-1428.51</v>
      </c>
      <c r="J462" s="62">
        <v>-1820</v>
      </c>
      <c r="K462" s="62">
        <v>0</v>
      </c>
      <c r="L462" s="62" t="s">
        <v>261</v>
      </c>
      <c r="M462" s="62">
        <v>1110</v>
      </c>
      <c r="N462" s="62" t="s">
        <v>1726</v>
      </c>
      <c r="O462" s="62">
        <v>25736994</v>
      </c>
      <c r="P462" s="19" t="str">
        <f>MID(L462,3,3)</f>
        <v>RES</v>
      </c>
      <c r="Q462" s="70" t="str">
        <f>IFERROR(MID(N462,5,FIND("/",N462,1)-1),LEFT(N462,3))</f>
        <v>OBS</v>
      </c>
      <c r="R462" s="70" t="str">
        <f>CONCATENATE(P462,Q462)</f>
        <v>RESOBS</v>
      </c>
      <c r="S462" s="70" t="str">
        <f>VLOOKUP(R462,'Coding Matrix'!$D$8:$G$45,4,FALSE)</f>
        <v>Plant</v>
      </c>
      <c r="T462" s="70" t="str">
        <f>VLOOKUP(R462,'Coding Matrix'!$D$8:$E$45,2,FALSE)</f>
        <v>Prior Year Reserve amounts scrapped in current year</v>
      </c>
      <c r="V462" s="70" t="s">
        <v>2384</v>
      </c>
    </row>
    <row r="463" spans="1:22" ht="15" customHeight="1" x14ac:dyDescent="0.25">
      <c r="A463" s="64">
        <v>25</v>
      </c>
      <c r="B463" s="62" t="s">
        <v>15</v>
      </c>
      <c r="C463" s="63">
        <v>43207</v>
      </c>
      <c r="D463" s="62" t="s">
        <v>16</v>
      </c>
      <c r="E463" s="62">
        <v>35580</v>
      </c>
      <c r="F463" s="62" t="s">
        <v>17</v>
      </c>
      <c r="G463" s="62" t="s">
        <v>1750</v>
      </c>
      <c r="H463" s="62">
        <v>-1820</v>
      </c>
      <c r="I463" s="62">
        <v>-1428.51</v>
      </c>
      <c r="J463" s="62">
        <v>-1820</v>
      </c>
      <c r="K463" s="62">
        <v>0</v>
      </c>
      <c r="L463" s="62" t="s">
        <v>261</v>
      </c>
      <c r="M463" s="62">
        <v>1110</v>
      </c>
      <c r="N463" s="62" t="s">
        <v>1726</v>
      </c>
      <c r="O463" s="62">
        <v>25736995</v>
      </c>
      <c r="P463" s="19" t="str">
        <f>MID(L463,3,3)</f>
        <v>RES</v>
      </c>
      <c r="Q463" s="70" t="str">
        <f>IFERROR(MID(N463,5,FIND("/",N463,1)-1),LEFT(N463,3))</f>
        <v>OBS</v>
      </c>
      <c r="R463" s="70" t="str">
        <f>CONCATENATE(P463,Q463)</f>
        <v>RESOBS</v>
      </c>
      <c r="S463" s="70" t="str">
        <f>VLOOKUP(R463,'Coding Matrix'!$D$8:$G$45,4,FALSE)</f>
        <v>Plant</v>
      </c>
      <c r="T463" s="70" t="str">
        <f>VLOOKUP(R463,'Coding Matrix'!$D$8:$E$45,2,FALSE)</f>
        <v>Prior Year Reserve amounts scrapped in current year</v>
      </c>
      <c r="V463" s="70" t="s">
        <v>2384</v>
      </c>
    </row>
    <row r="464" spans="1:22" ht="15" customHeight="1" x14ac:dyDescent="0.25">
      <c r="A464" s="64">
        <v>25</v>
      </c>
      <c r="B464" s="62" t="s">
        <v>15</v>
      </c>
      <c r="C464" s="63">
        <v>43207</v>
      </c>
      <c r="D464" s="62" t="s">
        <v>16</v>
      </c>
      <c r="E464" s="62">
        <v>35580</v>
      </c>
      <c r="F464" s="62" t="s">
        <v>17</v>
      </c>
      <c r="G464" s="62" t="s">
        <v>1750</v>
      </c>
      <c r="H464" s="62">
        <v>-1820</v>
      </c>
      <c r="I464" s="62">
        <v>-1428.51</v>
      </c>
      <c r="J464" s="62">
        <v>-1820</v>
      </c>
      <c r="K464" s="62">
        <v>0</v>
      </c>
      <c r="L464" s="62" t="s">
        <v>261</v>
      </c>
      <c r="M464" s="62">
        <v>1110</v>
      </c>
      <c r="N464" s="62" t="s">
        <v>1726</v>
      </c>
      <c r="O464" s="62">
        <v>25826784</v>
      </c>
      <c r="P464" s="19" t="str">
        <f>MID(L464,3,3)</f>
        <v>RES</v>
      </c>
      <c r="Q464" s="70" t="str">
        <f>IFERROR(MID(N464,5,FIND("/",N464,1)-1),LEFT(N464,3))</f>
        <v>OBS</v>
      </c>
      <c r="R464" s="70" t="str">
        <f>CONCATENATE(P464,Q464)</f>
        <v>RESOBS</v>
      </c>
      <c r="S464" s="70" t="str">
        <f>VLOOKUP(R464,'Coding Matrix'!$D$8:$G$45,4,FALSE)</f>
        <v>Plant</v>
      </c>
      <c r="T464" s="70" t="str">
        <f>VLOOKUP(R464,'Coding Matrix'!$D$8:$E$45,2,FALSE)</f>
        <v>Prior Year Reserve amounts scrapped in current year</v>
      </c>
      <c r="V464" s="70" t="s">
        <v>2384</v>
      </c>
    </row>
    <row r="465" spans="1:22" ht="15" customHeight="1" x14ac:dyDescent="0.25">
      <c r="A465" s="64">
        <v>25</v>
      </c>
      <c r="B465" s="62" t="s">
        <v>15</v>
      </c>
      <c r="C465" s="63">
        <v>43207</v>
      </c>
      <c r="D465" s="62" t="s">
        <v>16</v>
      </c>
      <c r="E465" s="62">
        <v>35616</v>
      </c>
      <c r="F465" s="62" t="s">
        <v>17</v>
      </c>
      <c r="G465" s="62" t="s">
        <v>1751</v>
      </c>
      <c r="H465" s="62">
        <v>-1944.5</v>
      </c>
      <c r="I465" s="62">
        <v>-6533.52</v>
      </c>
      <c r="J465" s="62">
        <v>-1944.5</v>
      </c>
      <c r="K465" s="62">
        <v>0</v>
      </c>
      <c r="L465" s="62" t="s">
        <v>261</v>
      </c>
      <c r="M465" s="62">
        <v>650</v>
      </c>
      <c r="N465" s="62" t="s">
        <v>1726</v>
      </c>
      <c r="O465" s="62">
        <v>25669572</v>
      </c>
      <c r="P465" s="19" t="str">
        <f>MID(L465,3,3)</f>
        <v>RES</v>
      </c>
      <c r="Q465" s="70" t="str">
        <f>IFERROR(MID(N465,5,FIND("/",N465,1)-1),LEFT(N465,3))</f>
        <v>OBS</v>
      </c>
      <c r="R465" s="70" t="str">
        <f>CONCATENATE(P465,Q465)</f>
        <v>RESOBS</v>
      </c>
      <c r="S465" s="70" t="str">
        <f>VLOOKUP(R465,'Coding Matrix'!$D$8:$G$45,4,FALSE)</f>
        <v>Plant</v>
      </c>
      <c r="T465" s="70" t="str">
        <f>VLOOKUP(R465,'Coding Matrix'!$D$8:$E$45,2,FALSE)</f>
        <v>Prior Year Reserve amounts scrapped in current year</v>
      </c>
      <c r="U465" s="70"/>
      <c r="V465" s="70" t="s">
        <v>2385</v>
      </c>
    </row>
    <row r="466" spans="1:22" ht="15" customHeight="1" x14ac:dyDescent="0.25">
      <c r="A466" s="64">
        <v>25</v>
      </c>
      <c r="B466" s="62" t="s">
        <v>15</v>
      </c>
      <c r="C466" s="63">
        <v>43207</v>
      </c>
      <c r="D466" s="62" t="s">
        <v>16</v>
      </c>
      <c r="E466" s="62">
        <v>35616</v>
      </c>
      <c r="F466" s="62" t="s">
        <v>17</v>
      </c>
      <c r="G466" s="62" t="s">
        <v>1751</v>
      </c>
      <c r="H466" s="62">
        <v>-333</v>
      </c>
      <c r="I466" s="62">
        <v>-1118.8800000000001</v>
      </c>
      <c r="J466" s="62">
        <v>-333</v>
      </c>
      <c r="K466" s="62">
        <v>0</v>
      </c>
      <c r="L466" s="62" t="s">
        <v>232</v>
      </c>
      <c r="M466" s="62">
        <v>650</v>
      </c>
      <c r="N466" s="62" t="s">
        <v>1752</v>
      </c>
      <c r="O466" s="62">
        <v>25591531</v>
      </c>
      <c r="P466" s="19" t="str">
        <f>MID(L466,3,3)</f>
        <v>RES</v>
      </c>
      <c r="Q466" s="70" t="str">
        <f>IFERROR(MID(N466,5,FIND("/",N466,1)-1),LEFT(N466,3))</f>
        <v>OBS</v>
      </c>
      <c r="R466" s="70" t="str">
        <f>CONCATENATE(P466,Q466)</f>
        <v>RESOBS</v>
      </c>
      <c r="S466" s="70" t="str">
        <f>VLOOKUP(R466,'Coding Matrix'!$D$8:$G$45,4,FALSE)</f>
        <v>Plant</v>
      </c>
      <c r="T466" s="70" t="str">
        <f>VLOOKUP(R466,'Coding Matrix'!$D$8:$E$45,2,FALSE)</f>
        <v>Prior Year Reserve amounts scrapped in current year</v>
      </c>
      <c r="U466" s="70"/>
      <c r="V466" s="70" t="s">
        <v>2385</v>
      </c>
    </row>
    <row r="467" spans="1:22" ht="15" customHeight="1" x14ac:dyDescent="0.25">
      <c r="A467" s="64">
        <v>25</v>
      </c>
      <c r="B467" s="62" t="s">
        <v>15</v>
      </c>
      <c r="C467" s="63">
        <v>43207</v>
      </c>
      <c r="D467" s="62" t="s">
        <v>16</v>
      </c>
      <c r="E467" s="62">
        <v>35616</v>
      </c>
      <c r="F467" s="62" t="s">
        <v>17</v>
      </c>
      <c r="G467" s="62" t="s">
        <v>1751</v>
      </c>
      <c r="H467" s="62">
        <v>-1057</v>
      </c>
      <c r="I467" s="62">
        <v>-3551.52</v>
      </c>
      <c r="J467" s="62">
        <v>-1057</v>
      </c>
      <c r="K467" s="62">
        <v>0</v>
      </c>
      <c r="L467" s="62" t="s">
        <v>261</v>
      </c>
      <c r="M467" s="62">
        <v>1110</v>
      </c>
      <c r="N467" s="62" t="s">
        <v>1726</v>
      </c>
      <c r="O467" s="62">
        <v>25980642</v>
      </c>
      <c r="P467" s="19" t="str">
        <f>MID(L467,3,3)</f>
        <v>RES</v>
      </c>
      <c r="Q467" s="70" t="str">
        <f>IFERROR(MID(N467,5,FIND("/",N467,1)-1),LEFT(N467,3))</f>
        <v>OBS</v>
      </c>
      <c r="R467" s="70" t="str">
        <f>CONCATENATE(P467,Q467)</f>
        <v>RESOBS</v>
      </c>
      <c r="S467" s="70" t="str">
        <f>VLOOKUP(R467,'Coding Matrix'!$D$8:$G$45,4,FALSE)</f>
        <v>Plant</v>
      </c>
      <c r="T467" s="70" t="str">
        <f>VLOOKUP(R467,'Coding Matrix'!$D$8:$E$45,2,FALSE)</f>
        <v>Prior Year Reserve amounts scrapped in current year</v>
      </c>
      <c r="U467" s="70"/>
      <c r="V467" s="70" t="s">
        <v>2385</v>
      </c>
    </row>
    <row r="468" spans="1:22" ht="15" customHeight="1" x14ac:dyDescent="0.25">
      <c r="A468" s="64">
        <v>25</v>
      </c>
      <c r="B468" s="62" t="s">
        <v>15</v>
      </c>
      <c r="C468" s="63">
        <v>43207</v>
      </c>
      <c r="D468" s="62" t="s">
        <v>16</v>
      </c>
      <c r="E468" s="62">
        <v>35616</v>
      </c>
      <c r="F468" s="62" t="s">
        <v>17</v>
      </c>
      <c r="G468" s="62" t="s">
        <v>1751</v>
      </c>
      <c r="H468" s="62">
        <v>-1065</v>
      </c>
      <c r="I468" s="62">
        <v>-3578.4</v>
      </c>
      <c r="J468" s="62">
        <v>-1065</v>
      </c>
      <c r="K468" s="62">
        <v>0</v>
      </c>
      <c r="L468" s="62" t="s">
        <v>261</v>
      </c>
      <c r="M468" s="62">
        <v>1110</v>
      </c>
      <c r="N468" s="62" t="s">
        <v>1726</v>
      </c>
      <c r="O468" s="62">
        <v>25439958</v>
      </c>
      <c r="P468" s="19" t="str">
        <f>MID(L468,3,3)</f>
        <v>RES</v>
      </c>
      <c r="Q468" s="70" t="str">
        <f>IFERROR(MID(N468,5,FIND("/",N468,1)-1),LEFT(N468,3))</f>
        <v>OBS</v>
      </c>
      <c r="R468" s="70" t="str">
        <f>CONCATENATE(P468,Q468)</f>
        <v>RESOBS</v>
      </c>
      <c r="S468" s="70" t="str">
        <f>VLOOKUP(R468,'Coding Matrix'!$D$8:$G$45,4,FALSE)</f>
        <v>Plant</v>
      </c>
      <c r="T468" s="70" t="str">
        <f>VLOOKUP(R468,'Coding Matrix'!$D$8:$E$45,2,FALSE)</f>
        <v>Prior Year Reserve amounts scrapped in current year</v>
      </c>
      <c r="U468" s="70"/>
      <c r="V468" s="70" t="s">
        <v>2385</v>
      </c>
    </row>
    <row r="469" spans="1:22" ht="15" customHeight="1" x14ac:dyDescent="0.25">
      <c r="A469" s="64">
        <v>25</v>
      </c>
      <c r="B469" s="62" t="s">
        <v>15</v>
      </c>
      <c r="C469" s="63">
        <v>43207</v>
      </c>
      <c r="D469" s="62" t="s">
        <v>16</v>
      </c>
      <c r="E469" s="62">
        <v>35616</v>
      </c>
      <c r="F469" s="62" t="s">
        <v>17</v>
      </c>
      <c r="G469" s="62" t="s">
        <v>1751</v>
      </c>
      <c r="H469" s="62">
        <v>-277.7</v>
      </c>
      <c r="I469" s="62">
        <v>-933.07</v>
      </c>
      <c r="J469" s="62">
        <v>-277.7</v>
      </c>
      <c r="K469" s="62">
        <v>0</v>
      </c>
      <c r="L469" s="62" t="s">
        <v>261</v>
      </c>
      <c r="M469" s="62">
        <v>1110</v>
      </c>
      <c r="N469" s="62" t="s">
        <v>1726</v>
      </c>
      <c r="O469" s="62">
        <v>25590747</v>
      </c>
      <c r="P469" s="19" t="str">
        <f>MID(L469,3,3)</f>
        <v>RES</v>
      </c>
      <c r="Q469" s="70" t="str">
        <f>IFERROR(MID(N469,5,FIND("/",N469,1)-1),LEFT(N469,3))</f>
        <v>OBS</v>
      </c>
      <c r="R469" s="70" t="str">
        <f>CONCATENATE(P469,Q469)</f>
        <v>RESOBS</v>
      </c>
      <c r="S469" s="70" t="str">
        <f>VLOOKUP(R469,'Coding Matrix'!$D$8:$G$45,4,FALSE)</f>
        <v>Plant</v>
      </c>
      <c r="T469" s="70" t="str">
        <f>VLOOKUP(R469,'Coding Matrix'!$D$8:$E$45,2,FALSE)</f>
        <v>Prior Year Reserve amounts scrapped in current year</v>
      </c>
      <c r="U469" s="70"/>
      <c r="V469" s="70" t="s">
        <v>2385</v>
      </c>
    </row>
    <row r="470" spans="1:22" ht="15" customHeight="1" x14ac:dyDescent="0.25">
      <c r="A470" s="64">
        <v>25</v>
      </c>
      <c r="B470" s="62" t="s">
        <v>15</v>
      </c>
      <c r="C470" s="63">
        <v>43207</v>
      </c>
      <c r="D470" s="62" t="s">
        <v>16</v>
      </c>
      <c r="E470" s="62">
        <v>35616</v>
      </c>
      <c r="F470" s="62" t="s">
        <v>17</v>
      </c>
      <c r="G470" s="62" t="s">
        <v>1751</v>
      </c>
      <c r="H470" s="62">
        <v>-850</v>
      </c>
      <c r="I470" s="62">
        <v>-2856</v>
      </c>
      <c r="J470" s="62">
        <v>-850</v>
      </c>
      <c r="K470" s="62">
        <v>0</v>
      </c>
      <c r="L470" s="62" t="s">
        <v>261</v>
      </c>
      <c r="M470" s="62">
        <v>1110</v>
      </c>
      <c r="N470" s="62" t="s">
        <v>1726</v>
      </c>
      <c r="O470" s="62">
        <v>25591529</v>
      </c>
      <c r="P470" s="19" t="str">
        <f>MID(L470,3,3)</f>
        <v>RES</v>
      </c>
      <c r="Q470" s="70" t="str">
        <f>IFERROR(MID(N470,5,FIND("/",N470,1)-1),LEFT(N470,3))</f>
        <v>OBS</v>
      </c>
      <c r="R470" s="70" t="str">
        <f>CONCATENATE(P470,Q470)</f>
        <v>RESOBS</v>
      </c>
      <c r="S470" s="70" t="str">
        <f>VLOOKUP(R470,'Coding Matrix'!$D$8:$G$45,4,FALSE)</f>
        <v>Plant</v>
      </c>
      <c r="T470" s="70" t="str">
        <f>VLOOKUP(R470,'Coding Matrix'!$D$8:$E$45,2,FALSE)</f>
        <v>Prior Year Reserve amounts scrapped in current year</v>
      </c>
      <c r="U470" s="70"/>
      <c r="V470" s="70" t="s">
        <v>2385</v>
      </c>
    </row>
    <row r="471" spans="1:22" ht="15" customHeight="1" x14ac:dyDescent="0.25">
      <c r="A471" s="64">
        <v>25</v>
      </c>
      <c r="B471" s="62" t="s">
        <v>15</v>
      </c>
      <c r="C471" s="63">
        <v>43207</v>
      </c>
      <c r="D471" s="62" t="s">
        <v>16</v>
      </c>
      <c r="E471" s="62">
        <v>35616</v>
      </c>
      <c r="F471" s="62" t="s">
        <v>17</v>
      </c>
      <c r="G471" s="62" t="s">
        <v>1751</v>
      </c>
      <c r="H471" s="62">
        <v>-1111</v>
      </c>
      <c r="I471" s="62">
        <v>-3732.96</v>
      </c>
      <c r="J471" s="62">
        <v>-1111</v>
      </c>
      <c r="K471" s="62">
        <v>0</v>
      </c>
      <c r="L471" s="62" t="s">
        <v>261</v>
      </c>
      <c r="M471" s="62">
        <v>1110</v>
      </c>
      <c r="N471" s="62" t="s">
        <v>1726</v>
      </c>
      <c r="O471" s="62">
        <v>25590749</v>
      </c>
      <c r="P471" s="19" t="str">
        <f>MID(L471,3,3)</f>
        <v>RES</v>
      </c>
      <c r="Q471" s="70" t="str">
        <f>IFERROR(MID(N471,5,FIND("/",N471,1)-1),LEFT(N471,3))</f>
        <v>OBS</v>
      </c>
      <c r="R471" s="70" t="str">
        <f>CONCATENATE(P471,Q471)</f>
        <v>RESOBS</v>
      </c>
      <c r="S471" s="70" t="str">
        <f>VLOOKUP(R471,'Coding Matrix'!$D$8:$G$45,4,FALSE)</f>
        <v>Plant</v>
      </c>
      <c r="T471" s="70" t="str">
        <f>VLOOKUP(R471,'Coding Matrix'!$D$8:$E$45,2,FALSE)</f>
        <v>Prior Year Reserve amounts scrapped in current year</v>
      </c>
      <c r="V471" s="70" t="s">
        <v>2385</v>
      </c>
    </row>
    <row r="472" spans="1:22" ht="15" customHeight="1" x14ac:dyDescent="0.25">
      <c r="A472" s="64">
        <v>25</v>
      </c>
      <c r="B472" s="62" t="s">
        <v>15</v>
      </c>
      <c r="C472" s="63">
        <v>43207</v>
      </c>
      <c r="D472" s="62" t="s">
        <v>16</v>
      </c>
      <c r="E472" s="62">
        <v>35616</v>
      </c>
      <c r="F472" s="62" t="s">
        <v>17</v>
      </c>
      <c r="G472" s="62" t="s">
        <v>1751</v>
      </c>
      <c r="H472" s="62">
        <v>-1944.2</v>
      </c>
      <c r="I472" s="62">
        <v>-6532.51</v>
      </c>
      <c r="J472" s="62">
        <v>-1944.2</v>
      </c>
      <c r="K472" s="62">
        <v>0</v>
      </c>
      <c r="L472" s="62" t="s">
        <v>261</v>
      </c>
      <c r="M472" s="62">
        <v>1110</v>
      </c>
      <c r="N472" s="62" t="s">
        <v>1726</v>
      </c>
      <c r="O472" s="62">
        <v>25590748</v>
      </c>
      <c r="P472" s="19" t="str">
        <f>MID(L472,3,3)</f>
        <v>RES</v>
      </c>
      <c r="Q472" s="70" t="str">
        <f>IFERROR(MID(N472,5,FIND("/",N472,1)-1),LEFT(N472,3))</f>
        <v>OBS</v>
      </c>
      <c r="R472" s="70" t="str">
        <f>CONCATENATE(P472,Q472)</f>
        <v>RESOBS</v>
      </c>
      <c r="S472" s="70" t="str">
        <f>VLOOKUP(R472,'Coding Matrix'!$D$8:$G$45,4,FALSE)</f>
        <v>Plant</v>
      </c>
      <c r="T472" s="70" t="str">
        <f>VLOOKUP(R472,'Coding Matrix'!$D$8:$E$45,2,FALSE)</f>
        <v>Prior Year Reserve amounts scrapped in current year</v>
      </c>
      <c r="U472" s="70"/>
      <c r="V472" s="70" t="s">
        <v>2385</v>
      </c>
    </row>
    <row r="473" spans="1:22" ht="15" customHeight="1" x14ac:dyDescent="0.25">
      <c r="A473" s="64">
        <v>25</v>
      </c>
      <c r="B473" s="62" t="s">
        <v>15</v>
      </c>
      <c r="C473" s="63">
        <v>43207</v>
      </c>
      <c r="D473" s="62" t="s">
        <v>16</v>
      </c>
      <c r="E473" s="62">
        <v>35616</v>
      </c>
      <c r="F473" s="62" t="s">
        <v>17</v>
      </c>
      <c r="G473" s="62" t="s">
        <v>1751</v>
      </c>
      <c r="H473" s="62">
        <v>-1944.5</v>
      </c>
      <c r="I473" s="62">
        <v>-6533.52</v>
      </c>
      <c r="J473" s="62">
        <v>-1944.5</v>
      </c>
      <c r="K473" s="62">
        <v>0</v>
      </c>
      <c r="L473" s="62" t="s">
        <v>261</v>
      </c>
      <c r="M473" s="62">
        <v>1110</v>
      </c>
      <c r="N473" s="62" t="s">
        <v>1726</v>
      </c>
      <c r="O473" s="62">
        <v>25669571</v>
      </c>
      <c r="P473" s="19" t="str">
        <f>MID(L473,3,3)</f>
        <v>RES</v>
      </c>
      <c r="Q473" s="70" t="str">
        <f>IFERROR(MID(N473,5,FIND("/",N473,1)-1),LEFT(N473,3))</f>
        <v>OBS</v>
      </c>
      <c r="R473" s="70" t="str">
        <f>CONCATENATE(P473,Q473)</f>
        <v>RESOBS</v>
      </c>
      <c r="S473" s="70" t="str">
        <f>VLOOKUP(R473,'Coding Matrix'!$D$8:$G$45,4,FALSE)</f>
        <v>Plant</v>
      </c>
      <c r="T473" s="70" t="str">
        <f>VLOOKUP(R473,'Coding Matrix'!$D$8:$E$45,2,FALSE)</f>
        <v>Prior Year Reserve amounts scrapped in current year</v>
      </c>
      <c r="V473" s="70" t="s">
        <v>2385</v>
      </c>
    </row>
    <row r="474" spans="1:22" ht="15" customHeight="1" x14ac:dyDescent="0.25">
      <c r="A474" s="64">
        <v>25</v>
      </c>
      <c r="B474" s="62" t="s">
        <v>15</v>
      </c>
      <c r="C474" s="63">
        <v>43207</v>
      </c>
      <c r="D474" s="62" t="s">
        <v>16</v>
      </c>
      <c r="E474" s="62">
        <v>35616</v>
      </c>
      <c r="F474" s="62" t="s">
        <v>17</v>
      </c>
      <c r="G474" s="62" t="s">
        <v>1751</v>
      </c>
      <c r="H474" s="62">
        <v>-1944.6</v>
      </c>
      <c r="I474" s="62">
        <v>-6533.85</v>
      </c>
      <c r="J474" s="62">
        <v>-1944.6</v>
      </c>
      <c r="K474" s="62">
        <v>0</v>
      </c>
      <c r="L474" s="62" t="s">
        <v>261</v>
      </c>
      <c r="M474" s="62">
        <v>1110</v>
      </c>
      <c r="N474" s="62" t="s">
        <v>1726</v>
      </c>
      <c r="O474" s="62">
        <v>25591528</v>
      </c>
      <c r="P474" s="19" t="str">
        <f>MID(L474,3,3)</f>
        <v>RES</v>
      </c>
      <c r="Q474" s="70" t="str">
        <f>IFERROR(MID(N474,5,FIND("/",N474,1)-1),LEFT(N474,3))</f>
        <v>OBS</v>
      </c>
      <c r="R474" s="70" t="str">
        <f>CONCATENATE(P474,Q474)</f>
        <v>RESOBS</v>
      </c>
      <c r="S474" s="70" t="str">
        <f>VLOOKUP(R474,'Coding Matrix'!$D$8:$G$45,4,FALSE)</f>
        <v>Plant</v>
      </c>
      <c r="T474" s="70" t="str">
        <f>VLOOKUP(R474,'Coding Matrix'!$D$8:$E$45,2,FALSE)</f>
        <v>Prior Year Reserve amounts scrapped in current year</v>
      </c>
      <c r="V474" s="70" t="s">
        <v>2385</v>
      </c>
    </row>
    <row r="475" spans="1:22" ht="15" customHeight="1" x14ac:dyDescent="0.25">
      <c r="A475" s="64">
        <v>25</v>
      </c>
      <c r="B475" s="62" t="s">
        <v>15</v>
      </c>
      <c r="C475" s="63">
        <v>43207</v>
      </c>
      <c r="D475" s="62" t="s">
        <v>16</v>
      </c>
      <c r="E475" s="62">
        <v>35616</v>
      </c>
      <c r="F475" s="62" t="s">
        <v>17</v>
      </c>
      <c r="G475" s="62" t="s">
        <v>1751</v>
      </c>
      <c r="H475" s="62">
        <v>-1666.4</v>
      </c>
      <c r="I475" s="62">
        <v>-5599.1</v>
      </c>
      <c r="J475" s="62">
        <v>-1666.4</v>
      </c>
      <c r="K475" s="62">
        <v>0</v>
      </c>
      <c r="L475" s="62" t="s">
        <v>261</v>
      </c>
      <c r="M475" s="62">
        <v>1110</v>
      </c>
      <c r="N475" s="62" t="s">
        <v>1726</v>
      </c>
      <c r="O475" s="62">
        <v>25590745</v>
      </c>
      <c r="P475" s="19" t="str">
        <f>MID(L475,3,3)</f>
        <v>RES</v>
      </c>
      <c r="Q475" s="70" t="str">
        <f>IFERROR(MID(N475,5,FIND("/",N475,1)-1),LEFT(N475,3))</f>
        <v>OBS</v>
      </c>
      <c r="R475" s="70" t="str">
        <f>CONCATENATE(P475,Q475)</f>
        <v>RESOBS</v>
      </c>
      <c r="S475" s="70" t="str">
        <f>VLOOKUP(R475,'Coding Matrix'!$D$8:$G$45,4,FALSE)</f>
        <v>Plant</v>
      </c>
      <c r="T475" s="70" t="str">
        <f>VLOOKUP(R475,'Coding Matrix'!$D$8:$E$45,2,FALSE)</f>
        <v>Prior Year Reserve amounts scrapped in current year</v>
      </c>
      <c r="V475" s="70" t="s">
        <v>2385</v>
      </c>
    </row>
    <row r="476" spans="1:22" ht="15" customHeight="1" x14ac:dyDescent="0.25">
      <c r="A476" s="64">
        <v>25</v>
      </c>
      <c r="B476" s="62" t="s">
        <v>15</v>
      </c>
      <c r="C476" s="63">
        <v>43207</v>
      </c>
      <c r="D476" s="62" t="s">
        <v>16</v>
      </c>
      <c r="E476" s="62">
        <v>35616</v>
      </c>
      <c r="F476" s="62" t="s">
        <v>17</v>
      </c>
      <c r="G476" s="62" t="s">
        <v>1751</v>
      </c>
      <c r="H476" s="62">
        <v>-1012</v>
      </c>
      <c r="I476" s="62">
        <v>-3400.32</v>
      </c>
      <c r="J476" s="62">
        <v>-1012</v>
      </c>
      <c r="K476" s="62">
        <v>0</v>
      </c>
      <c r="L476" s="62" t="s">
        <v>261</v>
      </c>
      <c r="M476" s="62">
        <v>1110</v>
      </c>
      <c r="N476" s="62" t="s">
        <v>1726</v>
      </c>
      <c r="O476" s="62">
        <v>25669573</v>
      </c>
      <c r="P476" s="19" t="str">
        <f>MID(L476,3,3)</f>
        <v>RES</v>
      </c>
      <c r="Q476" s="70" t="str">
        <f>IFERROR(MID(N476,5,FIND("/",N476,1)-1),LEFT(N476,3))</f>
        <v>OBS</v>
      </c>
      <c r="R476" s="70" t="str">
        <f>CONCATENATE(P476,Q476)</f>
        <v>RESOBS</v>
      </c>
      <c r="S476" s="70" t="str">
        <f>VLOOKUP(R476,'Coding Matrix'!$D$8:$G$45,4,FALSE)</f>
        <v>Plant</v>
      </c>
      <c r="T476" s="70" t="str">
        <f>VLOOKUP(R476,'Coding Matrix'!$D$8:$E$45,2,FALSE)</f>
        <v>Prior Year Reserve amounts scrapped in current year</v>
      </c>
      <c r="U476" s="70"/>
      <c r="V476" s="70" t="s">
        <v>2385</v>
      </c>
    </row>
    <row r="477" spans="1:22" ht="15" customHeight="1" x14ac:dyDescent="0.25">
      <c r="A477" s="64">
        <v>25</v>
      </c>
      <c r="B477" s="62" t="s">
        <v>15</v>
      </c>
      <c r="C477" s="63">
        <v>43207</v>
      </c>
      <c r="D477" s="62" t="s">
        <v>16</v>
      </c>
      <c r="E477" s="62">
        <v>35616</v>
      </c>
      <c r="F477" s="62" t="s">
        <v>17</v>
      </c>
      <c r="G477" s="62" t="s">
        <v>1751</v>
      </c>
      <c r="H477" s="62">
        <v>-324</v>
      </c>
      <c r="I477" s="62">
        <v>-1088.6400000000001</v>
      </c>
      <c r="J477" s="62">
        <v>-324</v>
      </c>
      <c r="K477" s="62">
        <v>0</v>
      </c>
      <c r="L477" s="62" t="s">
        <v>261</v>
      </c>
      <c r="M477" s="62">
        <v>1110</v>
      </c>
      <c r="N477" s="62" t="s">
        <v>1726</v>
      </c>
      <c r="O477" s="62">
        <v>25980640</v>
      </c>
      <c r="P477" s="19" t="str">
        <f>MID(L477,3,3)</f>
        <v>RES</v>
      </c>
      <c r="Q477" s="70" t="str">
        <f>IFERROR(MID(N477,5,FIND("/",N477,1)-1),LEFT(N477,3))</f>
        <v>OBS</v>
      </c>
      <c r="R477" s="70" t="str">
        <f>CONCATENATE(P477,Q477)</f>
        <v>RESOBS</v>
      </c>
      <c r="S477" s="70" t="str">
        <f>VLOOKUP(R477,'Coding Matrix'!$D$8:$G$45,4,FALSE)</f>
        <v>Plant</v>
      </c>
      <c r="T477" s="70" t="str">
        <f>VLOOKUP(R477,'Coding Matrix'!$D$8:$E$45,2,FALSE)</f>
        <v>Prior Year Reserve amounts scrapped in current year</v>
      </c>
      <c r="U477" s="70"/>
      <c r="V477" s="70" t="s">
        <v>2385</v>
      </c>
    </row>
    <row r="478" spans="1:22" ht="15" customHeight="1" x14ac:dyDescent="0.25">
      <c r="A478" s="64">
        <v>25</v>
      </c>
      <c r="B478" s="62" t="s">
        <v>15</v>
      </c>
      <c r="C478" s="63">
        <v>43207</v>
      </c>
      <c r="D478" s="62" t="s">
        <v>16</v>
      </c>
      <c r="E478" s="62">
        <v>38789</v>
      </c>
      <c r="F478" s="62" t="s">
        <v>17</v>
      </c>
      <c r="G478" s="62" t="s">
        <v>1767</v>
      </c>
      <c r="H478" s="62">
        <v>-89</v>
      </c>
      <c r="I478" s="62">
        <v>-404.68</v>
      </c>
      <c r="J478" s="62">
        <v>-89</v>
      </c>
      <c r="K478" s="62">
        <v>0</v>
      </c>
      <c r="L478" s="62" t="s">
        <v>232</v>
      </c>
      <c r="M478" s="62">
        <v>1347</v>
      </c>
      <c r="N478" s="62" t="s">
        <v>1717</v>
      </c>
      <c r="O478" s="62">
        <v>25936678</v>
      </c>
      <c r="P478" s="19" t="str">
        <f>MID(L478,3,3)</f>
        <v>RES</v>
      </c>
      <c r="Q478" s="70" t="str">
        <f>IFERROR(MID(N478,5,FIND("/",N478,1)-1),LEFT(N478,3))</f>
        <v>EXP</v>
      </c>
      <c r="R478" s="70" t="str">
        <f>CONCATENATE(P478,Q478)</f>
        <v>RESEXP</v>
      </c>
      <c r="S478" s="70" t="str">
        <f>VLOOKUP(R478,'Coding Matrix'!$D$8:$G$45,4,FALSE)</f>
        <v>Plant</v>
      </c>
      <c r="T478" s="70" t="str">
        <f>VLOOKUP(R478,'Coding Matrix'!$D$8:$E$45,2,FALSE)</f>
        <v>Prior Year Reserve amounts scrapped in current year</v>
      </c>
      <c r="U478" s="70"/>
      <c r="V478" s="70" t="s">
        <v>2386</v>
      </c>
    </row>
    <row r="479" spans="1:22" ht="15" customHeight="1" x14ac:dyDescent="0.25">
      <c r="A479" s="64">
        <v>25</v>
      </c>
      <c r="B479" s="62" t="s">
        <v>15</v>
      </c>
      <c r="C479" s="63">
        <v>43207</v>
      </c>
      <c r="D479" s="62" t="s">
        <v>16</v>
      </c>
      <c r="E479" s="62">
        <v>38789</v>
      </c>
      <c r="F479" s="62" t="s">
        <v>17</v>
      </c>
      <c r="G479" s="62" t="s">
        <v>1767</v>
      </c>
      <c r="H479" s="62">
        <v>-250</v>
      </c>
      <c r="I479" s="62">
        <v>-1136.75</v>
      </c>
      <c r="J479" s="62">
        <v>-250</v>
      </c>
      <c r="K479" s="62">
        <v>0</v>
      </c>
      <c r="L479" s="62" t="s">
        <v>232</v>
      </c>
      <c r="M479" s="62">
        <v>1347</v>
      </c>
      <c r="N479" s="62" t="s">
        <v>1717</v>
      </c>
      <c r="O479" s="62">
        <v>25855085</v>
      </c>
      <c r="P479" s="19" t="str">
        <f>MID(L479,3,3)</f>
        <v>RES</v>
      </c>
      <c r="Q479" s="70" t="str">
        <f>IFERROR(MID(N479,5,FIND("/",N479,1)-1),LEFT(N479,3))</f>
        <v>EXP</v>
      </c>
      <c r="R479" s="70" t="str">
        <f>CONCATENATE(P479,Q479)</f>
        <v>RESEXP</v>
      </c>
      <c r="S479" s="70" t="str">
        <f>VLOOKUP(R479,'Coding Matrix'!$D$8:$G$45,4,FALSE)</f>
        <v>Plant</v>
      </c>
      <c r="T479" s="70" t="str">
        <f>VLOOKUP(R479,'Coding Matrix'!$D$8:$E$45,2,FALSE)</f>
        <v>Prior Year Reserve amounts scrapped in current year</v>
      </c>
      <c r="V479" s="70" t="s">
        <v>2386</v>
      </c>
    </row>
    <row r="480" spans="1:22" ht="15" customHeight="1" x14ac:dyDescent="0.25">
      <c r="A480" s="64">
        <v>25</v>
      </c>
      <c r="B480" s="62" t="s">
        <v>15</v>
      </c>
      <c r="C480" s="63">
        <v>43207</v>
      </c>
      <c r="D480" s="62" t="s">
        <v>23</v>
      </c>
      <c r="E480" s="62">
        <v>47041</v>
      </c>
      <c r="F480" s="62" t="s">
        <v>32</v>
      </c>
      <c r="G480" s="62" t="s">
        <v>1955</v>
      </c>
      <c r="H480" s="62">
        <v>-1</v>
      </c>
      <c r="I480" s="62">
        <v>-10.61</v>
      </c>
      <c r="J480" s="62">
        <v>-9.4</v>
      </c>
      <c r="K480" s="62">
        <v>0</v>
      </c>
      <c r="L480" s="62" t="s">
        <v>1956</v>
      </c>
      <c r="M480" s="62">
        <v>649</v>
      </c>
      <c r="N480" s="62" t="s">
        <v>1957</v>
      </c>
      <c r="O480" s="62">
        <v>25193223</v>
      </c>
      <c r="P480" s="19" t="str">
        <f>MID(L480,3,3)</f>
        <v>- D</v>
      </c>
      <c r="Q480" s="70" t="str">
        <f>IFERROR(MID(N480,5,FIND("/",N480,1)-1),LEFT(N480,3))</f>
        <v>DWH</v>
      </c>
      <c r="R480" s="70" t="s">
        <v>1595</v>
      </c>
      <c r="S480" s="70" t="str">
        <f>VLOOKUP(R480,'Coding Matrix'!$D$8:$G$45,4,FALSE)</f>
        <v>Plant</v>
      </c>
      <c r="T480" s="70" t="str">
        <f>VLOOKUP(R480,'Coding Matrix'!$D$8:$E$45,2,FALSE)</f>
        <v>Damage Warehouse - Material Handling Damage</v>
      </c>
      <c r="U480" t="s">
        <v>2178</v>
      </c>
      <c r="V480" s="70" t="s">
        <v>1361</v>
      </c>
    </row>
    <row r="481" spans="1:22" ht="15" customHeight="1" x14ac:dyDescent="0.25">
      <c r="A481" s="64">
        <v>25</v>
      </c>
      <c r="B481" s="62" t="s">
        <v>15</v>
      </c>
      <c r="C481" s="63">
        <v>43207</v>
      </c>
      <c r="D481" s="62" t="s">
        <v>23</v>
      </c>
      <c r="E481" s="62">
        <v>71733</v>
      </c>
      <c r="F481" s="62" t="s">
        <v>1974</v>
      </c>
      <c r="G481" s="62" t="s">
        <v>1978</v>
      </c>
      <c r="H481" s="62">
        <v>-3</v>
      </c>
      <c r="I481" s="62">
        <v>-82.77</v>
      </c>
      <c r="J481" s="62">
        <v>-93</v>
      </c>
      <c r="K481" s="62">
        <v>0</v>
      </c>
      <c r="L481" s="62" t="s">
        <v>27</v>
      </c>
      <c r="M481" s="62">
        <v>1233</v>
      </c>
      <c r="N481" s="62" t="s">
        <v>1803</v>
      </c>
      <c r="O481" s="62">
        <v>25147070</v>
      </c>
      <c r="P481" s="19" t="str">
        <f>MID(L481,3,3)</f>
        <v>DMG</v>
      </c>
      <c r="Q481" s="70" t="str">
        <f>IFERROR(MID(N481,5,FIND("/",N481,1)-1),LEFT(N481,3))</f>
        <v>DWH</v>
      </c>
      <c r="R481" s="70" t="str">
        <f>CONCATENATE(P481,Q481)</f>
        <v>DMGDWH</v>
      </c>
      <c r="S481" s="70" t="str">
        <f>VLOOKUP(R481,'Coding Matrix'!$D$8:$G$45,4,FALSE)</f>
        <v>Plant</v>
      </c>
      <c r="T481" s="70" t="str">
        <f>VLOOKUP(R481,'Coding Matrix'!$D$8:$E$45,2,FALSE)</f>
        <v>Damage Warehouse - Material Handling Damage</v>
      </c>
      <c r="V481" s="70" t="s">
        <v>2278</v>
      </c>
    </row>
    <row r="482" spans="1:22" ht="15" customHeight="1" x14ac:dyDescent="0.25">
      <c r="A482" s="64">
        <v>25</v>
      </c>
      <c r="B482" s="62" t="s">
        <v>15</v>
      </c>
      <c r="C482" s="63">
        <v>43207</v>
      </c>
      <c r="D482" s="62" t="s">
        <v>23</v>
      </c>
      <c r="E482" s="62">
        <v>72089</v>
      </c>
      <c r="F482" s="62" t="s">
        <v>32</v>
      </c>
      <c r="G482" s="62" t="s">
        <v>1989</v>
      </c>
      <c r="H482" s="62">
        <v>-63</v>
      </c>
      <c r="I482" s="62">
        <v>-1497.63</v>
      </c>
      <c r="J482" s="62">
        <v>-756</v>
      </c>
      <c r="K482" s="62">
        <v>0</v>
      </c>
      <c r="L482" s="62" t="s">
        <v>30</v>
      </c>
      <c r="M482" s="62">
        <v>1235</v>
      </c>
      <c r="N482" s="62" t="s">
        <v>76</v>
      </c>
      <c r="O482" s="62">
        <v>25909275</v>
      </c>
      <c r="P482" s="19" t="str">
        <f>MID(L482,3,3)</f>
        <v>EXP</v>
      </c>
      <c r="Q482" s="70" t="str">
        <f>IFERROR(MID(N482,5,FIND("/",N482,1)-1),LEFT(N482,3))</f>
        <v>EXP</v>
      </c>
      <c r="R482" s="70" t="str">
        <f>CONCATENATE(P482,Q482)</f>
        <v>EXPEXP</v>
      </c>
      <c r="S482" s="70" t="str">
        <f>VLOOKUP(R482,'Coding Matrix'!$D$8:$G$45,4,FALSE)</f>
        <v>Supply Chain</v>
      </c>
      <c r="T482" s="70" t="str">
        <f>VLOOKUP(R482,'Coding Matrix'!$D$8:$E$45,2,FALSE)</f>
        <v>Repeat Primary code if other codes are not applicable</v>
      </c>
      <c r="V482" s="70" t="s">
        <v>2387</v>
      </c>
    </row>
    <row r="483" spans="1:22" ht="15" customHeight="1" x14ac:dyDescent="0.25">
      <c r="A483" s="64">
        <v>25</v>
      </c>
      <c r="B483" s="62" t="s">
        <v>15</v>
      </c>
      <c r="C483" s="63">
        <v>43207</v>
      </c>
      <c r="D483" s="62" t="s">
        <v>23</v>
      </c>
      <c r="E483" s="62">
        <v>85621</v>
      </c>
      <c r="F483" s="62" t="s">
        <v>33</v>
      </c>
      <c r="G483" s="62" t="s">
        <v>1991</v>
      </c>
      <c r="H483" s="62">
        <v>-2</v>
      </c>
      <c r="I483" s="62">
        <v>-18.72</v>
      </c>
      <c r="J483" s="62">
        <v>-15.8</v>
      </c>
      <c r="K483" s="62">
        <v>0</v>
      </c>
      <c r="L483" s="62" t="s">
        <v>1992</v>
      </c>
      <c r="M483" s="62">
        <v>639</v>
      </c>
      <c r="N483" s="62" t="s">
        <v>1993</v>
      </c>
      <c r="O483" s="62">
        <v>25139599</v>
      </c>
      <c r="P483" s="19" t="str">
        <f>MID(L483,3,3)</f>
        <v>- O</v>
      </c>
      <c r="Q483" s="70" t="str">
        <f>IFERROR(MID(N483,5,FIND("/",N483,1)-1),LEFT(N483,3))</f>
        <v>PKG</v>
      </c>
      <c r="R483" s="57" t="s">
        <v>1599</v>
      </c>
      <c r="S483" s="70" t="str">
        <f>VLOOKUP(R483,'Coding Matrix'!$D$8:$G$45,4,FALSE)</f>
        <v>Plant</v>
      </c>
      <c r="T483" s="70" t="str">
        <f>VLOOKUP(R483,'Coding Matrix'!$D$8:$E$45,2,FALSE)</f>
        <v>Plant Packaging issue</v>
      </c>
      <c r="U483" s="70" t="s">
        <v>1589</v>
      </c>
      <c r="V483" s="70" t="s">
        <v>967</v>
      </c>
    </row>
    <row r="484" spans="1:22" ht="15" customHeight="1" x14ac:dyDescent="0.25">
      <c r="A484" s="64">
        <v>25</v>
      </c>
      <c r="B484" s="62" t="s">
        <v>15</v>
      </c>
      <c r="C484" s="63">
        <v>43207</v>
      </c>
      <c r="D484" s="62" t="s">
        <v>23</v>
      </c>
      <c r="E484" s="62">
        <v>85621</v>
      </c>
      <c r="F484" s="62" t="s">
        <v>33</v>
      </c>
      <c r="G484" s="62" t="s">
        <v>1991</v>
      </c>
      <c r="H484" s="62">
        <v>-13</v>
      </c>
      <c r="I484" s="62">
        <v>-121.36</v>
      </c>
      <c r="J484" s="62">
        <v>-102.4</v>
      </c>
      <c r="K484" s="62">
        <v>0</v>
      </c>
      <c r="L484" s="62" t="s">
        <v>26</v>
      </c>
      <c r="M484" s="62">
        <v>1631</v>
      </c>
      <c r="N484" s="62" t="s">
        <v>1994</v>
      </c>
      <c r="O484" s="62">
        <v>25139603</v>
      </c>
      <c r="P484" s="19" t="str">
        <f>MID(L484,3,3)</f>
        <v>OOS</v>
      </c>
      <c r="Q484" s="70" t="str">
        <f>IFERROR(MID(N484,5,FIND("/",N484,1)-1),LEFT(N484,3))</f>
        <v>PKG</v>
      </c>
      <c r="R484" s="70" t="str">
        <f>CONCATENATE(P484,Q484)</f>
        <v>OOSPKG</v>
      </c>
      <c r="S484" s="70" t="str">
        <f>VLOOKUP(R484,'Coding Matrix'!$D$8:$G$45,4,FALSE)</f>
        <v>Plant</v>
      </c>
      <c r="T484" s="70" t="str">
        <f>VLOOKUP(R484,'Coding Matrix'!$D$8:$E$45,2,FALSE)</f>
        <v>Plant Packaging issue</v>
      </c>
      <c r="U484" s="70"/>
      <c r="V484" s="70" t="s">
        <v>967</v>
      </c>
    </row>
    <row r="485" spans="1:22" ht="15" customHeight="1" x14ac:dyDescent="0.25">
      <c r="A485" s="64">
        <v>25</v>
      </c>
      <c r="B485" s="62" t="s">
        <v>15</v>
      </c>
      <c r="C485" s="63">
        <v>43208</v>
      </c>
      <c r="D485" s="62" t="s">
        <v>60</v>
      </c>
      <c r="E485" s="62">
        <v>1008</v>
      </c>
      <c r="F485" s="62" t="s">
        <v>17</v>
      </c>
      <c r="G485" s="62" t="s">
        <v>2003</v>
      </c>
      <c r="H485" s="62">
        <v>-400</v>
      </c>
      <c r="I485" s="62">
        <v>-209.08</v>
      </c>
      <c r="J485" s="62">
        <v>-400</v>
      </c>
      <c r="K485" s="62">
        <v>0</v>
      </c>
      <c r="L485" s="62" t="s">
        <v>2004</v>
      </c>
      <c r="M485" s="62">
        <v>1630</v>
      </c>
      <c r="N485" s="62" t="s">
        <v>2005</v>
      </c>
      <c r="O485" s="62">
        <v>25135333</v>
      </c>
      <c r="P485" s="19" t="str">
        <f>MID(L485,3,3)</f>
        <v>PRD</v>
      </c>
      <c r="Q485" s="70" t="str">
        <f>IFERROR(MID(N485,5,FIND("/",N485,1)-1),LEFT(N485,3))</f>
        <v>PRD</v>
      </c>
      <c r="R485" s="70" t="s">
        <v>1600</v>
      </c>
      <c r="S485" s="70" t="str">
        <f>VLOOKUP(R485,'Coding Matrix'!$D$8:$G$45,4,FALSE)</f>
        <v>Plant</v>
      </c>
      <c r="T485" s="70" t="str">
        <f>VLOOKUP(R485,'Coding Matrix'!$D$8:$E$45,2,FALSE)</f>
        <v>Supplies</v>
      </c>
      <c r="U485" t="s">
        <v>1584</v>
      </c>
      <c r="V485" s="70" t="s">
        <v>2388</v>
      </c>
    </row>
    <row r="486" spans="1:22" ht="15" customHeight="1" x14ac:dyDescent="0.25">
      <c r="A486" s="64">
        <v>25</v>
      </c>
      <c r="B486" s="62" t="s">
        <v>15</v>
      </c>
      <c r="C486" s="63">
        <v>43208</v>
      </c>
      <c r="D486" s="62" t="s">
        <v>60</v>
      </c>
      <c r="E486" s="62">
        <v>1008</v>
      </c>
      <c r="F486" s="62" t="s">
        <v>17</v>
      </c>
      <c r="G486" s="62" t="s">
        <v>2003</v>
      </c>
      <c r="H486" s="62">
        <v>-789</v>
      </c>
      <c r="I486" s="62">
        <v>-412.41</v>
      </c>
      <c r="J486" s="62">
        <v>-789</v>
      </c>
      <c r="K486" s="62">
        <v>0</v>
      </c>
      <c r="L486" s="62" t="s">
        <v>2004</v>
      </c>
      <c r="M486" s="62">
        <v>1630</v>
      </c>
      <c r="N486" s="62" t="s">
        <v>2005</v>
      </c>
      <c r="O486" s="62">
        <v>25135332</v>
      </c>
      <c r="P486" s="19" t="str">
        <f>MID(L486,3,3)</f>
        <v>PRD</v>
      </c>
      <c r="Q486" s="70" t="str">
        <f>IFERROR(MID(N486,5,FIND("/",N486,1)-1),LEFT(N486,3))</f>
        <v>PRD</v>
      </c>
      <c r="R486" s="70" t="s">
        <v>1600</v>
      </c>
      <c r="S486" s="70" t="str">
        <f>VLOOKUP(R486,'Coding Matrix'!$D$8:$G$45,4,FALSE)</f>
        <v>Plant</v>
      </c>
      <c r="T486" s="70" t="str">
        <f>VLOOKUP(R486,'Coding Matrix'!$D$8:$E$45,2,FALSE)</f>
        <v>Supplies</v>
      </c>
      <c r="U486" t="s">
        <v>1584</v>
      </c>
      <c r="V486" s="70" t="s">
        <v>2388</v>
      </c>
    </row>
    <row r="487" spans="1:22" ht="15" customHeight="1" x14ac:dyDescent="0.25">
      <c r="A487" s="64">
        <v>25</v>
      </c>
      <c r="B487" s="62" t="s">
        <v>15</v>
      </c>
      <c r="C487" s="63">
        <v>43208</v>
      </c>
      <c r="D487" s="62" t="s">
        <v>16</v>
      </c>
      <c r="E487" s="62">
        <v>4766</v>
      </c>
      <c r="F487" s="62" t="s">
        <v>17</v>
      </c>
      <c r="G487" s="62" t="s">
        <v>1680</v>
      </c>
      <c r="H487" s="62">
        <v>-1749</v>
      </c>
      <c r="I487" s="62">
        <v>-421.5</v>
      </c>
      <c r="J487" s="62">
        <v>-1749</v>
      </c>
      <c r="K487" s="62">
        <v>0</v>
      </c>
      <c r="L487" s="62" t="s">
        <v>27</v>
      </c>
      <c r="M487" s="62">
        <v>1400</v>
      </c>
      <c r="N487" s="62" t="s">
        <v>1681</v>
      </c>
      <c r="O487" s="62">
        <v>25171994</v>
      </c>
      <c r="P487" s="19" t="str">
        <f>MID(L487,3,3)</f>
        <v>DMG</v>
      </c>
      <c r="Q487" s="70" t="str">
        <f>IFERROR(MID(N487,5,FIND("/",N487,1)-1),LEFT(N487,3))</f>
        <v>DWH</v>
      </c>
      <c r="R487" s="70" t="str">
        <f>CONCATENATE(P487,Q487)</f>
        <v>DMGDWH</v>
      </c>
      <c r="S487" s="70" t="str">
        <f>VLOOKUP(R487,'Coding Matrix'!$D$8:$G$45,4,FALSE)</f>
        <v>Plant</v>
      </c>
      <c r="T487" s="70" t="str">
        <f>VLOOKUP(R487,'Coding Matrix'!$D$8:$E$45,2,FALSE)</f>
        <v>Damage Warehouse - Material Handling Damage</v>
      </c>
      <c r="V487" s="70" t="s">
        <v>2389</v>
      </c>
    </row>
    <row r="488" spans="1:22" ht="15" customHeight="1" x14ac:dyDescent="0.25">
      <c r="A488" s="64">
        <v>25</v>
      </c>
      <c r="B488" s="62" t="s">
        <v>15</v>
      </c>
      <c r="C488" s="63">
        <v>43208</v>
      </c>
      <c r="D488" s="62" t="s">
        <v>16</v>
      </c>
      <c r="E488" s="62">
        <v>4780</v>
      </c>
      <c r="F488" s="62" t="s">
        <v>17</v>
      </c>
      <c r="G488" s="62" t="s">
        <v>1684</v>
      </c>
      <c r="H488" s="62">
        <v>-4000</v>
      </c>
      <c r="I488" s="62">
        <v>-580</v>
      </c>
      <c r="J488" s="62">
        <v>-4000</v>
      </c>
      <c r="K488" s="62">
        <v>0</v>
      </c>
      <c r="L488" s="62" t="s">
        <v>27</v>
      </c>
      <c r="M488" s="62">
        <v>930</v>
      </c>
      <c r="N488" s="62" t="s">
        <v>1685</v>
      </c>
      <c r="O488" s="62">
        <v>25216004</v>
      </c>
      <c r="P488" s="19" t="str">
        <f>MID(L488,3,3)</f>
        <v>DMG</v>
      </c>
      <c r="Q488" s="70" t="str">
        <f>IFERROR(MID(N488,5,FIND("/",N488,1)-1),LEFT(N488,3))</f>
        <v>SWH</v>
      </c>
      <c r="R488" s="57" t="s">
        <v>1598</v>
      </c>
      <c r="S488" s="70" t="str">
        <f>VLOOKUP(R488,'Coding Matrix'!$D$8:$G$45,4,FALSE)</f>
        <v>Plant</v>
      </c>
      <c r="T488" s="70" t="str">
        <f>VLOOKUP(R488,'Coding Matrix'!$D$8:$E$45,2,FALSE)</f>
        <v>Repeat Primary code if other codes are not applicable</v>
      </c>
      <c r="U488" t="s">
        <v>2177</v>
      </c>
      <c r="V488" s="70" t="s">
        <v>2390</v>
      </c>
    </row>
    <row r="489" spans="1:22" ht="15" customHeight="1" x14ac:dyDescent="0.25">
      <c r="A489" s="64">
        <v>25</v>
      </c>
      <c r="B489" s="62" t="s">
        <v>15</v>
      </c>
      <c r="C489" s="63">
        <v>43208</v>
      </c>
      <c r="D489" s="62" t="s">
        <v>16</v>
      </c>
      <c r="E489" s="62">
        <v>7515</v>
      </c>
      <c r="F489" s="62" t="s">
        <v>17</v>
      </c>
      <c r="G489" s="62" t="s">
        <v>1707</v>
      </c>
      <c r="H489" s="62">
        <v>-879.9</v>
      </c>
      <c r="I489" s="62">
        <v>-1928.21</v>
      </c>
      <c r="J489" s="62">
        <v>-879.9</v>
      </c>
      <c r="K489" s="62">
        <v>0</v>
      </c>
      <c r="L489" s="62" t="s">
        <v>30</v>
      </c>
      <c r="M489" s="62">
        <v>1235</v>
      </c>
      <c r="N489" s="62" t="s">
        <v>76</v>
      </c>
      <c r="O489" s="62">
        <v>25703795</v>
      </c>
      <c r="P489" s="19" t="str">
        <f>MID(L489,3,3)</f>
        <v>EXP</v>
      </c>
      <c r="Q489" s="70" t="str">
        <f>IFERROR(MID(N489,5,FIND("/",N489,1)-1),LEFT(N489,3))</f>
        <v>EXP</v>
      </c>
      <c r="R489" s="70" t="str">
        <f>CONCATENATE(P489,Q489)</f>
        <v>EXPEXP</v>
      </c>
      <c r="S489" s="70" t="str">
        <f>VLOOKUP(R489,'Coding Matrix'!$D$8:$G$45,4,FALSE)</f>
        <v>Supply Chain</v>
      </c>
      <c r="T489" s="70" t="str">
        <f>VLOOKUP(R489,'Coding Matrix'!$D$8:$E$45,2,FALSE)</f>
        <v>Repeat Primary code if other codes are not applicable</v>
      </c>
      <c r="V489" s="70" t="s">
        <v>2391</v>
      </c>
    </row>
    <row r="490" spans="1:22" ht="15" customHeight="1" x14ac:dyDescent="0.25">
      <c r="A490" s="64">
        <v>25</v>
      </c>
      <c r="B490" s="62" t="s">
        <v>15</v>
      </c>
      <c r="C490" s="63">
        <v>43208</v>
      </c>
      <c r="D490" s="62" t="s">
        <v>23</v>
      </c>
      <c r="E490" s="62">
        <v>14351</v>
      </c>
      <c r="F490" s="62" t="s">
        <v>32</v>
      </c>
      <c r="G490" s="62" t="s">
        <v>1793</v>
      </c>
      <c r="H490" s="62">
        <v>-1</v>
      </c>
      <c r="I490" s="62">
        <v>-7.64</v>
      </c>
      <c r="J490" s="62">
        <v>-9.4</v>
      </c>
      <c r="K490" s="62">
        <v>0</v>
      </c>
      <c r="L490" s="62" t="s">
        <v>34</v>
      </c>
      <c r="M490" s="62">
        <v>639</v>
      </c>
      <c r="N490" s="62" t="s">
        <v>1796</v>
      </c>
      <c r="O490" s="62">
        <v>25167947</v>
      </c>
      <c r="P490" s="19" t="str">
        <f>MID(L490,3,3)</f>
        <v>OOS</v>
      </c>
      <c r="Q490" s="70" t="str">
        <f>IFERROR(MID(N490,5,FIND("/",N490,1)-1),LEFT(N490,3))</f>
        <v>SEL</v>
      </c>
      <c r="R490" s="70" t="str">
        <f>CONCATENATE(P490,Q490)</f>
        <v>OOSSEL</v>
      </c>
      <c r="S490" s="70" t="str">
        <f>VLOOKUP(R490,'Coding Matrix'!$D$8:$G$45,4,FALSE)</f>
        <v>Plant</v>
      </c>
      <c r="T490" s="70" t="str">
        <f>VLOOKUP(R490,'Coding Matrix'!$D$8:$E$45,2,FALSE)</f>
        <v>Seal Issues - Leakers</v>
      </c>
      <c r="V490" s="70" t="s">
        <v>2209</v>
      </c>
    </row>
    <row r="491" spans="1:22" ht="15" customHeight="1" x14ac:dyDescent="0.25">
      <c r="A491" s="64">
        <v>25</v>
      </c>
      <c r="B491" s="62" t="s">
        <v>15</v>
      </c>
      <c r="C491" s="63">
        <v>43208</v>
      </c>
      <c r="D491" s="62" t="s">
        <v>23</v>
      </c>
      <c r="E491" s="62">
        <v>14351</v>
      </c>
      <c r="F491" s="62" t="s">
        <v>32</v>
      </c>
      <c r="G491" s="62" t="s">
        <v>1793</v>
      </c>
      <c r="H491" s="62">
        <v>-118</v>
      </c>
      <c r="I491" s="62">
        <v>-902.44</v>
      </c>
      <c r="J491" s="62">
        <v>-1109.2</v>
      </c>
      <c r="K491" s="62">
        <v>0</v>
      </c>
      <c r="L491" s="62" t="s">
        <v>34</v>
      </c>
      <c r="M491" s="62">
        <v>1955</v>
      </c>
      <c r="N491" s="62" t="s">
        <v>194</v>
      </c>
      <c r="O491" s="62">
        <v>25161449</v>
      </c>
      <c r="P491" s="19" t="str">
        <f>MID(L491,3,3)</f>
        <v>OOS</v>
      </c>
      <c r="Q491" s="70" t="str">
        <f>IFERROR(MID(N491,5,FIND("/",N491,1)-1),LEFT(N491,3))</f>
        <v>SEL</v>
      </c>
      <c r="R491" s="70" t="str">
        <f>CONCATENATE(P491,Q491)</f>
        <v>OOSSEL</v>
      </c>
      <c r="S491" s="70" t="str">
        <f>VLOOKUP(R491,'Coding Matrix'!$D$8:$G$45,4,FALSE)</f>
        <v>Plant</v>
      </c>
      <c r="T491" s="70" t="str">
        <f>VLOOKUP(R491,'Coding Matrix'!$D$8:$E$45,2,FALSE)</f>
        <v>Seal Issues - Leakers</v>
      </c>
      <c r="U491" s="70"/>
      <c r="V491" s="70" t="s">
        <v>2209</v>
      </c>
    </row>
    <row r="492" spans="1:22" ht="15" customHeight="1" x14ac:dyDescent="0.25">
      <c r="A492" s="64">
        <v>25</v>
      </c>
      <c r="B492" s="62" t="s">
        <v>15</v>
      </c>
      <c r="C492" s="63">
        <v>43208</v>
      </c>
      <c r="D492" s="62" t="s">
        <v>23</v>
      </c>
      <c r="E492" s="62">
        <v>16494</v>
      </c>
      <c r="F492" s="62" t="s">
        <v>199</v>
      </c>
      <c r="G492" s="62" t="s">
        <v>207</v>
      </c>
      <c r="H492" s="62">
        <v>-49</v>
      </c>
      <c r="I492" s="62">
        <v>-828.13</v>
      </c>
      <c r="J492" s="62">
        <v>-1176</v>
      </c>
      <c r="K492" s="62">
        <v>0</v>
      </c>
      <c r="L492" s="62" t="s">
        <v>41</v>
      </c>
      <c r="M492" s="62">
        <v>1102</v>
      </c>
      <c r="N492" s="62" t="s">
        <v>1822</v>
      </c>
      <c r="O492" s="62">
        <v>25148829</v>
      </c>
      <c r="P492" s="19" t="str">
        <f>MID(L492,3,3)</f>
        <v xml:space="preserve">   </v>
      </c>
      <c r="Q492" s="70" t="str">
        <f>IFERROR(MID(N492,5,FIND("/",N492,1)-1),LEFT(N492,3))</f>
        <v>CUP</v>
      </c>
      <c r="R492" s="57" t="s">
        <v>1601</v>
      </c>
      <c r="S492" s="70" t="str">
        <f>VLOOKUP(R492,'Coding Matrix'!$D$8:$G$45,4,FALSE)</f>
        <v>Plant</v>
      </c>
      <c r="T492" s="70" t="str">
        <f>VLOOKUP(R492,'Coding Matrix'!$D$8:$E$45,2,FALSE)</f>
        <v>Coding issue or code date</v>
      </c>
      <c r="U492" s="70" t="s">
        <v>2180</v>
      </c>
      <c r="V492" s="70" t="s">
        <v>2317</v>
      </c>
    </row>
    <row r="493" spans="1:22" ht="15" customHeight="1" x14ac:dyDescent="0.25">
      <c r="A493" s="64">
        <v>25</v>
      </c>
      <c r="B493" s="62" t="s">
        <v>15</v>
      </c>
      <c r="C493" s="63">
        <v>43208</v>
      </c>
      <c r="D493" s="62" t="s">
        <v>23</v>
      </c>
      <c r="E493" s="62">
        <v>17167</v>
      </c>
      <c r="F493" s="62" t="s">
        <v>199</v>
      </c>
      <c r="G493" s="62" t="s">
        <v>217</v>
      </c>
      <c r="H493" s="62">
        <v>-1</v>
      </c>
      <c r="I493" s="62">
        <v>-19.89</v>
      </c>
      <c r="J493" s="62">
        <v>-24</v>
      </c>
      <c r="K493" s="62">
        <v>0</v>
      </c>
      <c r="L493" s="62" t="s">
        <v>1827</v>
      </c>
      <c r="M493" s="62">
        <v>1328</v>
      </c>
      <c r="N493" s="62" t="s">
        <v>1828</v>
      </c>
      <c r="O493" s="62">
        <v>25032761</v>
      </c>
      <c r="P493" s="19" t="str">
        <f>MID(L493,3,3)</f>
        <v xml:space="preserve"> OO</v>
      </c>
      <c r="Q493" s="70" t="str">
        <f>IFERROR(MID(N493,5,FIND("/",N493,1)-1),LEFT(N493,3))</f>
        <v>MDT</v>
      </c>
      <c r="R493" s="57" t="s">
        <v>2193</v>
      </c>
      <c r="S493" s="70" t="str">
        <f>VLOOKUP(R493,'Coding Matrix'!$D$8:$G$45,4,FALSE)</f>
        <v>Plant</v>
      </c>
      <c r="T493" s="70" t="str">
        <f>VLOOKUP(R493,'Coding Matrix'!$D$8:$E$45,2,FALSE)</f>
        <v>Metal Detection Issue</v>
      </c>
      <c r="U493" t="s">
        <v>2194</v>
      </c>
      <c r="V493" s="70" t="s">
        <v>1549</v>
      </c>
    </row>
    <row r="494" spans="1:22" ht="15" customHeight="1" x14ac:dyDescent="0.25">
      <c r="A494" s="64">
        <v>25</v>
      </c>
      <c r="B494" s="62" t="s">
        <v>15</v>
      </c>
      <c r="C494" s="63">
        <v>43208</v>
      </c>
      <c r="D494" s="62" t="s">
        <v>23</v>
      </c>
      <c r="E494" s="62">
        <v>18013</v>
      </c>
      <c r="F494" s="62" t="s">
        <v>1836</v>
      </c>
      <c r="G494" s="62" t="s">
        <v>1837</v>
      </c>
      <c r="H494" s="62">
        <v>-1</v>
      </c>
      <c r="I494" s="62">
        <v>-28.64</v>
      </c>
      <c r="J494" s="62">
        <v>-30</v>
      </c>
      <c r="K494" s="62">
        <v>0</v>
      </c>
      <c r="L494" s="62" t="s">
        <v>27</v>
      </c>
      <c r="M494" s="62">
        <v>1643</v>
      </c>
      <c r="N494" s="62" t="s">
        <v>1838</v>
      </c>
      <c r="O494" s="62">
        <v>60890923</v>
      </c>
      <c r="P494" s="19" t="str">
        <f>MID(L494,3,3)</f>
        <v>DMG</v>
      </c>
      <c r="Q494" s="70" t="str">
        <f>IFERROR(MID(N494,5,FIND("/",N494,1)-1),LEFT(N494,3))</f>
        <v>DWH</v>
      </c>
      <c r="R494" s="70" t="str">
        <f>CONCATENATE(P494,Q494)</f>
        <v>DMGDWH</v>
      </c>
      <c r="S494" s="70" t="str">
        <f>VLOOKUP(R494,'Coding Matrix'!$D$8:$G$45,4,FALSE)</f>
        <v>Plant</v>
      </c>
      <c r="T494" s="70" t="str">
        <f>VLOOKUP(R494,'Coding Matrix'!$D$8:$E$45,2,FALSE)</f>
        <v>Damage Warehouse - Material Handling Damage</v>
      </c>
      <c r="V494" s="70" t="s">
        <v>2392</v>
      </c>
    </row>
    <row r="495" spans="1:22" ht="15" customHeight="1" x14ac:dyDescent="0.25">
      <c r="A495" s="64">
        <v>25</v>
      </c>
      <c r="B495" s="62" t="s">
        <v>15</v>
      </c>
      <c r="C495" s="63">
        <v>43208</v>
      </c>
      <c r="D495" s="62" t="s">
        <v>16</v>
      </c>
      <c r="E495" s="62">
        <v>20476</v>
      </c>
      <c r="F495" s="62" t="s">
        <v>17</v>
      </c>
      <c r="G495" s="62" t="s">
        <v>1723</v>
      </c>
      <c r="H495" s="62">
        <v>-280</v>
      </c>
      <c r="I495" s="62">
        <v>-558.48</v>
      </c>
      <c r="J495" s="62">
        <v>-280</v>
      </c>
      <c r="K495" s="62">
        <v>0</v>
      </c>
      <c r="L495" s="62" t="s">
        <v>26</v>
      </c>
      <c r="M495" s="62">
        <v>2050</v>
      </c>
      <c r="N495" s="62" t="s">
        <v>1724</v>
      </c>
      <c r="O495" s="62">
        <v>25089285</v>
      </c>
      <c r="P495" s="19" t="str">
        <f>MID(L495,3,3)</f>
        <v>OOS</v>
      </c>
      <c r="Q495" s="70" t="str">
        <f>IFERROR(MID(N495,5,FIND("/",N495,1)-1),LEFT(N495,3))</f>
        <v>TMP</v>
      </c>
      <c r="R495" s="70" t="str">
        <f>CONCATENATE(P495,Q495)</f>
        <v>OOSTMP</v>
      </c>
      <c r="S495" s="70" t="str">
        <f>VLOOKUP(R495,'Coding Matrix'!$D$8:$G$45,4,FALSE)</f>
        <v>Plant</v>
      </c>
      <c r="T495" s="70" t="str">
        <f>VLOOKUP(R495,'Coding Matrix'!$D$8:$E$45,2,FALSE)</f>
        <v>Temperature / Storage issue</v>
      </c>
      <c r="V495" s="70" t="s">
        <v>2393</v>
      </c>
    </row>
    <row r="496" spans="1:22" ht="15" customHeight="1" x14ac:dyDescent="0.25">
      <c r="A496" s="64">
        <v>25</v>
      </c>
      <c r="B496" s="62" t="s">
        <v>15</v>
      </c>
      <c r="C496" s="63">
        <v>43208</v>
      </c>
      <c r="D496" s="62" t="s">
        <v>16</v>
      </c>
      <c r="E496" s="62">
        <v>20554</v>
      </c>
      <c r="F496" s="62" t="s">
        <v>17</v>
      </c>
      <c r="G496" s="62" t="s">
        <v>1725</v>
      </c>
      <c r="H496" s="62">
        <v>-104.1</v>
      </c>
      <c r="I496" s="62">
        <v>-1636.04</v>
      </c>
      <c r="J496" s="62">
        <v>-104.1</v>
      </c>
      <c r="K496" s="62">
        <v>0</v>
      </c>
      <c r="L496" s="62" t="s">
        <v>261</v>
      </c>
      <c r="M496" s="62">
        <v>1110</v>
      </c>
      <c r="N496" s="62" t="s">
        <v>1726</v>
      </c>
      <c r="O496" s="62">
        <v>25831613</v>
      </c>
      <c r="P496" s="19" t="str">
        <f>MID(L496,3,3)</f>
        <v>RES</v>
      </c>
      <c r="Q496" s="70" t="str">
        <f>IFERROR(MID(N496,5,FIND("/",N496,1)-1),LEFT(N496,3))</f>
        <v>OBS</v>
      </c>
      <c r="R496" s="70" t="str">
        <f>CONCATENATE(P496,Q496)</f>
        <v>RESOBS</v>
      </c>
      <c r="S496" s="70" t="str">
        <f>VLOOKUP(R496,'Coding Matrix'!$D$8:$G$45,4,FALSE)</f>
        <v>Plant</v>
      </c>
      <c r="T496" s="70" t="str">
        <f>VLOOKUP(R496,'Coding Matrix'!$D$8:$E$45,2,FALSE)</f>
        <v>Prior Year Reserve amounts scrapped in current year</v>
      </c>
      <c r="V496" s="70" t="s">
        <v>2394</v>
      </c>
    </row>
    <row r="497" spans="1:22" ht="15" customHeight="1" x14ac:dyDescent="0.25">
      <c r="A497" s="64">
        <v>25</v>
      </c>
      <c r="B497" s="62" t="s">
        <v>15</v>
      </c>
      <c r="C497" s="63">
        <v>43208</v>
      </c>
      <c r="D497" s="62" t="s">
        <v>16</v>
      </c>
      <c r="E497" s="62">
        <v>20554</v>
      </c>
      <c r="F497" s="62" t="s">
        <v>17</v>
      </c>
      <c r="G497" s="62" t="s">
        <v>1725</v>
      </c>
      <c r="H497" s="62">
        <v>-150</v>
      </c>
      <c r="I497" s="62">
        <v>-2357.41</v>
      </c>
      <c r="J497" s="62">
        <v>-150</v>
      </c>
      <c r="K497" s="62">
        <v>0</v>
      </c>
      <c r="L497" s="62" t="s">
        <v>261</v>
      </c>
      <c r="M497" s="62">
        <v>1110</v>
      </c>
      <c r="N497" s="62" t="s">
        <v>1726</v>
      </c>
      <c r="O497" s="62">
        <v>25854241</v>
      </c>
      <c r="P497" s="19" t="str">
        <f>MID(L497,3,3)</f>
        <v>RES</v>
      </c>
      <c r="Q497" s="70" t="str">
        <f>IFERROR(MID(N497,5,FIND("/",N497,1)-1),LEFT(N497,3))</f>
        <v>OBS</v>
      </c>
      <c r="R497" s="70" t="str">
        <f>CONCATENATE(P497,Q497)</f>
        <v>RESOBS</v>
      </c>
      <c r="S497" s="70" t="str">
        <f>VLOOKUP(R497,'Coding Matrix'!$D$8:$G$45,4,FALSE)</f>
        <v>Plant</v>
      </c>
      <c r="T497" s="70" t="str">
        <f>VLOOKUP(R497,'Coding Matrix'!$D$8:$E$45,2,FALSE)</f>
        <v>Prior Year Reserve amounts scrapped in current year</v>
      </c>
      <c r="V497" s="70" t="s">
        <v>2394</v>
      </c>
    </row>
    <row r="498" spans="1:22" ht="15" customHeight="1" x14ac:dyDescent="0.25">
      <c r="A498" s="64">
        <v>25</v>
      </c>
      <c r="B498" s="62" t="s">
        <v>15</v>
      </c>
      <c r="C498" s="63">
        <v>43208</v>
      </c>
      <c r="D498" s="62" t="s">
        <v>23</v>
      </c>
      <c r="E498" s="62">
        <v>21174</v>
      </c>
      <c r="F498" s="62" t="s">
        <v>228</v>
      </c>
      <c r="G498" s="62" t="s">
        <v>230</v>
      </c>
      <c r="H498" s="62">
        <v>-59</v>
      </c>
      <c r="I498" s="62">
        <v>-1815.21</v>
      </c>
      <c r="J498" s="62">
        <v>-2135.8000000000002</v>
      </c>
      <c r="K498" s="62">
        <v>0</v>
      </c>
      <c r="L498" s="62" t="s">
        <v>1791</v>
      </c>
      <c r="M498" s="62">
        <v>605</v>
      </c>
      <c r="N498" s="62" t="s">
        <v>1792</v>
      </c>
      <c r="O498" s="62">
        <v>25221433</v>
      </c>
      <c r="P498" s="19" t="str">
        <f>MID(L498,3,3)</f>
        <v>RES</v>
      </c>
      <c r="Q498" s="70" t="str">
        <f>IFERROR(MID(N498,5,FIND("/",N498,1)-1),LEFT(N498,3))</f>
        <v>EXP</v>
      </c>
      <c r="R498" s="70" t="str">
        <f>CONCATENATE(P498,Q498)</f>
        <v>RESEXP</v>
      </c>
      <c r="S498" s="70" t="str">
        <f>VLOOKUP(R498,'Coding Matrix'!$D$8:$G$45,4,FALSE)</f>
        <v>Plant</v>
      </c>
      <c r="T498" s="70" t="str">
        <f>VLOOKUP(R498,'Coding Matrix'!$D$8:$E$45,2,FALSE)</f>
        <v>Prior Year Reserve amounts scrapped in current year</v>
      </c>
      <c r="V498" s="70" t="s">
        <v>2295</v>
      </c>
    </row>
    <row r="499" spans="1:22" ht="15" customHeight="1" x14ac:dyDescent="0.25">
      <c r="A499" s="64">
        <v>25</v>
      </c>
      <c r="B499" s="62" t="s">
        <v>15</v>
      </c>
      <c r="C499" s="63">
        <v>43208</v>
      </c>
      <c r="D499" s="62" t="s">
        <v>23</v>
      </c>
      <c r="E499" s="62">
        <v>21174</v>
      </c>
      <c r="F499" s="62" t="s">
        <v>228</v>
      </c>
      <c r="G499" s="62" t="s">
        <v>230</v>
      </c>
      <c r="H499" s="62">
        <v>-60</v>
      </c>
      <c r="I499" s="62">
        <v>-1845.98</v>
      </c>
      <c r="J499" s="62">
        <v>-2172</v>
      </c>
      <c r="K499" s="62">
        <v>0</v>
      </c>
      <c r="L499" s="62" t="s">
        <v>1791</v>
      </c>
      <c r="M499" s="62">
        <v>606</v>
      </c>
      <c r="N499" s="62" t="s">
        <v>1792</v>
      </c>
      <c r="O499" s="62">
        <v>25221434</v>
      </c>
      <c r="P499" s="19" t="str">
        <f>MID(L499,3,3)</f>
        <v>RES</v>
      </c>
      <c r="Q499" s="70" t="str">
        <f>IFERROR(MID(N499,5,FIND("/",N499,1)-1),LEFT(N499,3))</f>
        <v>EXP</v>
      </c>
      <c r="R499" s="70" t="str">
        <f>CONCATENATE(P499,Q499)</f>
        <v>RESEXP</v>
      </c>
      <c r="S499" s="70" t="str">
        <f>VLOOKUP(R499,'Coding Matrix'!$D$8:$G$45,4,FALSE)</f>
        <v>Plant</v>
      </c>
      <c r="T499" s="70" t="str">
        <f>VLOOKUP(R499,'Coding Matrix'!$D$8:$E$45,2,FALSE)</f>
        <v>Prior Year Reserve amounts scrapped in current year</v>
      </c>
      <c r="V499" s="70" t="s">
        <v>2295</v>
      </c>
    </row>
    <row r="500" spans="1:22" ht="15" customHeight="1" x14ac:dyDescent="0.25">
      <c r="A500" s="64">
        <v>25</v>
      </c>
      <c r="B500" s="62" t="s">
        <v>15</v>
      </c>
      <c r="C500" s="63">
        <v>43208</v>
      </c>
      <c r="D500" s="62" t="s">
        <v>23</v>
      </c>
      <c r="E500" s="62">
        <v>21443</v>
      </c>
      <c r="F500" s="62" t="s">
        <v>1881</v>
      </c>
      <c r="G500" s="62" t="s">
        <v>1903</v>
      </c>
      <c r="H500" s="62">
        <v>-2</v>
      </c>
      <c r="I500" s="62">
        <v>-27.56</v>
      </c>
      <c r="J500" s="62">
        <v>-25.5</v>
      </c>
      <c r="K500" s="62">
        <v>0</v>
      </c>
      <c r="L500" s="62" t="s">
        <v>34</v>
      </c>
      <c r="M500" s="62">
        <v>2220</v>
      </c>
      <c r="N500" s="62" t="s">
        <v>1904</v>
      </c>
      <c r="O500" s="62">
        <v>25209992</v>
      </c>
      <c r="P500" s="19" t="str">
        <f>MID(L500,3,3)</f>
        <v>OOS</v>
      </c>
      <c r="Q500" s="70" t="str">
        <f>IFERROR(MID(N500,5,FIND("/",N500,1)-1),LEFT(N500,3))</f>
        <v>SEL</v>
      </c>
      <c r="R500" s="70" t="str">
        <f>CONCATENATE(P500,Q500)</f>
        <v>OOSSEL</v>
      </c>
      <c r="S500" s="70" t="str">
        <f>VLOOKUP(R500,'Coding Matrix'!$D$8:$G$45,4,FALSE)</f>
        <v>Plant</v>
      </c>
      <c r="T500" s="70" t="str">
        <f>VLOOKUP(R500,'Coding Matrix'!$D$8:$E$45,2,FALSE)</f>
        <v>Seal Issues - Leakers</v>
      </c>
      <c r="V500" s="70" t="s">
        <v>2395</v>
      </c>
    </row>
    <row r="501" spans="1:22" ht="15" customHeight="1" x14ac:dyDescent="0.25">
      <c r="A501" s="64">
        <v>25</v>
      </c>
      <c r="B501" s="62" t="s">
        <v>15</v>
      </c>
      <c r="C501" s="63">
        <v>43208</v>
      </c>
      <c r="D501" s="62" t="s">
        <v>23</v>
      </c>
      <c r="E501" s="62">
        <v>21484</v>
      </c>
      <c r="F501" s="62" t="s">
        <v>69</v>
      </c>
      <c r="G501" s="62" t="s">
        <v>1906</v>
      </c>
      <c r="H501" s="62">
        <v>-21</v>
      </c>
      <c r="I501" s="62">
        <v>-544.19000000000005</v>
      </c>
      <c r="J501" s="62">
        <v>-735</v>
      </c>
      <c r="K501" s="62">
        <v>0</v>
      </c>
      <c r="L501" s="62" t="s">
        <v>19</v>
      </c>
      <c r="M501" s="62">
        <v>745</v>
      </c>
      <c r="N501" s="62" t="s">
        <v>1907</v>
      </c>
      <c r="O501" s="62">
        <v>60119077</v>
      </c>
      <c r="P501" s="19" t="str">
        <f>MID(L501,3,3)</f>
        <v>DMG</v>
      </c>
      <c r="Q501" s="70" t="str">
        <f>IFERROR(MID(N501,5,FIND("/",N501,1)-1),LEFT(N501,3))</f>
        <v>DWH</v>
      </c>
      <c r="R501" s="70" t="str">
        <f>CONCATENATE(P501,Q501)</f>
        <v>DMGDWH</v>
      </c>
      <c r="S501" s="70" t="str">
        <f>VLOOKUP(R501,'Coding Matrix'!$D$8:$G$45,4,FALSE)</f>
        <v>Plant</v>
      </c>
      <c r="T501" s="70" t="str">
        <f>VLOOKUP(R501,'Coding Matrix'!$D$8:$E$45,2,FALSE)</f>
        <v>Damage Warehouse - Material Handling Damage</v>
      </c>
      <c r="V501" s="70" t="s">
        <v>2396</v>
      </c>
    </row>
    <row r="502" spans="1:22" ht="15" customHeight="1" x14ac:dyDescent="0.25">
      <c r="A502" s="64">
        <v>25</v>
      </c>
      <c r="B502" s="62" t="s">
        <v>15</v>
      </c>
      <c r="C502" s="63">
        <v>43208</v>
      </c>
      <c r="D502" s="62" t="s">
        <v>23</v>
      </c>
      <c r="E502" s="62">
        <v>21549</v>
      </c>
      <c r="F502" s="62" t="s">
        <v>69</v>
      </c>
      <c r="G502" s="62" t="s">
        <v>1913</v>
      </c>
      <c r="H502" s="62">
        <v>-1</v>
      </c>
      <c r="I502" s="62">
        <v>-18.690000000000001</v>
      </c>
      <c r="J502" s="62">
        <v>-30</v>
      </c>
      <c r="K502" s="62">
        <v>0</v>
      </c>
      <c r="L502" s="62" t="s">
        <v>27</v>
      </c>
      <c r="M502" s="62">
        <v>1642</v>
      </c>
      <c r="N502" s="62" t="s">
        <v>1838</v>
      </c>
      <c r="O502" s="62">
        <v>43164123</v>
      </c>
      <c r="P502" s="19" t="str">
        <f>MID(L502,3,3)</f>
        <v>DMG</v>
      </c>
      <c r="Q502" s="70" t="str">
        <f>IFERROR(MID(N502,5,FIND("/",N502,1)-1),LEFT(N502,3))</f>
        <v>DWH</v>
      </c>
      <c r="R502" s="70" t="str">
        <f>CONCATENATE(P502,Q502)</f>
        <v>DMGDWH</v>
      </c>
      <c r="S502" s="70" t="str">
        <f>VLOOKUP(R502,'Coding Matrix'!$D$8:$G$45,4,FALSE)</f>
        <v>Plant</v>
      </c>
      <c r="T502" s="70" t="str">
        <f>VLOOKUP(R502,'Coding Matrix'!$D$8:$E$45,2,FALSE)</f>
        <v>Damage Warehouse - Material Handling Damage</v>
      </c>
      <c r="V502" s="70" t="s">
        <v>714</v>
      </c>
    </row>
    <row r="503" spans="1:22" ht="15" customHeight="1" x14ac:dyDescent="0.25">
      <c r="A503" s="64">
        <v>25</v>
      </c>
      <c r="B503" s="62" t="s">
        <v>15</v>
      </c>
      <c r="C503" s="63">
        <v>43208</v>
      </c>
      <c r="D503" s="62" t="s">
        <v>23</v>
      </c>
      <c r="E503" s="62">
        <v>21683</v>
      </c>
      <c r="F503" s="62" t="s">
        <v>51</v>
      </c>
      <c r="G503" s="62" t="s">
        <v>1916</v>
      </c>
      <c r="H503" s="62">
        <v>-1</v>
      </c>
      <c r="I503" s="62">
        <v>-17.43</v>
      </c>
      <c r="J503" s="62">
        <v>-3.8</v>
      </c>
      <c r="K503" s="62">
        <v>0</v>
      </c>
      <c r="L503" s="62" t="s">
        <v>34</v>
      </c>
      <c r="M503" s="62">
        <v>1644</v>
      </c>
      <c r="N503" s="62" t="s">
        <v>1917</v>
      </c>
      <c r="O503" s="62">
        <v>25144280</v>
      </c>
      <c r="P503" s="19" t="str">
        <f>MID(L503,3,3)</f>
        <v>OOS</v>
      </c>
      <c r="Q503" s="70" t="str">
        <f>IFERROR(MID(N503,5,FIND("/",N503,1)-1),LEFT(N503,3))</f>
        <v>SEL</v>
      </c>
      <c r="R503" s="70" t="str">
        <f>CONCATENATE(P503,Q503)</f>
        <v>OOSSEL</v>
      </c>
      <c r="S503" s="70" t="str">
        <f>VLOOKUP(R503,'Coding Matrix'!$D$8:$G$45,4,FALSE)</f>
        <v>Plant</v>
      </c>
      <c r="T503" s="70" t="str">
        <f>VLOOKUP(R503,'Coding Matrix'!$D$8:$E$45,2,FALSE)</f>
        <v>Seal Issues - Leakers</v>
      </c>
      <c r="U503" s="70"/>
      <c r="V503" s="70" t="s">
        <v>2397</v>
      </c>
    </row>
    <row r="504" spans="1:22" ht="15" customHeight="1" x14ac:dyDescent="0.25">
      <c r="A504" s="64">
        <v>25</v>
      </c>
      <c r="B504" s="62" t="s">
        <v>15</v>
      </c>
      <c r="C504" s="63">
        <v>43208</v>
      </c>
      <c r="D504" s="62" t="s">
        <v>23</v>
      </c>
      <c r="E504" s="62">
        <v>21943</v>
      </c>
      <c r="F504" s="62" t="s">
        <v>51</v>
      </c>
      <c r="G504" s="62" t="s">
        <v>219</v>
      </c>
      <c r="H504" s="62">
        <v>-3</v>
      </c>
      <c r="I504" s="62">
        <v>-58.7</v>
      </c>
      <c r="J504" s="62">
        <v>-94.8</v>
      </c>
      <c r="K504" s="62">
        <v>0</v>
      </c>
      <c r="L504" s="62" t="s">
        <v>34</v>
      </c>
      <c r="M504" s="62">
        <v>1325</v>
      </c>
      <c r="N504" s="62" t="s">
        <v>194</v>
      </c>
      <c r="O504" s="62">
        <v>25233350</v>
      </c>
      <c r="P504" s="19" t="str">
        <f>MID(L504,3,3)</f>
        <v>OOS</v>
      </c>
      <c r="Q504" s="70" t="str">
        <f>IFERROR(MID(N504,5,FIND("/",N504,1)-1),LEFT(N504,3))</f>
        <v>SEL</v>
      </c>
      <c r="R504" s="70" t="str">
        <f>CONCATENATE(P504,Q504)</f>
        <v>OOSSEL</v>
      </c>
      <c r="S504" s="70" t="str">
        <f>VLOOKUP(R504,'Coding Matrix'!$D$8:$G$45,4,FALSE)</f>
        <v>Plant</v>
      </c>
      <c r="T504" s="70" t="str">
        <f>VLOOKUP(R504,'Coding Matrix'!$D$8:$E$45,2,FALSE)</f>
        <v>Seal Issues - Leakers</v>
      </c>
      <c r="V504" s="70" t="s">
        <v>2398</v>
      </c>
    </row>
    <row r="505" spans="1:22" ht="15" customHeight="1" x14ac:dyDescent="0.25">
      <c r="A505" s="64">
        <v>25</v>
      </c>
      <c r="B505" s="62" t="s">
        <v>15</v>
      </c>
      <c r="C505" s="63">
        <v>43208</v>
      </c>
      <c r="D505" s="62" t="s">
        <v>23</v>
      </c>
      <c r="E505" s="62">
        <v>21966</v>
      </c>
      <c r="F505" s="62" t="s">
        <v>52</v>
      </c>
      <c r="G505" s="62" t="s">
        <v>1928</v>
      </c>
      <c r="H505" s="62">
        <v>-1</v>
      </c>
      <c r="I505" s="62">
        <v>-13.04</v>
      </c>
      <c r="J505" s="62">
        <v>-15.6</v>
      </c>
      <c r="K505" s="62">
        <v>0</v>
      </c>
      <c r="L505" s="62" t="s">
        <v>27</v>
      </c>
      <c r="M505" s="62">
        <v>1722</v>
      </c>
      <c r="N505" s="62" t="s">
        <v>1838</v>
      </c>
      <c r="O505" s="62">
        <v>25169227</v>
      </c>
      <c r="P505" s="19" t="str">
        <f>MID(L505,3,3)</f>
        <v>DMG</v>
      </c>
      <c r="Q505" s="70" t="str">
        <f>IFERROR(MID(N505,5,FIND("/",N505,1)-1),LEFT(N505,3))</f>
        <v>DWH</v>
      </c>
      <c r="R505" s="70" t="str">
        <f>CONCATENATE(P505,Q505)</f>
        <v>DMGDWH</v>
      </c>
      <c r="S505" s="70" t="str">
        <f>VLOOKUP(R505,'Coding Matrix'!$D$8:$G$45,4,FALSE)</f>
        <v>Plant</v>
      </c>
      <c r="T505" s="70" t="str">
        <f>VLOOKUP(R505,'Coding Matrix'!$D$8:$E$45,2,FALSE)</f>
        <v>Damage Warehouse - Material Handling Damage</v>
      </c>
      <c r="U505" s="70"/>
      <c r="V505" s="70" t="s">
        <v>2399</v>
      </c>
    </row>
    <row r="506" spans="1:22" ht="15" customHeight="1" x14ac:dyDescent="0.25">
      <c r="A506" s="64">
        <v>25</v>
      </c>
      <c r="B506" s="62" t="s">
        <v>15</v>
      </c>
      <c r="C506" s="63">
        <v>43208</v>
      </c>
      <c r="D506" s="62" t="s">
        <v>23</v>
      </c>
      <c r="E506" s="62">
        <v>22436</v>
      </c>
      <c r="F506" s="62" t="s">
        <v>24</v>
      </c>
      <c r="G506" s="62" t="s">
        <v>1919</v>
      </c>
      <c r="H506" s="62">
        <v>-2</v>
      </c>
      <c r="I506" s="62">
        <v>-34.35</v>
      </c>
      <c r="J506" s="62">
        <v>-56.8</v>
      </c>
      <c r="K506" s="62">
        <v>0</v>
      </c>
      <c r="L506" s="62" t="s">
        <v>27</v>
      </c>
      <c r="M506" s="62">
        <v>2309</v>
      </c>
      <c r="N506" s="62" t="s">
        <v>1833</v>
      </c>
      <c r="O506" s="62">
        <v>25222068</v>
      </c>
      <c r="P506" s="19" t="str">
        <f>MID(L506,3,3)</f>
        <v>DMG</v>
      </c>
      <c r="Q506" s="70" t="str">
        <f>IFERROR(MID(N506,5,FIND("/",N506,1)-1),LEFT(N506,3))</f>
        <v>DWH</v>
      </c>
      <c r="R506" s="70" t="str">
        <f>CONCATENATE(P506,Q506)</f>
        <v>DMGDWH</v>
      </c>
      <c r="S506" s="70" t="str">
        <f>VLOOKUP(R506,'Coding Matrix'!$D$8:$G$45,4,FALSE)</f>
        <v>Plant</v>
      </c>
      <c r="T506" s="70" t="str">
        <f>VLOOKUP(R506,'Coding Matrix'!$D$8:$E$45,2,FALSE)</f>
        <v>Damage Warehouse - Material Handling Damage</v>
      </c>
      <c r="V506" s="70" t="s">
        <v>2400</v>
      </c>
    </row>
    <row r="507" spans="1:22" ht="15" customHeight="1" x14ac:dyDescent="0.25">
      <c r="A507" s="64">
        <v>25</v>
      </c>
      <c r="B507" s="62" t="s">
        <v>15</v>
      </c>
      <c r="C507" s="63">
        <v>43208</v>
      </c>
      <c r="D507" s="62" t="s">
        <v>23</v>
      </c>
      <c r="E507" s="62">
        <v>22440</v>
      </c>
      <c r="F507" s="62" t="s">
        <v>1945</v>
      </c>
      <c r="G507" s="62" t="s">
        <v>1946</v>
      </c>
      <c r="H507" s="62">
        <v>-121</v>
      </c>
      <c r="I507" s="62">
        <v>-535.73</v>
      </c>
      <c r="J507" s="62">
        <v>-468.3</v>
      </c>
      <c r="K507" s="62">
        <v>0</v>
      </c>
      <c r="L507" s="62" t="s">
        <v>30</v>
      </c>
      <c r="M507" s="62">
        <v>1055</v>
      </c>
      <c r="N507" s="62" t="s">
        <v>1947</v>
      </c>
      <c r="O507" s="62">
        <v>25981986</v>
      </c>
      <c r="P507" s="19" t="str">
        <f>MID(L507,3,3)</f>
        <v>EXP</v>
      </c>
      <c r="Q507" s="70" t="str">
        <f>IFERROR(MID(N507,5,FIND("/",N507,1)-1),LEFT(N507,3))</f>
        <v>EXP</v>
      </c>
      <c r="R507" s="70" t="str">
        <f>CONCATENATE(P507,Q507)</f>
        <v>EXPEXP</v>
      </c>
      <c r="S507" s="70" t="str">
        <f>VLOOKUP(R507,'Coding Matrix'!$D$8:$G$45,4,FALSE)</f>
        <v>Supply Chain</v>
      </c>
      <c r="T507" s="70" t="str">
        <f>VLOOKUP(R507,'Coding Matrix'!$D$8:$E$45,2,FALSE)</f>
        <v>Repeat Primary code if other codes are not applicable</v>
      </c>
      <c r="V507" s="70" t="s">
        <v>2401</v>
      </c>
    </row>
    <row r="508" spans="1:22" ht="15" customHeight="1" x14ac:dyDescent="0.25">
      <c r="A508" s="64">
        <v>25</v>
      </c>
      <c r="B508" s="62" t="s">
        <v>15</v>
      </c>
      <c r="C508" s="63">
        <v>43208</v>
      </c>
      <c r="D508" s="62" t="s">
        <v>23</v>
      </c>
      <c r="E508" s="62">
        <v>22440</v>
      </c>
      <c r="F508" s="62" t="s">
        <v>1945</v>
      </c>
      <c r="G508" s="62" t="s">
        <v>1946</v>
      </c>
      <c r="H508" s="62">
        <v>-174</v>
      </c>
      <c r="I508" s="62">
        <v>-770.36</v>
      </c>
      <c r="J508" s="62">
        <v>-673.4</v>
      </c>
      <c r="K508" s="62">
        <v>0</v>
      </c>
      <c r="L508" s="62" t="s">
        <v>30</v>
      </c>
      <c r="M508" s="62">
        <v>1055</v>
      </c>
      <c r="N508" s="62" t="s">
        <v>1947</v>
      </c>
      <c r="O508" s="62">
        <v>25981985</v>
      </c>
      <c r="P508" s="19" t="str">
        <f>MID(L508,3,3)</f>
        <v>EXP</v>
      </c>
      <c r="Q508" s="70" t="str">
        <f>IFERROR(MID(N508,5,FIND("/",N508,1)-1),LEFT(N508,3))</f>
        <v>EXP</v>
      </c>
      <c r="R508" s="70" t="str">
        <f>CONCATENATE(P508,Q508)</f>
        <v>EXPEXP</v>
      </c>
      <c r="S508" s="70" t="str">
        <f>VLOOKUP(R508,'Coding Matrix'!$D$8:$G$45,4,FALSE)</f>
        <v>Supply Chain</v>
      </c>
      <c r="T508" s="70" t="str">
        <f>VLOOKUP(R508,'Coding Matrix'!$D$8:$E$45,2,FALSE)</f>
        <v>Repeat Primary code if other codes are not applicable</v>
      </c>
      <c r="V508" s="70" t="s">
        <v>2401</v>
      </c>
    </row>
    <row r="509" spans="1:22" ht="15" customHeight="1" x14ac:dyDescent="0.25">
      <c r="A509" s="64">
        <v>25</v>
      </c>
      <c r="B509" s="62" t="s">
        <v>15</v>
      </c>
      <c r="C509" s="63">
        <v>43208</v>
      </c>
      <c r="D509" s="62" t="s">
        <v>23</v>
      </c>
      <c r="E509" s="62">
        <v>22624</v>
      </c>
      <c r="F509" s="62" t="s">
        <v>52</v>
      </c>
      <c r="G509" s="62" t="s">
        <v>1949</v>
      </c>
      <c r="H509" s="62">
        <v>-34</v>
      </c>
      <c r="I509" s="62">
        <v>-206.45</v>
      </c>
      <c r="J509" s="62">
        <v>-283.89999999999998</v>
      </c>
      <c r="K509" s="62">
        <v>0</v>
      </c>
      <c r="L509" s="62" t="s">
        <v>30</v>
      </c>
      <c r="M509" s="62">
        <v>1055</v>
      </c>
      <c r="N509" s="62" t="s">
        <v>1947</v>
      </c>
      <c r="O509" s="62">
        <v>25843911</v>
      </c>
      <c r="P509" s="19" t="str">
        <f>MID(L509,3,3)</f>
        <v>EXP</v>
      </c>
      <c r="Q509" s="70" t="str">
        <f>IFERROR(MID(N509,5,FIND("/",N509,1)-1),LEFT(N509,3))</f>
        <v>EXP</v>
      </c>
      <c r="R509" s="70" t="str">
        <f>CONCATENATE(P509,Q509)</f>
        <v>EXPEXP</v>
      </c>
      <c r="S509" s="70" t="str">
        <f>VLOOKUP(R509,'Coding Matrix'!$D$8:$G$45,4,FALSE)</f>
        <v>Supply Chain</v>
      </c>
      <c r="T509" s="70" t="str">
        <f>VLOOKUP(R509,'Coding Matrix'!$D$8:$E$45,2,FALSE)</f>
        <v>Repeat Primary code if other codes are not applicable</v>
      </c>
      <c r="V509" s="70" t="s">
        <v>2402</v>
      </c>
    </row>
    <row r="510" spans="1:22" ht="15" customHeight="1" x14ac:dyDescent="0.25">
      <c r="A510" s="64">
        <v>25</v>
      </c>
      <c r="B510" s="62" t="s">
        <v>15</v>
      </c>
      <c r="C510" s="63">
        <v>43208</v>
      </c>
      <c r="D510" s="62" t="s">
        <v>23</v>
      </c>
      <c r="E510" s="62">
        <v>22624</v>
      </c>
      <c r="F510" s="62" t="s">
        <v>52</v>
      </c>
      <c r="G510" s="62" t="s">
        <v>1949</v>
      </c>
      <c r="H510" s="62">
        <v>-180</v>
      </c>
      <c r="I510" s="62">
        <v>-1092.98</v>
      </c>
      <c r="J510" s="62">
        <v>-1503</v>
      </c>
      <c r="K510" s="62">
        <v>0</v>
      </c>
      <c r="L510" s="62" t="s">
        <v>30</v>
      </c>
      <c r="M510" s="62">
        <v>1055</v>
      </c>
      <c r="N510" s="62" t="s">
        <v>1947</v>
      </c>
      <c r="O510" s="62">
        <v>25962560</v>
      </c>
      <c r="P510" s="19" t="str">
        <f>MID(L510,3,3)</f>
        <v>EXP</v>
      </c>
      <c r="Q510" s="70" t="str">
        <f>IFERROR(MID(N510,5,FIND("/",N510,1)-1),LEFT(N510,3))</f>
        <v>EXP</v>
      </c>
      <c r="R510" s="70" t="str">
        <f>CONCATENATE(P510,Q510)</f>
        <v>EXPEXP</v>
      </c>
      <c r="S510" s="70" t="str">
        <f>VLOOKUP(R510,'Coding Matrix'!$D$8:$G$45,4,FALSE)</f>
        <v>Supply Chain</v>
      </c>
      <c r="T510" s="70" t="str">
        <f>VLOOKUP(R510,'Coding Matrix'!$D$8:$E$45,2,FALSE)</f>
        <v>Repeat Primary code if other codes are not applicable</v>
      </c>
      <c r="V510" s="70" t="s">
        <v>2402</v>
      </c>
    </row>
    <row r="511" spans="1:22" ht="15" customHeight="1" x14ac:dyDescent="0.25">
      <c r="A511" s="64">
        <v>25</v>
      </c>
      <c r="B511" s="62" t="s">
        <v>15</v>
      </c>
      <c r="C511" s="63">
        <v>43208</v>
      </c>
      <c r="D511" s="62" t="s">
        <v>16</v>
      </c>
      <c r="E511" s="62">
        <v>22885</v>
      </c>
      <c r="F511" s="62" t="s">
        <v>17</v>
      </c>
      <c r="G511" s="62" t="s">
        <v>1733</v>
      </c>
      <c r="H511" s="62">
        <v>-360</v>
      </c>
      <c r="I511" s="62">
        <v>-1360.04</v>
      </c>
      <c r="J511" s="62">
        <v>-360</v>
      </c>
      <c r="K511" s="62">
        <v>0</v>
      </c>
      <c r="L511" s="62" t="s">
        <v>232</v>
      </c>
      <c r="M511" s="62">
        <v>1013</v>
      </c>
      <c r="N511" s="62" t="s">
        <v>1717</v>
      </c>
      <c r="O511" s="62">
        <v>25670071</v>
      </c>
      <c r="P511" s="19" t="str">
        <f>MID(L511,3,3)</f>
        <v>RES</v>
      </c>
      <c r="Q511" s="70" t="str">
        <f>IFERROR(MID(N511,5,FIND("/",N511,1)-1),LEFT(N511,3))</f>
        <v>EXP</v>
      </c>
      <c r="R511" s="70" t="str">
        <f>CONCATENATE(P511,Q511)</f>
        <v>RESEXP</v>
      </c>
      <c r="S511" s="70" t="str">
        <f>VLOOKUP(R511,'Coding Matrix'!$D$8:$G$45,4,FALSE)</f>
        <v>Plant</v>
      </c>
      <c r="T511" s="70" t="str">
        <f>VLOOKUP(R511,'Coding Matrix'!$D$8:$E$45,2,FALSE)</f>
        <v>Prior Year Reserve amounts scrapped in current year</v>
      </c>
      <c r="V511" s="70" t="s">
        <v>2403</v>
      </c>
    </row>
    <row r="512" spans="1:22" ht="15" customHeight="1" x14ac:dyDescent="0.25">
      <c r="A512" s="64">
        <v>25</v>
      </c>
      <c r="B512" s="62" t="s">
        <v>15</v>
      </c>
      <c r="C512" s="63">
        <v>43208</v>
      </c>
      <c r="D512" s="62" t="s">
        <v>16</v>
      </c>
      <c r="E512" s="62">
        <v>22885</v>
      </c>
      <c r="F512" s="62" t="s">
        <v>17</v>
      </c>
      <c r="G512" s="62" t="s">
        <v>1733</v>
      </c>
      <c r="H512" s="62">
        <v>-240</v>
      </c>
      <c r="I512" s="62">
        <v>-906.69</v>
      </c>
      <c r="J512" s="62">
        <v>-240</v>
      </c>
      <c r="K512" s="62">
        <v>0</v>
      </c>
      <c r="L512" s="62" t="s">
        <v>232</v>
      </c>
      <c r="M512" s="62">
        <v>1014</v>
      </c>
      <c r="N512" s="62" t="s">
        <v>1717</v>
      </c>
      <c r="O512" s="62">
        <v>25670070</v>
      </c>
      <c r="P512" s="19" t="str">
        <f>MID(L512,3,3)</f>
        <v>RES</v>
      </c>
      <c r="Q512" s="70" t="str">
        <f>IFERROR(MID(N512,5,FIND("/",N512,1)-1),LEFT(N512,3))</f>
        <v>EXP</v>
      </c>
      <c r="R512" s="70" t="str">
        <f>CONCATENATE(P512,Q512)</f>
        <v>RESEXP</v>
      </c>
      <c r="S512" s="70" t="str">
        <f>VLOOKUP(R512,'Coding Matrix'!$D$8:$G$45,4,FALSE)</f>
        <v>Plant</v>
      </c>
      <c r="T512" s="70" t="str">
        <f>VLOOKUP(R512,'Coding Matrix'!$D$8:$E$45,2,FALSE)</f>
        <v>Prior Year Reserve amounts scrapped in current year</v>
      </c>
      <c r="V512" s="70" t="s">
        <v>2403</v>
      </c>
    </row>
    <row r="513" spans="1:22" x14ac:dyDescent="0.25">
      <c r="A513" s="64">
        <v>25</v>
      </c>
      <c r="B513" s="62" t="s">
        <v>15</v>
      </c>
      <c r="C513" s="63">
        <v>43208</v>
      </c>
      <c r="D513" s="62" t="s">
        <v>16</v>
      </c>
      <c r="E513" s="62">
        <v>22885</v>
      </c>
      <c r="F513" s="62" t="s">
        <v>17</v>
      </c>
      <c r="G513" s="62" t="s">
        <v>1733</v>
      </c>
      <c r="H513" s="62">
        <v>-600</v>
      </c>
      <c r="I513" s="62">
        <v>-2266.7399999999998</v>
      </c>
      <c r="J513" s="62">
        <v>-600</v>
      </c>
      <c r="K513" s="62">
        <v>0</v>
      </c>
      <c r="L513" s="62" t="s">
        <v>232</v>
      </c>
      <c r="M513" s="62">
        <v>1015</v>
      </c>
      <c r="N513" s="62" t="s">
        <v>1717</v>
      </c>
      <c r="O513" s="62">
        <v>25670072</v>
      </c>
      <c r="P513" s="19" t="str">
        <f>MID(L513,3,3)</f>
        <v>RES</v>
      </c>
      <c r="Q513" s="70" t="str">
        <f>IFERROR(MID(N513,5,FIND("/",N513,1)-1),LEFT(N513,3))</f>
        <v>EXP</v>
      </c>
      <c r="R513" s="70" t="str">
        <f>CONCATENATE(P513,Q513)</f>
        <v>RESEXP</v>
      </c>
      <c r="S513" s="70" t="str">
        <f>VLOOKUP(R513,'Coding Matrix'!$D$8:$G$45,4,FALSE)</f>
        <v>Plant</v>
      </c>
      <c r="T513" s="70" t="str">
        <f>VLOOKUP(R513,'Coding Matrix'!$D$8:$E$45,2,FALSE)</f>
        <v>Prior Year Reserve amounts scrapped in current year</v>
      </c>
      <c r="V513" s="70" t="s">
        <v>2403</v>
      </c>
    </row>
    <row r="514" spans="1:22" ht="15" customHeight="1" x14ac:dyDescent="0.25">
      <c r="A514" s="64">
        <v>25</v>
      </c>
      <c r="B514" s="62" t="s">
        <v>15</v>
      </c>
      <c r="C514" s="63">
        <v>43208</v>
      </c>
      <c r="D514" s="62" t="s">
        <v>16</v>
      </c>
      <c r="E514" s="62">
        <v>22885</v>
      </c>
      <c r="F514" s="62" t="s">
        <v>17</v>
      </c>
      <c r="G514" s="62" t="s">
        <v>1733</v>
      </c>
      <c r="H514" s="62">
        <v>-600</v>
      </c>
      <c r="I514" s="62">
        <v>-2266.7399999999998</v>
      </c>
      <c r="J514" s="62">
        <v>-600</v>
      </c>
      <c r="K514" s="62">
        <v>0</v>
      </c>
      <c r="L514" s="62" t="s">
        <v>232</v>
      </c>
      <c r="M514" s="62">
        <v>1015</v>
      </c>
      <c r="N514" s="62" t="s">
        <v>1717</v>
      </c>
      <c r="O514" s="62">
        <v>25670073</v>
      </c>
      <c r="P514" s="19" t="str">
        <f>MID(L514,3,3)</f>
        <v>RES</v>
      </c>
      <c r="Q514" s="70" t="str">
        <f>IFERROR(MID(N514,5,FIND("/",N514,1)-1),LEFT(N514,3))</f>
        <v>EXP</v>
      </c>
      <c r="R514" s="70" t="str">
        <f>CONCATENATE(P514,Q514)</f>
        <v>RESEXP</v>
      </c>
      <c r="S514" s="70" t="str">
        <f>VLOOKUP(R514,'Coding Matrix'!$D$8:$G$45,4,FALSE)</f>
        <v>Plant</v>
      </c>
      <c r="T514" s="70" t="str">
        <f>VLOOKUP(R514,'Coding Matrix'!$D$8:$E$45,2,FALSE)</f>
        <v>Prior Year Reserve amounts scrapped in current year</v>
      </c>
      <c r="V514" s="70" t="s">
        <v>2403</v>
      </c>
    </row>
    <row r="515" spans="1:22" ht="15" customHeight="1" x14ac:dyDescent="0.25">
      <c r="A515" s="64">
        <v>25</v>
      </c>
      <c r="B515" s="62" t="s">
        <v>15</v>
      </c>
      <c r="C515" s="63">
        <v>43208</v>
      </c>
      <c r="D515" s="62" t="s">
        <v>16</v>
      </c>
      <c r="E515" s="62">
        <v>22885</v>
      </c>
      <c r="F515" s="62" t="s">
        <v>17</v>
      </c>
      <c r="G515" s="62" t="s">
        <v>1733</v>
      </c>
      <c r="H515" s="62">
        <v>-600</v>
      </c>
      <c r="I515" s="62">
        <v>-2266.7399999999998</v>
      </c>
      <c r="J515" s="62">
        <v>-600</v>
      </c>
      <c r="K515" s="62">
        <v>0</v>
      </c>
      <c r="L515" s="62" t="s">
        <v>232</v>
      </c>
      <c r="M515" s="62">
        <v>1016</v>
      </c>
      <c r="N515" s="62" t="s">
        <v>1717</v>
      </c>
      <c r="O515" s="62">
        <v>25670074</v>
      </c>
      <c r="P515" s="19" t="str">
        <f>MID(L515,3,3)</f>
        <v>RES</v>
      </c>
      <c r="Q515" s="70" t="str">
        <f>IFERROR(MID(N515,5,FIND("/",N515,1)-1),LEFT(N515,3))</f>
        <v>EXP</v>
      </c>
      <c r="R515" s="70" t="str">
        <f>CONCATENATE(P515,Q515)</f>
        <v>RESEXP</v>
      </c>
      <c r="S515" s="70" t="str">
        <f>VLOOKUP(R515,'Coding Matrix'!$D$8:$G$45,4,FALSE)</f>
        <v>Plant</v>
      </c>
      <c r="T515" s="70" t="str">
        <f>VLOOKUP(R515,'Coding Matrix'!$D$8:$E$45,2,FALSE)</f>
        <v>Prior Year Reserve amounts scrapped in current year</v>
      </c>
      <c r="V515" s="70" t="s">
        <v>2403</v>
      </c>
    </row>
    <row r="516" spans="1:22" ht="15" customHeight="1" x14ac:dyDescent="0.25">
      <c r="A516" s="64">
        <v>25</v>
      </c>
      <c r="B516" s="62" t="s">
        <v>15</v>
      </c>
      <c r="C516" s="63">
        <v>43208</v>
      </c>
      <c r="D516" s="62" t="s">
        <v>16</v>
      </c>
      <c r="E516" s="62">
        <v>22885</v>
      </c>
      <c r="F516" s="62" t="s">
        <v>17</v>
      </c>
      <c r="G516" s="62" t="s">
        <v>1733</v>
      </c>
      <c r="H516" s="62">
        <v>-600</v>
      </c>
      <c r="I516" s="62">
        <v>-2266.7399999999998</v>
      </c>
      <c r="J516" s="62">
        <v>-600</v>
      </c>
      <c r="K516" s="62">
        <v>0</v>
      </c>
      <c r="L516" s="62" t="s">
        <v>232</v>
      </c>
      <c r="M516" s="62">
        <v>1016</v>
      </c>
      <c r="N516" s="62" t="s">
        <v>1717</v>
      </c>
      <c r="O516" s="62">
        <v>25670075</v>
      </c>
      <c r="P516" s="19" t="str">
        <f>MID(L516,3,3)</f>
        <v>RES</v>
      </c>
      <c r="Q516" s="70" t="str">
        <f>IFERROR(MID(N516,5,FIND("/",N516,1)-1),LEFT(N516,3))</f>
        <v>EXP</v>
      </c>
      <c r="R516" s="70" t="str">
        <f>CONCATENATE(P516,Q516)</f>
        <v>RESEXP</v>
      </c>
      <c r="S516" s="70" t="str">
        <f>VLOOKUP(R516,'Coding Matrix'!$D$8:$G$45,4,FALSE)</f>
        <v>Plant</v>
      </c>
      <c r="T516" s="70" t="str">
        <f>VLOOKUP(R516,'Coding Matrix'!$D$8:$E$45,2,FALSE)</f>
        <v>Prior Year Reserve amounts scrapped in current year</v>
      </c>
      <c r="V516" s="70" t="s">
        <v>2403</v>
      </c>
    </row>
    <row r="517" spans="1:22" ht="15" customHeight="1" x14ac:dyDescent="0.25">
      <c r="A517" s="64">
        <v>25</v>
      </c>
      <c r="B517" s="62" t="s">
        <v>15</v>
      </c>
      <c r="C517" s="63">
        <v>43208</v>
      </c>
      <c r="D517" s="62" t="s">
        <v>16</v>
      </c>
      <c r="E517" s="62">
        <v>22885</v>
      </c>
      <c r="F517" s="62" t="s">
        <v>17</v>
      </c>
      <c r="G517" s="62" t="s">
        <v>1733</v>
      </c>
      <c r="H517" s="62">
        <v>-600</v>
      </c>
      <c r="I517" s="62">
        <v>-2266.7399999999998</v>
      </c>
      <c r="J517" s="62">
        <v>-600</v>
      </c>
      <c r="K517" s="62">
        <v>0</v>
      </c>
      <c r="L517" s="62" t="s">
        <v>232</v>
      </c>
      <c r="M517" s="62">
        <v>1016</v>
      </c>
      <c r="N517" s="62" t="s">
        <v>1717</v>
      </c>
      <c r="O517" s="62">
        <v>25670076</v>
      </c>
      <c r="P517" s="19" t="str">
        <f>MID(L517,3,3)</f>
        <v>RES</v>
      </c>
      <c r="Q517" s="70" t="str">
        <f>IFERROR(MID(N517,5,FIND("/",N517,1)-1),LEFT(N517,3))</f>
        <v>EXP</v>
      </c>
      <c r="R517" s="70" t="str">
        <f>CONCATENATE(P517,Q517)</f>
        <v>RESEXP</v>
      </c>
      <c r="S517" s="70" t="str">
        <f>VLOOKUP(R517,'Coding Matrix'!$D$8:$G$45,4,FALSE)</f>
        <v>Plant</v>
      </c>
      <c r="T517" s="70" t="str">
        <f>VLOOKUP(R517,'Coding Matrix'!$D$8:$E$45,2,FALSE)</f>
        <v>Prior Year Reserve amounts scrapped in current year</v>
      </c>
      <c r="V517" s="70" t="s">
        <v>2403</v>
      </c>
    </row>
    <row r="518" spans="1:22" ht="15" customHeight="1" x14ac:dyDescent="0.25">
      <c r="A518" s="64">
        <v>25</v>
      </c>
      <c r="B518" s="62" t="s">
        <v>15</v>
      </c>
      <c r="C518" s="63">
        <v>43208</v>
      </c>
      <c r="D518" s="62" t="s">
        <v>16</v>
      </c>
      <c r="E518" s="62">
        <v>22885</v>
      </c>
      <c r="F518" s="62" t="s">
        <v>17</v>
      </c>
      <c r="G518" s="62" t="s">
        <v>1733</v>
      </c>
      <c r="H518" s="62">
        <v>-600</v>
      </c>
      <c r="I518" s="62">
        <v>-2266.7399999999998</v>
      </c>
      <c r="J518" s="62">
        <v>-600</v>
      </c>
      <c r="K518" s="62">
        <v>0</v>
      </c>
      <c r="L518" s="62" t="s">
        <v>232</v>
      </c>
      <c r="M518" s="62">
        <v>1017</v>
      </c>
      <c r="N518" s="62" t="s">
        <v>1717</v>
      </c>
      <c r="O518" s="62">
        <v>25670077</v>
      </c>
      <c r="P518" s="19" t="str">
        <f>MID(L518,3,3)</f>
        <v>RES</v>
      </c>
      <c r="Q518" s="70" t="str">
        <f>IFERROR(MID(N518,5,FIND("/",N518,1)-1),LEFT(N518,3))</f>
        <v>EXP</v>
      </c>
      <c r="R518" s="70" t="str">
        <f>CONCATENATE(P518,Q518)</f>
        <v>RESEXP</v>
      </c>
      <c r="S518" s="70" t="str">
        <f>VLOOKUP(R518,'Coding Matrix'!$D$8:$G$45,4,FALSE)</f>
        <v>Plant</v>
      </c>
      <c r="T518" s="70" t="str">
        <f>VLOOKUP(R518,'Coding Matrix'!$D$8:$E$45,2,FALSE)</f>
        <v>Prior Year Reserve amounts scrapped in current year</v>
      </c>
      <c r="V518" s="70" t="s">
        <v>2403</v>
      </c>
    </row>
    <row r="519" spans="1:22" ht="15" customHeight="1" x14ac:dyDescent="0.25">
      <c r="A519" s="64">
        <v>25</v>
      </c>
      <c r="B519" s="62" t="s">
        <v>15</v>
      </c>
      <c r="C519" s="63">
        <v>43208</v>
      </c>
      <c r="D519" s="62" t="s">
        <v>16</v>
      </c>
      <c r="E519" s="62">
        <v>22885</v>
      </c>
      <c r="F519" s="62" t="s">
        <v>17</v>
      </c>
      <c r="G519" s="62" t="s">
        <v>1733</v>
      </c>
      <c r="H519" s="62">
        <v>-600</v>
      </c>
      <c r="I519" s="62">
        <v>-2266.7399999999998</v>
      </c>
      <c r="J519" s="62">
        <v>-600</v>
      </c>
      <c r="K519" s="62">
        <v>0</v>
      </c>
      <c r="L519" s="62" t="s">
        <v>232</v>
      </c>
      <c r="M519" s="62">
        <v>1017</v>
      </c>
      <c r="N519" s="62" t="s">
        <v>1717</v>
      </c>
      <c r="O519" s="62">
        <v>25670078</v>
      </c>
      <c r="P519" s="19" t="str">
        <f>MID(L519,3,3)</f>
        <v>RES</v>
      </c>
      <c r="Q519" s="70" t="str">
        <f>IFERROR(MID(N519,5,FIND("/",N519,1)-1),LEFT(N519,3))</f>
        <v>EXP</v>
      </c>
      <c r="R519" s="70" t="str">
        <f>CONCATENATE(P519,Q519)</f>
        <v>RESEXP</v>
      </c>
      <c r="S519" s="70" t="str">
        <f>VLOOKUP(R519,'Coding Matrix'!$D$8:$G$45,4,FALSE)</f>
        <v>Plant</v>
      </c>
      <c r="T519" s="70" t="str">
        <f>VLOOKUP(R519,'Coding Matrix'!$D$8:$E$45,2,FALSE)</f>
        <v>Prior Year Reserve amounts scrapped in current year</v>
      </c>
      <c r="V519" s="70" t="s">
        <v>2403</v>
      </c>
    </row>
    <row r="520" spans="1:22" ht="15" customHeight="1" x14ac:dyDescent="0.25">
      <c r="A520" s="64">
        <v>25</v>
      </c>
      <c r="B520" s="62" t="s">
        <v>15</v>
      </c>
      <c r="C520" s="63">
        <v>43208</v>
      </c>
      <c r="D520" s="62" t="s">
        <v>16</v>
      </c>
      <c r="E520" s="62">
        <v>22885</v>
      </c>
      <c r="F520" s="62" t="s">
        <v>17</v>
      </c>
      <c r="G520" s="62" t="s">
        <v>1733</v>
      </c>
      <c r="H520" s="62">
        <v>-600</v>
      </c>
      <c r="I520" s="62">
        <v>-2266.7399999999998</v>
      </c>
      <c r="J520" s="62">
        <v>-600</v>
      </c>
      <c r="K520" s="62">
        <v>0</v>
      </c>
      <c r="L520" s="62" t="s">
        <v>232</v>
      </c>
      <c r="M520" s="62">
        <v>1017</v>
      </c>
      <c r="N520" s="62" t="s">
        <v>1717</v>
      </c>
      <c r="O520" s="62">
        <v>25670079</v>
      </c>
      <c r="P520" s="19" t="str">
        <f>MID(L520,3,3)</f>
        <v>RES</v>
      </c>
      <c r="Q520" s="70" t="str">
        <f>IFERROR(MID(N520,5,FIND("/",N520,1)-1),LEFT(N520,3))</f>
        <v>EXP</v>
      </c>
      <c r="R520" s="70" t="str">
        <f>CONCATENATE(P520,Q520)</f>
        <v>RESEXP</v>
      </c>
      <c r="S520" s="70" t="str">
        <f>VLOOKUP(R520,'Coding Matrix'!$D$8:$G$45,4,FALSE)</f>
        <v>Plant</v>
      </c>
      <c r="T520" s="70" t="str">
        <f>VLOOKUP(R520,'Coding Matrix'!$D$8:$E$45,2,FALSE)</f>
        <v>Prior Year Reserve amounts scrapped in current year</v>
      </c>
      <c r="V520" s="70" t="s">
        <v>2403</v>
      </c>
    </row>
    <row r="521" spans="1:22" ht="15" customHeight="1" x14ac:dyDescent="0.25">
      <c r="A521" s="64">
        <v>25</v>
      </c>
      <c r="B521" s="62" t="s">
        <v>15</v>
      </c>
      <c r="C521" s="63">
        <v>43208</v>
      </c>
      <c r="D521" s="62" t="s">
        <v>16</v>
      </c>
      <c r="E521" s="62">
        <v>22885</v>
      </c>
      <c r="F521" s="62" t="s">
        <v>17</v>
      </c>
      <c r="G521" s="62" t="s">
        <v>1733</v>
      </c>
      <c r="H521" s="62">
        <v>-600</v>
      </c>
      <c r="I521" s="62">
        <v>-2266.7399999999998</v>
      </c>
      <c r="J521" s="62">
        <v>-600</v>
      </c>
      <c r="K521" s="62">
        <v>0</v>
      </c>
      <c r="L521" s="62" t="s">
        <v>232</v>
      </c>
      <c r="M521" s="62">
        <v>1018</v>
      </c>
      <c r="N521" s="62" t="s">
        <v>1717</v>
      </c>
      <c r="O521" s="62">
        <v>25670080</v>
      </c>
      <c r="P521" s="19" t="str">
        <f>MID(L521,3,3)</f>
        <v>RES</v>
      </c>
      <c r="Q521" s="70" t="str">
        <f>IFERROR(MID(N521,5,FIND("/",N521,1)-1),LEFT(N521,3))</f>
        <v>EXP</v>
      </c>
      <c r="R521" s="70" t="str">
        <f>CONCATENATE(P521,Q521)</f>
        <v>RESEXP</v>
      </c>
      <c r="S521" s="70" t="str">
        <f>VLOOKUP(R521,'Coding Matrix'!$D$8:$G$45,4,FALSE)</f>
        <v>Plant</v>
      </c>
      <c r="T521" s="70" t="str">
        <f>VLOOKUP(R521,'Coding Matrix'!$D$8:$E$45,2,FALSE)</f>
        <v>Prior Year Reserve amounts scrapped in current year</v>
      </c>
      <c r="V521" s="70" t="s">
        <v>2403</v>
      </c>
    </row>
    <row r="522" spans="1:22" ht="15" customHeight="1" x14ac:dyDescent="0.25">
      <c r="A522" s="64">
        <v>25</v>
      </c>
      <c r="B522" s="62" t="s">
        <v>15</v>
      </c>
      <c r="C522" s="63">
        <v>43208</v>
      </c>
      <c r="D522" s="62" t="s">
        <v>16</v>
      </c>
      <c r="E522" s="62">
        <v>22885</v>
      </c>
      <c r="F522" s="62" t="s">
        <v>17</v>
      </c>
      <c r="G522" s="62" t="s">
        <v>1733</v>
      </c>
      <c r="H522" s="62">
        <v>-600</v>
      </c>
      <c r="I522" s="62">
        <v>-2266.7399999999998</v>
      </c>
      <c r="J522" s="62">
        <v>-600</v>
      </c>
      <c r="K522" s="62">
        <v>0</v>
      </c>
      <c r="L522" s="62" t="s">
        <v>232</v>
      </c>
      <c r="M522" s="62">
        <v>1018</v>
      </c>
      <c r="N522" s="62" t="s">
        <v>1717</v>
      </c>
      <c r="O522" s="62">
        <v>25670081</v>
      </c>
      <c r="P522" s="19" t="str">
        <f>MID(L522,3,3)</f>
        <v>RES</v>
      </c>
      <c r="Q522" s="70" t="str">
        <f>IFERROR(MID(N522,5,FIND("/",N522,1)-1),LEFT(N522,3))</f>
        <v>EXP</v>
      </c>
      <c r="R522" s="70" t="str">
        <f>CONCATENATE(P522,Q522)</f>
        <v>RESEXP</v>
      </c>
      <c r="S522" s="70" t="str">
        <f>VLOOKUP(R522,'Coding Matrix'!$D$8:$G$45,4,FALSE)</f>
        <v>Plant</v>
      </c>
      <c r="T522" s="70" t="str">
        <f>VLOOKUP(R522,'Coding Matrix'!$D$8:$E$45,2,FALSE)</f>
        <v>Prior Year Reserve amounts scrapped in current year</v>
      </c>
      <c r="V522" s="70" t="s">
        <v>2403</v>
      </c>
    </row>
    <row r="523" spans="1:22" ht="15" customHeight="1" x14ac:dyDescent="0.25">
      <c r="A523" s="64">
        <v>25</v>
      </c>
      <c r="B523" s="62" t="s">
        <v>15</v>
      </c>
      <c r="C523" s="63">
        <v>43208</v>
      </c>
      <c r="D523" s="62" t="s">
        <v>16</v>
      </c>
      <c r="E523" s="62">
        <v>22885</v>
      </c>
      <c r="F523" s="62" t="s">
        <v>17</v>
      </c>
      <c r="G523" s="62" t="s">
        <v>1733</v>
      </c>
      <c r="H523" s="62">
        <v>-600</v>
      </c>
      <c r="I523" s="62">
        <v>-2266.7399999999998</v>
      </c>
      <c r="J523" s="62">
        <v>-600</v>
      </c>
      <c r="K523" s="62">
        <v>0</v>
      </c>
      <c r="L523" s="62" t="s">
        <v>232</v>
      </c>
      <c r="M523" s="62">
        <v>1019</v>
      </c>
      <c r="N523" s="62" t="s">
        <v>1717</v>
      </c>
      <c r="O523" s="62">
        <v>25670082</v>
      </c>
      <c r="P523" s="19" t="str">
        <f>MID(L523,3,3)</f>
        <v>RES</v>
      </c>
      <c r="Q523" s="70" t="str">
        <f>IFERROR(MID(N523,5,FIND("/",N523,1)-1),LEFT(N523,3))</f>
        <v>EXP</v>
      </c>
      <c r="R523" s="70" t="str">
        <f>CONCATENATE(P523,Q523)</f>
        <v>RESEXP</v>
      </c>
      <c r="S523" s="70" t="str">
        <f>VLOOKUP(R523,'Coding Matrix'!$D$8:$G$45,4,FALSE)</f>
        <v>Plant</v>
      </c>
      <c r="T523" s="70" t="str">
        <f>VLOOKUP(R523,'Coding Matrix'!$D$8:$E$45,2,FALSE)</f>
        <v>Prior Year Reserve amounts scrapped in current year</v>
      </c>
      <c r="V523" s="70" t="s">
        <v>2403</v>
      </c>
    </row>
    <row r="524" spans="1:22" ht="15" customHeight="1" x14ac:dyDescent="0.25">
      <c r="A524" s="64">
        <v>25</v>
      </c>
      <c r="B524" s="62" t="s">
        <v>15</v>
      </c>
      <c r="C524" s="63">
        <v>43208</v>
      </c>
      <c r="D524" s="62" t="s">
        <v>16</v>
      </c>
      <c r="E524" s="62">
        <v>22885</v>
      </c>
      <c r="F524" s="62" t="s">
        <v>17</v>
      </c>
      <c r="G524" s="62" t="s">
        <v>1733</v>
      </c>
      <c r="H524" s="62">
        <v>-600</v>
      </c>
      <c r="I524" s="62">
        <v>-2266.7399999999998</v>
      </c>
      <c r="J524" s="62">
        <v>-600</v>
      </c>
      <c r="K524" s="62">
        <v>0</v>
      </c>
      <c r="L524" s="62" t="s">
        <v>232</v>
      </c>
      <c r="M524" s="62">
        <v>1019</v>
      </c>
      <c r="N524" s="62" t="s">
        <v>1717</v>
      </c>
      <c r="O524" s="62">
        <v>25670083</v>
      </c>
      <c r="P524" s="19" t="str">
        <f>MID(L524,3,3)</f>
        <v>RES</v>
      </c>
      <c r="Q524" s="70" t="str">
        <f>IFERROR(MID(N524,5,FIND("/",N524,1)-1),LEFT(N524,3))</f>
        <v>EXP</v>
      </c>
      <c r="R524" s="70" t="str">
        <f>CONCATENATE(P524,Q524)</f>
        <v>RESEXP</v>
      </c>
      <c r="S524" s="70" t="str">
        <f>VLOOKUP(R524,'Coding Matrix'!$D$8:$G$45,4,FALSE)</f>
        <v>Plant</v>
      </c>
      <c r="T524" s="70" t="str">
        <f>VLOOKUP(R524,'Coding Matrix'!$D$8:$E$45,2,FALSE)</f>
        <v>Prior Year Reserve amounts scrapped in current year</v>
      </c>
      <c r="U524" s="70"/>
      <c r="V524" s="70" t="s">
        <v>2403</v>
      </c>
    </row>
    <row r="525" spans="1:22" ht="15" customHeight="1" x14ac:dyDescent="0.25">
      <c r="A525" s="64">
        <v>25</v>
      </c>
      <c r="B525" s="62" t="s">
        <v>15</v>
      </c>
      <c r="C525" s="63">
        <v>43208</v>
      </c>
      <c r="D525" s="62" t="s">
        <v>16</v>
      </c>
      <c r="E525" s="62">
        <v>22885</v>
      </c>
      <c r="F525" s="62" t="s">
        <v>17</v>
      </c>
      <c r="G525" s="62" t="s">
        <v>1733</v>
      </c>
      <c r="H525" s="62">
        <v>-305</v>
      </c>
      <c r="I525" s="62">
        <v>-1152.25</v>
      </c>
      <c r="J525" s="62">
        <v>-305</v>
      </c>
      <c r="K525" s="62">
        <v>0</v>
      </c>
      <c r="L525" s="62" t="s">
        <v>232</v>
      </c>
      <c r="M525" s="62">
        <v>1020</v>
      </c>
      <c r="N525" s="62" t="s">
        <v>1717</v>
      </c>
      <c r="O525" s="62">
        <v>25670084</v>
      </c>
      <c r="P525" s="19" t="str">
        <f>MID(L525,3,3)</f>
        <v>RES</v>
      </c>
      <c r="Q525" s="70" t="str">
        <f>IFERROR(MID(N525,5,FIND("/",N525,1)-1),LEFT(N525,3))</f>
        <v>EXP</v>
      </c>
      <c r="R525" s="70" t="str">
        <f>CONCATENATE(P525,Q525)</f>
        <v>RESEXP</v>
      </c>
      <c r="S525" s="70" t="str">
        <f>VLOOKUP(R525,'Coding Matrix'!$D$8:$G$45,4,FALSE)</f>
        <v>Plant</v>
      </c>
      <c r="T525" s="70" t="str">
        <f>VLOOKUP(R525,'Coding Matrix'!$D$8:$E$45,2,FALSE)</f>
        <v>Prior Year Reserve amounts scrapped in current year</v>
      </c>
      <c r="U525" s="70"/>
      <c r="V525" s="70" t="s">
        <v>2403</v>
      </c>
    </row>
    <row r="526" spans="1:22" ht="15" customHeight="1" x14ac:dyDescent="0.25">
      <c r="A526" s="64">
        <v>25</v>
      </c>
      <c r="B526" s="62" t="s">
        <v>15</v>
      </c>
      <c r="C526" s="63">
        <v>43208</v>
      </c>
      <c r="D526" s="62" t="s">
        <v>16</v>
      </c>
      <c r="E526" s="62">
        <v>22885</v>
      </c>
      <c r="F526" s="62" t="s">
        <v>17</v>
      </c>
      <c r="G526" s="62" t="s">
        <v>1733</v>
      </c>
      <c r="H526" s="62">
        <v>-600</v>
      </c>
      <c r="I526" s="62">
        <v>-2266.7399999999998</v>
      </c>
      <c r="J526" s="62">
        <v>-600</v>
      </c>
      <c r="K526" s="62">
        <v>0</v>
      </c>
      <c r="L526" s="62" t="s">
        <v>232</v>
      </c>
      <c r="M526" s="62">
        <v>1021</v>
      </c>
      <c r="N526" s="62" t="s">
        <v>1717</v>
      </c>
      <c r="O526" s="62">
        <v>25670085</v>
      </c>
      <c r="P526" s="19" t="str">
        <f>MID(L526,3,3)</f>
        <v>RES</v>
      </c>
      <c r="Q526" s="70" t="str">
        <f>IFERROR(MID(N526,5,FIND("/",N526,1)-1),LEFT(N526,3))</f>
        <v>EXP</v>
      </c>
      <c r="R526" s="70" t="str">
        <f>CONCATENATE(P526,Q526)</f>
        <v>RESEXP</v>
      </c>
      <c r="S526" s="70" t="str">
        <f>VLOOKUP(R526,'Coding Matrix'!$D$8:$G$45,4,FALSE)</f>
        <v>Plant</v>
      </c>
      <c r="T526" s="70" t="str">
        <f>VLOOKUP(R526,'Coding Matrix'!$D$8:$E$45,2,FALSE)</f>
        <v>Prior Year Reserve amounts scrapped in current year</v>
      </c>
      <c r="V526" s="70" t="s">
        <v>2403</v>
      </c>
    </row>
    <row r="527" spans="1:22" ht="15" customHeight="1" x14ac:dyDescent="0.25">
      <c r="A527" s="64">
        <v>25</v>
      </c>
      <c r="B527" s="62" t="s">
        <v>15</v>
      </c>
      <c r="C527" s="63">
        <v>43208</v>
      </c>
      <c r="D527" s="62" t="s">
        <v>16</v>
      </c>
      <c r="E527" s="62">
        <v>22885</v>
      </c>
      <c r="F527" s="62" t="s">
        <v>17</v>
      </c>
      <c r="G527" s="62" t="s">
        <v>1733</v>
      </c>
      <c r="H527" s="62">
        <v>-600</v>
      </c>
      <c r="I527" s="62">
        <v>-2266.7399999999998</v>
      </c>
      <c r="J527" s="62">
        <v>-600</v>
      </c>
      <c r="K527" s="62">
        <v>0</v>
      </c>
      <c r="L527" s="62" t="s">
        <v>232</v>
      </c>
      <c r="M527" s="62">
        <v>1023</v>
      </c>
      <c r="N527" s="62" t="s">
        <v>1717</v>
      </c>
      <c r="O527" s="62">
        <v>25670086</v>
      </c>
      <c r="P527" s="19" t="str">
        <f>MID(L527,3,3)</f>
        <v>RES</v>
      </c>
      <c r="Q527" s="70" t="str">
        <f>IFERROR(MID(N527,5,FIND("/",N527,1)-1),LEFT(N527,3))</f>
        <v>EXP</v>
      </c>
      <c r="R527" s="70" t="str">
        <f>CONCATENATE(P527,Q527)</f>
        <v>RESEXP</v>
      </c>
      <c r="S527" s="70" t="str">
        <f>VLOOKUP(R527,'Coding Matrix'!$D$8:$G$45,4,FALSE)</f>
        <v>Plant</v>
      </c>
      <c r="T527" s="70" t="str">
        <f>VLOOKUP(R527,'Coding Matrix'!$D$8:$E$45,2,FALSE)</f>
        <v>Prior Year Reserve amounts scrapped in current year</v>
      </c>
      <c r="V527" s="70" t="s">
        <v>2403</v>
      </c>
    </row>
    <row r="528" spans="1:22" ht="15" customHeight="1" x14ac:dyDescent="0.25">
      <c r="A528" s="64">
        <v>25</v>
      </c>
      <c r="B528" s="62" t="s">
        <v>15</v>
      </c>
      <c r="C528" s="63">
        <v>43208</v>
      </c>
      <c r="D528" s="62" t="s">
        <v>16</v>
      </c>
      <c r="E528" s="62">
        <v>22885</v>
      </c>
      <c r="F528" s="62" t="s">
        <v>17</v>
      </c>
      <c r="G528" s="62" t="s">
        <v>1733</v>
      </c>
      <c r="H528" s="62">
        <v>-600</v>
      </c>
      <c r="I528" s="62">
        <v>-2266.7399999999998</v>
      </c>
      <c r="J528" s="62">
        <v>-600</v>
      </c>
      <c r="K528" s="62">
        <v>0</v>
      </c>
      <c r="L528" s="62" t="s">
        <v>232</v>
      </c>
      <c r="M528" s="62">
        <v>1023</v>
      </c>
      <c r="N528" s="62" t="s">
        <v>1717</v>
      </c>
      <c r="O528" s="62">
        <v>25670087</v>
      </c>
      <c r="P528" s="19" t="str">
        <f>MID(L528,3,3)</f>
        <v>RES</v>
      </c>
      <c r="Q528" s="70" t="str">
        <f>IFERROR(MID(N528,5,FIND("/",N528,1)-1),LEFT(N528,3))</f>
        <v>EXP</v>
      </c>
      <c r="R528" s="70" t="str">
        <f>CONCATENATE(P528,Q528)</f>
        <v>RESEXP</v>
      </c>
      <c r="S528" s="70" t="str">
        <f>VLOOKUP(R528,'Coding Matrix'!$D$8:$G$45,4,FALSE)</f>
        <v>Plant</v>
      </c>
      <c r="T528" s="70" t="str">
        <f>VLOOKUP(R528,'Coding Matrix'!$D$8:$E$45,2,FALSE)</f>
        <v>Prior Year Reserve amounts scrapped in current year</v>
      </c>
      <c r="U528" s="70"/>
      <c r="V528" s="70" t="s">
        <v>2403</v>
      </c>
    </row>
    <row r="529" spans="1:22" ht="15" customHeight="1" x14ac:dyDescent="0.25">
      <c r="A529" s="64">
        <v>25</v>
      </c>
      <c r="B529" s="62" t="s">
        <v>15</v>
      </c>
      <c r="C529" s="63">
        <v>43208</v>
      </c>
      <c r="D529" s="62" t="s">
        <v>23</v>
      </c>
      <c r="E529" s="62">
        <v>45532</v>
      </c>
      <c r="F529" s="62" t="s">
        <v>1950</v>
      </c>
      <c r="G529" s="62" t="s">
        <v>1951</v>
      </c>
      <c r="H529" s="62">
        <v>-19</v>
      </c>
      <c r="I529" s="62">
        <v>-322.05</v>
      </c>
      <c r="J529" s="62">
        <v>-665</v>
      </c>
      <c r="K529" s="62">
        <v>0</v>
      </c>
      <c r="L529" s="62" t="s">
        <v>27</v>
      </c>
      <c r="M529" s="62">
        <v>1459</v>
      </c>
      <c r="N529" s="62" t="s">
        <v>1833</v>
      </c>
      <c r="O529" s="62">
        <v>25234735</v>
      </c>
      <c r="P529" s="19" t="str">
        <f>MID(L529,3,3)</f>
        <v>DMG</v>
      </c>
      <c r="Q529" s="70" t="str">
        <f>IFERROR(MID(N529,5,FIND("/",N529,1)-1),LEFT(N529,3))</f>
        <v>DWH</v>
      </c>
      <c r="R529" s="70" t="str">
        <f>CONCATENATE(P529,Q529)</f>
        <v>DMGDWH</v>
      </c>
      <c r="S529" s="70" t="str">
        <f>VLOOKUP(R529,'Coding Matrix'!$D$8:$G$45,4,FALSE)</f>
        <v>Plant</v>
      </c>
      <c r="T529" s="70" t="str">
        <f>VLOOKUP(R529,'Coding Matrix'!$D$8:$E$45,2,FALSE)</f>
        <v>Damage Warehouse - Material Handling Damage</v>
      </c>
      <c r="U529" s="70"/>
      <c r="V529" s="70" t="s">
        <v>2260</v>
      </c>
    </row>
    <row r="530" spans="1:22" ht="15" customHeight="1" x14ac:dyDescent="0.25">
      <c r="A530" s="64">
        <v>25</v>
      </c>
      <c r="B530" s="62" t="s">
        <v>15</v>
      </c>
      <c r="C530" s="63">
        <v>43208</v>
      </c>
      <c r="D530" s="62" t="s">
        <v>23</v>
      </c>
      <c r="E530" s="62">
        <v>47048</v>
      </c>
      <c r="F530" s="62" t="s">
        <v>32</v>
      </c>
      <c r="G530" s="62" t="s">
        <v>1963</v>
      </c>
      <c r="H530" s="62">
        <v>-15</v>
      </c>
      <c r="I530" s="62">
        <v>-149.13</v>
      </c>
      <c r="J530" s="62">
        <v>-141</v>
      </c>
      <c r="K530" s="62">
        <v>0</v>
      </c>
      <c r="L530" s="62" t="s">
        <v>26</v>
      </c>
      <c r="M530" s="62">
        <v>1957</v>
      </c>
      <c r="N530" s="62" t="s">
        <v>201</v>
      </c>
      <c r="O530" s="62">
        <v>25167939</v>
      </c>
      <c r="P530" s="19" t="str">
        <f>MID(L530,3,3)</f>
        <v>OOS</v>
      </c>
      <c r="Q530" s="70" t="str">
        <f>IFERROR(MID(N530,5,FIND("/",N530,1)-1),LEFT(N530,3))</f>
        <v>SEL</v>
      </c>
      <c r="R530" s="70" t="str">
        <f>CONCATENATE(P530,Q530)</f>
        <v>OOSSEL</v>
      </c>
      <c r="S530" s="70" t="str">
        <f>VLOOKUP(R530,'Coding Matrix'!$D$8:$G$45,4,FALSE)</f>
        <v>Plant</v>
      </c>
      <c r="T530" s="70" t="str">
        <f>VLOOKUP(R530,'Coding Matrix'!$D$8:$E$45,2,FALSE)</f>
        <v>Seal Issues - Leakers</v>
      </c>
      <c r="U530" s="70"/>
      <c r="V530" s="70" t="s">
        <v>1372</v>
      </c>
    </row>
    <row r="531" spans="1:22" ht="15" customHeight="1" x14ac:dyDescent="0.25">
      <c r="A531" s="64">
        <v>25</v>
      </c>
      <c r="B531" s="62" t="s">
        <v>15</v>
      </c>
      <c r="C531" s="63">
        <v>43208</v>
      </c>
      <c r="D531" s="62" t="s">
        <v>23</v>
      </c>
      <c r="E531" s="62">
        <v>85621</v>
      </c>
      <c r="F531" s="62" t="s">
        <v>33</v>
      </c>
      <c r="G531" s="62" t="s">
        <v>1991</v>
      </c>
      <c r="H531" s="62">
        <v>-17</v>
      </c>
      <c r="I531" s="62">
        <v>-158.91999999999999</v>
      </c>
      <c r="J531" s="62">
        <v>-134</v>
      </c>
      <c r="K531" s="62">
        <v>0</v>
      </c>
      <c r="L531" s="62" t="s">
        <v>26</v>
      </c>
      <c r="M531" s="62">
        <v>1950</v>
      </c>
      <c r="N531" s="62" t="s">
        <v>1995</v>
      </c>
      <c r="O531" s="62">
        <v>25139600</v>
      </c>
      <c r="P531" s="19" t="str">
        <f>MID(L531,3,3)</f>
        <v>OOS</v>
      </c>
      <c r="Q531" s="70" t="str">
        <f>IFERROR(MID(N531,5,FIND("/",N531,1)-1),LEFT(N531,3))</f>
        <v>PKG</v>
      </c>
      <c r="R531" s="70" t="str">
        <f>CONCATENATE(P531,Q531)</f>
        <v>OOSPKG</v>
      </c>
      <c r="S531" s="70" t="str">
        <f>VLOOKUP(R531,'Coding Matrix'!$D$8:$G$45,4,FALSE)</f>
        <v>Plant</v>
      </c>
      <c r="T531" s="70" t="str">
        <f>VLOOKUP(R531,'Coding Matrix'!$D$8:$E$45,2,FALSE)</f>
        <v>Plant Packaging issue</v>
      </c>
      <c r="U531" s="70"/>
      <c r="V531" s="70" t="s">
        <v>967</v>
      </c>
    </row>
    <row r="532" spans="1:22" ht="15" customHeight="1" x14ac:dyDescent="0.25">
      <c r="A532" s="64">
        <v>25</v>
      </c>
      <c r="B532" s="62" t="s">
        <v>15</v>
      </c>
      <c r="C532" s="63">
        <v>43208</v>
      </c>
      <c r="D532" s="62" t="s">
        <v>23</v>
      </c>
      <c r="E532" s="62">
        <v>86353</v>
      </c>
      <c r="F532" s="62" t="s">
        <v>1999</v>
      </c>
      <c r="G532" s="62" t="s">
        <v>2000</v>
      </c>
      <c r="H532" s="62">
        <v>-100</v>
      </c>
      <c r="I532" s="62">
        <v>-1688.7</v>
      </c>
      <c r="J532" s="62">
        <v>-600</v>
      </c>
      <c r="K532" s="62">
        <v>0</v>
      </c>
      <c r="L532" s="62" t="s">
        <v>30</v>
      </c>
      <c r="M532" s="62">
        <v>1055</v>
      </c>
      <c r="N532" s="62" t="s">
        <v>2001</v>
      </c>
      <c r="O532" s="62">
        <v>25144204</v>
      </c>
      <c r="P532" s="19" t="str">
        <f>MID(L532,3,3)</f>
        <v>EXP</v>
      </c>
      <c r="Q532" s="70" t="str">
        <f>IFERROR(MID(N532,5,FIND("/",N532,1)-1),LEFT(N532,3))</f>
        <v>EXP</v>
      </c>
      <c r="R532" s="70" t="str">
        <f>CONCATENATE(P532,Q532)</f>
        <v>EXPEXP</v>
      </c>
      <c r="S532" s="70" t="str">
        <f>VLOOKUP(R532,'Coding Matrix'!$D$8:$G$45,4,FALSE)</f>
        <v>Supply Chain</v>
      </c>
      <c r="T532" s="70" t="str">
        <f>VLOOKUP(R532,'Coding Matrix'!$D$8:$E$45,2,FALSE)</f>
        <v>Repeat Primary code if other codes are not applicable</v>
      </c>
      <c r="V532" s="70" t="s">
        <v>2404</v>
      </c>
    </row>
    <row r="533" spans="1:22" ht="15" customHeight="1" x14ac:dyDescent="0.25">
      <c r="A533" s="64">
        <v>25</v>
      </c>
      <c r="B533" s="62" t="s">
        <v>15</v>
      </c>
      <c r="C533" s="63">
        <v>43208</v>
      </c>
      <c r="D533" s="62" t="s">
        <v>273</v>
      </c>
      <c r="E533" s="62">
        <v>94390</v>
      </c>
      <c r="F533" s="62" t="s">
        <v>17</v>
      </c>
      <c r="G533" s="62" t="s">
        <v>2019</v>
      </c>
      <c r="H533" s="62">
        <v>-91300</v>
      </c>
      <c r="I533" s="62">
        <v>-1926.43</v>
      </c>
      <c r="J533" s="62">
        <v>-91300</v>
      </c>
      <c r="K533" s="62">
        <v>0</v>
      </c>
      <c r="L533" s="62" t="s">
        <v>261</v>
      </c>
      <c r="M533" s="62">
        <v>1650</v>
      </c>
      <c r="N533" s="62" t="s">
        <v>1726</v>
      </c>
      <c r="O533" s="62">
        <v>0</v>
      </c>
      <c r="P533" s="19" t="str">
        <f>MID(L533,3,3)</f>
        <v>RES</v>
      </c>
      <c r="Q533" s="70" t="str">
        <f>IFERROR(MID(N533,5,FIND("/",N533,1)-1),LEFT(N533,3))</f>
        <v>OBS</v>
      </c>
      <c r="R533" s="70" t="str">
        <f>CONCATENATE(P533,Q533)</f>
        <v>RESOBS</v>
      </c>
      <c r="S533" s="70" t="str">
        <f>VLOOKUP(R533,'Coding Matrix'!$D$8:$G$45,4,FALSE)</f>
        <v>Plant</v>
      </c>
      <c r="T533" s="70" t="str">
        <f>VLOOKUP(R533,'Coding Matrix'!$D$8:$E$45,2,FALSE)</f>
        <v>Prior Year Reserve amounts scrapped in current year</v>
      </c>
      <c r="V533" s="70" t="s">
        <v>2405</v>
      </c>
    </row>
    <row r="534" spans="1:22" ht="15" customHeight="1" x14ac:dyDescent="0.25">
      <c r="A534" s="64">
        <v>25</v>
      </c>
      <c r="B534" s="62" t="s">
        <v>15</v>
      </c>
      <c r="C534" s="63">
        <v>43209</v>
      </c>
      <c r="D534" s="62" t="s">
        <v>16</v>
      </c>
      <c r="E534" s="62">
        <v>5185</v>
      </c>
      <c r="F534" s="62" t="s">
        <v>17</v>
      </c>
      <c r="G534" s="62" t="s">
        <v>18</v>
      </c>
      <c r="H534" s="62">
        <v>-240</v>
      </c>
      <c r="I534" s="62">
        <v>-99.98</v>
      </c>
      <c r="J534" s="62">
        <v>-240</v>
      </c>
      <c r="K534" s="62">
        <v>0</v>
      </c>
      <c r="L534" s="62" t="s">
        <v>27</v>
      </c>
      <c r="M534" s="62">
        <v>1010</v>
      </c>
      <c r="N534" s="62" t="s">
        <v>174</v>
      </c>
      <c r="O534" s="62">
        <v>25190561</v>
      </c>
      <c r="P534" s="19" t="str">
        <f>MID(L534,3,3)</f>
        <v>DMG</v>
      </c>
      <c r="Q534" s="70" t="str">
        <f>IFERROR(MID(N534,5,FIND("/",N534,1)-1),LEFT(N534,3))</f>
        <v>DWH</v>
      </c>
      <c r="R534" s="70" t="str">
        <f>CONCATENATE(P534,Q534)</f>
        <v>DMGDWH</v>
      </c>
      <c r="S534" s="70" t="str">
        <f>VLOOKUP(R534,'Coding Matrix'!$D$8:$G$45,4,FALSE)</f>
        <v>Plant</v>
      </c>
      <c r="T534" s="70" t="str">
        <f>VLOOKUP(R534,'Coding Matrix'!$D$8:$E$45,2,FALSE)</f>
        <v>Damage Warehouse - Material Handling Damage</v>
      </c>
      <c r="V534" s="70" t="s">
        <v>2265</v>
      </c>
    </row>
    <row r="535" spans="1:22" ht="15" customHeight="1" x14ac:dyDescent="0.25">
      <c r="A535" s="64">
        <v>25</v>
      </c>
      <c r="B535" s="62" t="s">
        <v>15</v>
      </c>
      <c r="C535" s="63">
        <v>43209</v>
      </c>
      <c r="D535" s="62" t="s">
        <v>16</v>
      </c>
      <c r="E535" s="62">
        <v>8050</v>
      </c>
      <c r="F535" s="62" t="s">
        <v>17</v>
      </c>
      <c r="G535" s="62" t="s">
        <v>180</v>
      </c>
      <c r="H535" s="62">
        <v>-50</v>
      </c>
      <c r="I535" s="62">
        <v>-5.0999999999999996</v>
      </c>
      <c r="J535" s="62">
        <v>-50</v>
      </c>
      <c r="K535" s="62">
        <v>0</v>
      </c>
      <c r="L535" s="62" t="s">
        <v>27</v>
      </c>
      <c r="M535" s="62">
        <v>1010</v>
      </c>
      <c r="N535" s="62" t="s">
        <v>174</v>
      </c>
      <c r="O535" s="62">
        <v>25923171</v>
      </c>
      <c r="P535" s="19" t="str">
        <f>MID(L535,3,3)</f>
        <v>DMG</v>
      </c>
      <c r="Q535" s="70" t="str">
        <f>IFERROR(MID(N535,5,FIND("/",N535,1)-1),LEFT(N535,3))</f>
        <v>DWH</v>
      </c>
      <c r="R535" s="70" t="str">
        <f>CONCATENATE(P535,Q535)</f>
        <v>DMGDWH</v>
      </c>
      <c r="S535" s="70" t="str">
        <f>VLOOKUP(R535,'Coding Matrix'!$D$8:$G$45,4,FALSE)</f>
        <v>Plant</v>
      </c>
      <c r="T535" s="70" t="str">
        <f>VLOOKUP(R535,'Coding Matrix'!$D$8:$E$45,2,FALSE)</f>
        <v>Damage Warehouse - Material Handling Damage</v>
      </c>
      <c r="V535" s="70" t="s">
        <v>2285</v>
      </c>
    </row>
    <row r="536" spans="1:22" ht="15" customHeight="1" x14ac:dyDescent="0.25">
      <c r="A536" s="64">
        <v>25</v>
      </c>
      <c r="B536" s="62" t="s">
        <v>15</v>
      </c>
      <c r="C536" s="63">
        <v>43209</v>
      </c>
      <c r="D536" s="62" t="s">
        <v>23</v>
      </c>
      <c r="E536" s="62">
        <v>15144</v>
      </c>
      <c r="F536" s="62" t="s">
        <v>82</v>
      </c>
      <c r="G536" s="62" t="s">
        <v>1802</v>
      </c>
      <c r="H536" s="62">
        <v>-1</v>
      </c>
      <c r="I536" s="62">
        <v>-33.590000000000003</v>
      </c>
      <c r="J536" s="62">
        <v>-50</v>
      </c>
      <c r="K536" s="62">
        <v>0</v>
      </c>
      <c r="L536" s="62" t="s">
        <v>27</v>
      </c>
      <c r="M536" s="62">
        <v>825</v>
      </c>
      <c r="N536" s="62" t="s">
        <v>1803</v>
      </c>
      <c r="O536" s="62">
        <v>25247286</v>
      </c>
      <c r="P536" s="19" t="str">
        <f>MID(L536,3,3)</f>
        <v>DMG</v>
      </c>
      <c r="Q536" s="70" t="str">
        <f>IFERROR(MID(N536,5,FIND("/",N536,1)-1),LEFT(N536,3))</f>
        <v>DWH</v>
      </c>
      <c r="R536" s="70" t="str">
        <f>CONCATENATE(P536,Q536)</f>
        <v>DMGDWH</v>
      </c>
      <c r="S536" s="70" t="str">
        <f>VLOOKUP(R536,'Coding Matrix'!$D$8:$G$45,4,FALSE)</f>
        <v>Plant</v>
      </c>
      <c r="T536" s="70" t="str">
        <f>VLOOKUP(R536,'Coding Matrix'!$D$8:$E$45,2,FALSE)</f>
        <v>Damage Warehouse - Material Handling Damage</v>
      </c>
      <c r="U536" s="70"/>
      <c r="V536" s="70" t="s">
        <v>2406</v>
      </c>
    </row>
    <row r="537" spans="1:22" ht="15" customHeight="1" x14ac:dyDescent="0.25">
      <c r="A537" s="64">
        <v>25</v>
      </c>
      <c r="B537" s="62" t="s">
        <v>15</v>
      </c>
      <c r="C537" s="63">
        <v>43209</v>
      </c>
      <c r="D537" s="62" t="s">
        <v>23</v>
      </c>
      <c r="E537" s="62">
        <v>15824</v>
      </c>
      <c r="F537" s="62" t="s">
        <v>77</v>
      </c>
      <c r="G537" s="62" t="s">
        <v>1819</v>
      </c>
      <c r="H537" s="62">
        <v>-2</v>
      </c>
      <c r="I537" s="62">
        <v>-59.03</v>
      </c>
      <c r="J537" s="62">
        <v>-64</v>
      </c>
      <c r="K537" s="62">
        <v>0</v>
      </c>
      <c r="L537" s="62" t="s">
        <v>34</v>
      </c>
      <c r="M537" s="62">
        <v>1000</v>
      </c>
      <c r="N537" s="62" t="s">
        <v>194</v>
      </c>
      <c r="O537" s="62">
        <v>25227416</v>
      </c>
      <c r="P537" s="19" t="str">
        <f>MID(L537,3,3)</f>
        <v>OOS</v>
      </c>
      <c r="Q537" s="70" t="str">
        <f>IFERROR(MID(N537,5,FIND("/",N537,1)-1),LEFT(N537,3))</f>
        <v>SEL</v>
      </c>
      <c r="R537" s="57" t="str">
        <f>CONCATENATE(P537,Q537)</f>
        <v>OOSSEL</v>
      </c>
      <c r="S537" s="70" t="str">
        <f>VLOOKUP(R537,'Coding Matrix'!$D$8:$G$45,4,FALSE)</f>
        <v>Plant</v>
      </c>
      <c r="T537" s="70" t="str">
        <f>VLOOKUP(R537,'Coding Matrix'!$D$8:$E$45,2,FALSE)</f>
        <v>Seal Issues - Leakers</v>
      </c>
      <c r="V537" s="70" t="s">
        <v>2407</v>
      </c>
    </row>
    <row r="538" spans="1:22" ht="15" customHeight="1" x14ac:dyDescent="0.25">
      <c r="A538" s="64">
        <v>25</v>
      </c>
      <c r="B538" s="62" t="s">
        <v>15</v>
      </c>
      <c r="C538" s="63">
        <v>43209</v>
      </c>
      <c r="D538" s="62" t="s">
        <v>23</v>
      </c>
      <c r="E538" s="62">
        <v>15827</v>
      </c>
      <c r="F538" s="62" t="s">
        <v>77</v>
      </c>
      <c r="G538" s="62" t="s">
        <v>1820</v>
      </c>
      <c r="H538" s="62">
        <v>-3</v>
      </c>
      <c r="I538" s="62">
        <v>-107.66</v>
      </c>
      <c r="J538" s="62">
        <v>-96</v>
      </c>
      <c r="K538" s="62">
        <v>0</v>
      </c>
      <c r="L538" s="62" t="s">
        <v>34</v>
      </c>
      <c r="M538" s="62">
        <v>1000</v>
      </c>
      <c r="N538" s="62" t="s">
        <v>194</v>
      </c>
      <c r="O538" s="62">
        <v>25227414</v>
      </c>
      <c r="P538" s="19" t="str">
        <f>MID(L538,3,3)</f>
        <v>OOS</v>
      </c>
      <c r="Q538" s="70" t="str">
        <f>IFERROR(MID(N538,5,FIND("/",N538,1)-1),LEFT(N538,3))</f>
        <v>SEL</v>
      </c>
      <c r="R538" s="57" t="str">
        <f>CONCATENATE(P538,Q538)</f>
        <v>OOSSEL</v>
      </c>
      <c r="S538" s="70" t="str">
        <f>VLOOKUP(R538,'Coding Matrix'!$D$8:$G$45,4,FALSE)</f>
        <v>Plant</v>
      </c>
      <c r="T538" s="70" t="str">
        <f>VLOOKUP(R538,'Coding Matrix'!$D$8:$E$45,2,FALSE)</f>
        <v>Seal Issues - Leakers</v>
      </c>
      <c r="U538" s="70"/>
      <c r="V538" s="70" t="s">
        <v>2408</v>
      </c>
    </row>
    <row r="539" spans="1:22" ht="15" customHeight="1" x14ac:dyDescent="0.25">
      <c r="A539" s="64">
        <v>25</v>
      </c>
      <c r="B539" s="62" t="s">
        <v>15</v>
      </c>
      <c r="C539" s="63">
        <v>43209</v>
      </c>
      <c r="D539" s="62" t="s">
        <v>16</v>
      </c>
      <c r="E539" s="62">
        <v>17517</v>
      </c>
      <c r="F539" s="62" t="s">
        <v>17</v>
      </c>
      <c r="G539" s="62" t="s">
        <v>1718</v>
      </c>
      <c r="H539" s="62">
        <v>-50</v>
      </c>
      <c r="I539" s="62">
        <v>-99.35</v>
      </c>
      <c r="J539" s="62">
        <v>-50</v>
      </c>
      <c r="K539" s="62">
        <v>0</v>
      </c>
      <c r="L539" s="62" t="s">
        <v>261</v>
      </c>
      <c r="M539" s="62">
        <v>1320</v>
      </c>
      <c r="N539" s="62" t="s">
        <v>76</v>
      </c>
      <c r="O539" s="62">
        <v>25160500</v>
      </c>
      <c r="P539" s="19" t="str">
        <f>MID(L539,3,3)</f>
        <v>RES</v>
      </c>
      <c r="Q539" s="70" t="str">
        <f>IFERROR(MID(N539,5,FIND("/",N539,1)-1),LEFT(N539,3))</f>
        <v>EXP</v>
      </c>
      <c r="R539" s="70" t="str">
        <f>CONCATENATE(P539,Q539)</f>
        <v>RESEXP</v>
      </c>
      <c r="S539" s="70" t="str">
        <f>VLOOKUP(R539,'Coding Matrix'!$D$8:$G$45,4,FALSE)</f>
        <v>Plant</v>
      </c>
      <c r="T539" s="70" t="str">
        <f>VLOOKUP(R539,'Coding Matrix'!$D$8:$E$45,2,FALSE)</f>
        <v>Prior Year Reserve amounts scrapped in current year</v>
      </c>
      <c r="V539" s="70" t="s">
        <v>2342</v>
      </c>
    </row>
    <row r="540" spans="1:22" ht="15" customHeight="1" x14ac:dyDescent="0.25">
      <c r="A540" s="64">
        <v>25</v>
      </c>
      <c r="B540" s="62" t="s">
        <v>15</v>
      </c>
      <c r="C540" s="63">
        <v>43209</v>
      </c>
      <c r="D540" s="62" t="s">
        <v>16</v>
      </c>
      <c r="E540" s="62">
        <v>17517</v>
      </c>
      <c r="F540" s="62" t="s">
        <v>17</v>
      </c>
      <c r="G540" s="62" t="s">
        <v>1718</v>
      </c>
      <c r="H540" s="62">
        <v>-115</v>
      </c>
      <c r="I540" s="62">
        <v>-228.5</v>
      </c>
      <c r="J540" s="62">
        <v>-115</v>
      </c>
      <c r="K540" s="62">
        <v>0</v>
      </c>
      <c r="L540" s="62" t="s">
        <v>261</v>
      </c>
      <c r="M540" s="62">
        <v>1320</v>
      </c>
      <c r="N540" s="62" t="s">
        <v>76</v>
      </c>
      <c r="O540" s="62">
        <v>25161136</v>
      </c>
      <c r="P540" s="19" t="str">
        <f>MID(L540,3,3)</f>
        <v>RES</v>
      </c>
      <c r="Q540" s="70" t="str">
        <f>IFERROR(MID(N540,5,FIND("/",N540,1)-1),LEFT(N540,3))</f>
        <v>EXP</v>
      </c>
      <c r="R540" s="70" t="str">
        <f>CONCATENATE(P540,Q540)</f>
        <v>RESEXP</v>
      </c>
      <c r="S540" s="70" t="str">
        <f>VLOOKUP(R540,'Coding Matrix'!$D$8:$G$45,4,FALSE)</f>
        <v>Plant</v>
      </c>
      <c r="T540" s="70" t="str">
        <f>VLOOKUP(R540,'Coding Matrix'!$D$8:$E$45,2,FALSE)</f>
        <v>Prior Year Reserve amounts scrapped in current year</v>
      </c>
      <c r="U540" s="70"/>
      <c r="V540" s="70" t="s">
        <v>2342</v>
      </c>
    </row>
    <row r="541" spans="1:22" ht="15" customHeight="1" x14ac:dyDescent="0.25">
      <c r="A541" s="64">
        <v>25</v>
      </c>
      <c r="B541" s="62" t="s">
        <v>15</v>
      </c>
      <c r="C541" s="63">
        <v>43209</v>
      </c>
      <c r="D541" s="62" t="s">
        <v>16</v>
      </c>
      <c r="E541" s="62">
        <v>17517</v>
      </c>
      <c r="F541" s="62" t="s">
        <v>17</v>
      </c>
      <c r="G541" s="62" t="s">
        <v>1718</v>
      </c>
      <c r="H541" s="62">
        <v>-200</v>
      </c>
      <c r="I541" s="62">
        <v>-397.4</v>
      </c>
      <c r="J541" s="62">
        <v>-200</v>
      </c>
      <c r="K541" s="62">
        <v>0</v>
      </c>
      <c r="L541" s="62" t="s">
        <v>261</v>
      </c>
      <c r="M541" s="62">
        <v>1320</v>
      </c>
      <c r="N541" s="62" t="s">
        <v>76</v>
      </c>
      <c r="O541" s="62">
        <v>25160501</v>
      </c>
      <c r="P541" s="19" t="str">
        <f>MID(L541,3,3)</f>
        <v>RES</v>
      </c>
      <c r="Q541" s="70" t="str">
        <f>IFERROR(MID(N541,5,FIND("/",N541,1)-1),LEFT(N541,3))</f>
        <v>EXP</v>
      </c>
      <c r="R541" s="70" t="str">
        <f>CONCATENATE(P541,Q541)</f>
        <v>RESEXP</v>
      </c>
      <c r="S541" s="70" t="str">
        <f>VLOOKUP(R541,'Coding Matrix'!$D$8:$G$45,4,FALSE)</f>
        <v>Plant</v>
      </c>
      <c r="T541" s="70" t="str">
        <f>VLOOKUP(R541,'Coding Matrix'!$D$8:$E$45,2,FALSE)</f>
        <v>Prior Year Reserve amounts scrapped in current year</v>
      </c>
      <c r="U541" s="70"/>
      <c r="V541" s="70" t="s">
        <v>2342</v>
      </c>
    </row>
    <row r="542" spans="1:22" ht="15" customHeight="1" x14ac:dyDescent="0.25">
      <c r="A542" s="64">
        <v>25</v>
      </c>
      <c r="B542" s="62" t="s">
        <v>15</v>
      </c>
      <c r="C542" s="63">
        <v>43209</v>
      </c>
      <c r="D542" s="62" t="s">
        <v>23</v>
      </c>
      <c r="E542" s="62">
        <v>17710</v>
      </c>
      <c r="F542" s="62" t="s">
        <v>1825</v>
      </c>
      <c r="G542" s="62" t="s">
        <v>1831</v>
      </c>
      <c r="H542" s="62">
        <v>-1</v>
      </c>
      <c r="I542" s="62">
        <v>-17.489999999999998</v>
      </c>
      <c r="J542" s="62">
        <v>-34.799999999999997</v>
      </c>
      <c r="K542" s="62">
        <v>0</v>
      </c>
      <c r="L542" s="62" t="s">
        <v>34</v>
      </c>
      <c r="M542" s="62">
        <v>643</v>
      </c>
      <c r="N542" s="62" t="s">
        <v>194</v>
      </c>
      <c r="O542" s="62">
        <v>25209835</v>
      </c>
      <c r="P542" s="19" t="str">
        <f>MID(L542,3,3)</f>
        <v>OOS</v>
      </c>
      <c r="Q542" s="70" t="str">
        <f>IFERROR(MID(N542,5,FIND("/",N542,1)-1),LEFT(N542,3))</f>
        <v>SEL</v>
      </c>
      <c r="R542" s="70" t="str">
        <f>CONCATENATE(P542,Q542)</f>
        <v>OOSSEL</v>
      </c>
      <c r="S542" s="70" t="str">
        <f>VLOOKUP(R542,'Coding Matrix'!$D$8:$G$45,4,FALSE)</f>
        <v>Plant</v>
      </c>
      <c r="T542" s="70" t="str">
        <f>VLOOKUP(R542,'Coding Matrix'!$D$8:$E$45,2,FALSE)</f>
        <v>Seal Issues - Leakers</v>
      </c>
      <c r="V542" s="70" t="s">
        <v>2409</v>
      </c>
    </row>
    <row r="543" spans="1:22" ht="15" customHeight="1" x14ac:dyDescent="0.25">
      <c r="A543" s="64">
        <v>25</v>
      </c>
      <c r="B543" s="62" t="s">
        <v>15</v>
      </c>
      <c r="C543" s="63">
        <v>43209</v>
      </c>
      <c r="D543" s="62" t="s">
        <v>23</v>
      </c>
      <c r="E543" s="62">
        <v>21547</v>
      </c>
      <c r="F543" s="62" t="s">
        <v>69</v>
      </c>
      <c r="G543" s="62" t="s">
        <v>1912</v>
      </c>
      <c r="H543" s="62">
        <v>-5</v>
      </c>
      <c r="I543" s="62">
        <v>-90.28</v>
      </c>
      <c r="J543" s="62">
        <v>-150</v>
      </c>
      <c r="K543" s="62">
        <v>0</v>
      </c>
      <c r="L543" s="62" t="s">
        <v>34</v>
      </c>
      <c r="M543" s="62">
        <v>1013</v>
      </c>
      <c r="N543" s="62" t="s">
        <v>194</v>
      </c>
      <c r="O543" s="62">
        <v>43153747</v>
      </c>
      <c r="P543" s="19" t="str">
        <f>MID(L543,3,3)</f>
        <v>OOS</v>
      </c>
      <c r="Q543" s="70" t="str">
        <f>IFERROR(MID(N543,5,FIND("/",N543,1)-1),LEFT(N543,3))</f>
        <v>SEL</v>
      </c>
      <c r="R543" s="70" t="str">
        <f>CONCATENATE(P543,Q543)</f>
        <v>OOSSEL</v>
      </c>
      <c r="S543" s="70" t="str">
        <f>VLOOKUP(R543,'Coding Matrix'!$D$8:$G$45,4,FALSE)</f>
        <v>Plant</v>
      </c>
      <c r="T543" s="70" t="str">
        <f>VLOOKUP(R543,'Coding Matrix'!$D$8:$E$45,2,FALSE)</f>
        <v>Seal Issues - Leakers</v>
      </c>
      <c r="U543" s="70"/>
      <c r="V543" s="70" t="s">
        <v>464</v>
      </c>
    </row>
    <row r="544" spans="1:22" ht="15" customHeight="1" x14ac:dyDescent="0.25">
      <c r="A544" s="64">
        <v>25</v>
      </c>
      <c r="B544" s="62" t="s">
        <v>15</v>
      </c>
      <c r="C544" s="63">
        <v>43209</v>
      </c>
      <c r="D544" s="62" t="s">
        <v>23</v>
      </c>
      <c r="E544" s="62">
        <v>21584</v>
      </c>
      <c r="F544" s="62" t="s">
        <v>236</v>
      </c>
      <c r="G544" s="62" t="s">
        <v>237</v>
      </c>
      <c r="H544" s="62">
        <v>-42</v>
      </c>
      <c r="I544" s="62">
        <v>-1283.28</v>
      </c>
      <c r="J544" s="62">
        <v>-866.5</v>
      </c>
      <c r="K544" s="62">
        <v>0</v>
      </c>
      <c r="L544" s="62" t="s">
        <v>26</v>
      </c>
      <c r="M544" s="62">
        <v>1441</v>
      </c>
      <c r="N544" s="62" t="s">
        <v>1914</v>
      </c>
      <c r="O544" s="62">
        <v>25213319</v>
      </c>
      <c r="P544" s="19" t="str">
        <f>MID(L544,3,3)</f>
        <v>OOS</v>
      </c>
      <c r="Q544" s="70" t="str">
        <f>IFERROR(MID(N544,5,FIND("/",N544,1)-1),LEFT(N544,3))</f>
        <v>APP</v>
      </c>
      <c r="R544" s="70" t="str">
        <f>CONCATENATE(P544,Q544)</f>
        <v>OOSAPP</v>
      </c>
      <c r="S544" s="70" t="str">
        <f>VLOOKUP(R544,'Coding Matrix'!$D$8:$G$45,4,FALSE)</f>
        <v>Plant</v>
      </c>
      <c r="T544" s="70" t="str">
        <f>VLOOKUP(R544,'Coding Matrix'!$D$8:$E$45,2,FALSE)</f>
        <v>Appearance</v>
      </c>
      <c r="V544" s="70" t="s">
        <v>2297</v>
      </c>
    </row>
    <row r="545" spans="1:22" ht="15" customHeight="1" x14ac:dyDescent="0.25">
      <c r="A545" s="64">
        <v>25</v>
      </c>
      <c r="B545" s="62" t="s">
        <v>15</v>
      </c>
      <c r="C545" s="63">
        <v>43209</v>
      </c>
      <c r="D545" s="62" t="s">
        <v>23</v>
      </c>
      <c r="E545" s="62">
        <v>21584</v>
      </c>
      <c r="F545" s="62" t="s">
        <v>236</v>
      </c>
      <c r="G545" s="62" t="s">
        <v>237</v>
      </c>
      <c r="H545" s="62">
        <v>-42</v>
      </c>
      <c r="I545" s="62">
        <v>-1283.28</v>
      </c>
      <c r="J545" s="62">
        <v>-866.5</v>
      </c>
      <c r="K545" s="62">
        <v>0</v>
      </c>
      <c r="L545" s="62" t="s">
        <v>26</v>
      </c>
      <c r="M545" s="62">
        <v>1442</v>
      </c>
      <c r="N545" s="62" t="s">
        <v>1914</v>
      </c>
      <c r="O545" s="62">
        <v>25213320</v>
      </c>
      <c r="P545" s="19" t="str">
        <f>MID(L545,3,3)</f>
        <v>OOS</v>
      </c>
      <c r="Q545" s="70" t="str">
        <f>IFERROR(MID(N545,5,FIND("/",N545,1)-1),LEFT(N545,3))</f>
        <v>APP</v>
      </c>
      <c r="R545" s="70" t="str">
        <f>CONCATENATE(P545,Q545)</f>
        <v>OOSAPP</v>
      </c>
      <c r="S545" s="70" t="str">
        <f>VLOOKUP(R545,'Coding Matrix'!$D$8:$G$45,4,FALSE)</f>
        <v>Plant</v>
      </c>
      <c r="T545" s="70" t="str">
        <f>VLOOKUP(R545,'Coding Matrix'!$D$8:$E$45,2,FALSE)</f>
        <v>Appearance</v>
      </c>
      <c r="V545" s="70" t="s">
        <v>2297</v>
      </c>
    </row>
    <row r="546" spans="1:22" ht="15" customHeight="1" x14ac:dyDescent="0.25">
      <c r="A546" s="64">
        <v>25</v>
      </c>
      <c r="B546" s="62" t="s">
        <v>15</v>
      </c>
      <c r="C546" s="63">
        <v>43209</v>
      </c>
      <c r="D546" s="62" t="s">
        <v>23</v>
      </c>
      <c r="E546" s="62">
        <v>21584</v>
      </c>
      <c r="F546" s="62" t="s">
        <v>236</v>
      </c>
      <c r="G546" s="62" t="s">
        <v>237</v>
      </c>
      <c r="H546" s="62">
        <v>-14</v>
      </c>
      <c r="I546" s="62">
        <v>-427.71</v>
      </c>
      <c r="J546" s="62">
        <v>-288.8</v>
      </c>
      <c r="K546" s="62">
        <v>0</v>
      </c>
      <c r="L546" s="62" t="s">
        <v>26</v>
      </c>
      <c r="M546" s="62">
        <v>1443</v>
      </c>
      <c r="N546" s="62" t="s">
        <v>1914</v>
      </c>
      <c r="O546" s="62">
        <v>25147521</v>
      </c>
      <c r="P546" s="19" t="str">
        <f>MID(L546,3,3)</f>
        <v>OOS</v>
      </c>
      <c r="Q546" s="70" t="str">
        <f>IFERROR(MID(N546,5,FIND("/",N546,1)-1),LEFT(N546,3))</f>
        <v>APP</v>
      </c>
      <c r="R546" s="70" t="str">
        <f>CONCATENATE(P546,Q546)</f>
        <v>OOSAPP</v>
      </c>
      <c r="S546" s="70" t="str">
        <f>VLOOKUP(R546,'Coding Matrix'!$D$8:$G$45,4,FALSE)</f>
        <v>Plant</v>
      </c>
      <c r="T546" s="70" t="str">
        <f>VLOOKUP(R546,'Coding Matrix'!$D$8:$E$45,2,FALSE)</f>
        <v>Appearance</v>
      </c>
      <c r="V546" s="70" t="s">
        <v>2297</v>
      </c>
    </row>
    <row r="547" spans="1:22" ht="15" customHeight="1" x14ac:dyDescent="0.25">
      <c r="A547" s="64">
        <v>25</v>
      </c>
      <c r="B547" s="62" t="s">
        <v>15</v>
      </c>
      <c r="C547" s="63">
        <v>43209</v>
      </c>
      <c r="D547" s="62" t="s">
        <v>16</v>
      </c>
      <c r="E547" s="62">
        <v>22839</v>
      </c>
      <c r="F547" s="62" t="s">
        <v>17</v>
      </c>
      <c r="G547" s="62" t="s">
        <v>1732</v>
      </c>
      <c r="H547" s="62">
        <v>-300</v>
      </c>
      <c r="I547" s="62">
        <v>-1826.34</v>
      </c>
      <c r="J547" s="62">
        <v>-300</v>
      </c>
      <c r="K547" s="62">
        <v>0</v>
      </c>
      <c r="L547" s="62" t="s">
        <v>261</v>
      </c>
      <c r="M547" s="62">
        <v>1320</v>
      </c>
      <c r="N547" s="62" t="s">
        <v>279</v>
      </c>
      <c r="O547" s="62">
        <v>25639171</v>
      </c>
      <c r="P547" s="19" t="str">
        <f>MID(L547,3,3)</f>
        <v>RES</v>
      </c>
      <c r="Q547" s="70" t="str">
        <f>IFERROR(MID(N547,5,FIND("/",N547,1)-1),LEFT(N547,3))</f>
        <v>OBS</v>
      </c>
      <c r="R547" s="70" t="str">
        <f>CONCATENATE(P547,Q547)</f>
        <v>RESOBS</v>
      </c>
      <c r="S547" s="70" t="str">
        <f>VLOOKUP(R547,'Coding Matrix'!$D$8:$G$45,4,FALSE)</f>
        <v>Plant</v>
      </c>
      <c r="T547" s="70" t="str">
        <f>VLOOKUP(R547,'Coding Matrix'!$D$8:$E$45,2,FALSE)</f>
        <v>Prior Year Reserve amounts scrapped in current year</v>
      </c>
      <c r="V547" s="70" t="s">
        <v>2410</v>
      </c>
    </row>
    <row r="548" spans="1:22" ht="15" customHeight="1" x14ac:dyDescent="0.25">
      <c r="A548" s="64">
        <v>25</v>
      </c>
      <c r="B548" s="62" t="s">
        <v>15</v>
      </c>
      <c r="C548" s="63">
        <v>43209</v>
      </c>
      <c r="D548" s="62" t="s">
        <v>60</v>
      </c>
      <c r="E548" s="62">
        <v>23133</v>
      </c>
      <c r="F548" s="62" t="s">
        <v>17</v>
      </c>
      <c r="G548" s="62" t="s">
        <v>266</v>
      </c>
      <c r="H548" s="62">
        <v>-11</v>
      </c>
      <c r="I548" s="62">
        <v>-225.5</v>
      </c>
      <c r="J548" s="62">
        <v>-11</v>
      </c>
      <c r="K548" s="62">
        <v>0</v>
      </c>
      <c r="L548" s="62" t="s">
        <v>2004</v>
      </c>
      <c r="M548" s="62">
        <v>1010</v>
      </c>
      <c r="N548" s="62" t="s">
        <v>2010</v>
      </c>
      <c r="O548" s="62">
        <v>25217666</v>
      </c>
      <c r="P548" s="19" t="str">
        <f>MID(L548,3,3)</f>
        <v>PRD</v>
      </c>
      <c r="Q548" s="70" t="str">
        <f>IFERROR(MID(N548,5,FIND("/",N548,1)-1),LEFT(N548,3))</f>
        <v>PRD</v>
      </c>
      <c r="R548" s="70" t="s">
        <v>1600</v>
      </c>
      <c r="S548" s="70" t="str">
        <f>VLOOKUP(R548,'Coding Matrix'!$D$8:$G$45,4,FALSE)</f>
        <v>Plant</v>
      </c>
      <c r="T548" s="70" t="str">
        <f>VLOOKUP(R548,'Coding Matrix'!$D$8:$E$45,2,FALSE)</f>
        <v>Supplies</v>
      </c>
      <c r="U548" t="s">
        <v>1584</v>
      </c>
      <c r="V548" s="70" t="s">
        <v>2300</v>
      </c>
    </row>
    <row r="549" spans="1:22" ht="15" customHeight="1" x14ac:dyDescent="0.25">
      <c r="A549" s="64">
        <v>25</v>
      </c>
      <c r="B549" s="62" t="s">
        <v>15</v>
      </c>
      <c r="C549" s="63">
        <v>43209</v>
      </c>
      <c r="D549" s="62" t="s">
        <v>16</v>
      </c>
      <c r="E549" s="62">
        <v>28394</v>
      </c>
      <c r="F549" s="62" t="s">
        <v>17</v>
      </c>
      <c r="G549" s="62" t="s">
        <v>1740</v>
      </c>
      <c r="H549" s="62">
        <v>-35.5</v>
      </c>
      <c r="I549" s="62">
        <v>-357.81</v>
      </c>
      <c r="J549" s="62">
        <v>-35.5</v>
      </c>
      <c r="K549" s="62">
        <v>0</v>
      </c>
      <c r="L549" s="62" t="s">
        <v>261</v>
      </c>
      <c r="M549" s="62">
        <v>1325</v>
      </c>
      <c r="N549" s="62" t="s">
        <v>279</v>
      </c>
      <c r="O549" s="62">
        <v>25364598</v>
      </c>
      <c r="P549" s="19" t="str">
        <f>MID(L549,3,3)</f>
        <v>RES</v>
      </c>
      <c r="Q549" s="70" t="str">
        <f>IFERROR(MID(N549,5,FIND("/",N549,1)-1),LEFT(N549,3))</f>
        <v>OBS</v>
      </c>
      <c r="R549" s="70" t="str">
        <f>CONCATENATE(P549,Q549)</f>
        <v>RESOBS</v>
      </c>
      <c r="S549" s="70" t="str">
        <f>VLOOKUP(R549,'Coding Matrix'!$D$8:$G$45,4,FALSE)</f>
        <v>Plant</v>
      </c>
      <c r="T549" s="70" t="str">
        <f>VLOOKUP(R549,'Coding Matrix'!$D$8:$E$45,2,FALSE)</f>
        <v>Prior Year Reserve amounts scrapped in current year</v>
      </c>
      <c r="V549" s="70" t="s">
        <v>2411</v>
      </c>
    </row>
    <row r="550" spans="1:22" ht="15" customHeight="1" x14ac:dyDescent="0.25">
      <c r="A550" s="64">
        <v>25</v>
      </c>
      <c r="B550" s="62" t="s">
        <v>15</v>
      </c>
      <c r="C550" s="63">
        <v>43209</v>
      </c>
      <c r="D550" s="62" t="s">
        <v>16</v>
      </c>
      <c r="E550" s="62">
        <v>28394</v>
      </c>
      <c r="F550" s="62" t="s">
        <v>17</v>
      </c>
      <c r="G550" s="62" t="s">
        <v>1740</v>
      </c>
      <c r="H550" s="62">
        <v>-0.6</v>
      </c>
      <c r="I550" s="62">
        <v>-6.04</v>
      </c>
      <c r="J550" s="62">
        <v>-0.6</v>
      </c>
      <c r="K550" s="62">
        <v>0</v>
      </c>
      <c r="L550" s="62" t="s">
        <v>261</v>
      </c>
      <c r="M550" s="62">
        <v>1325</v>
      </c>
      <c r="N550" s="62" t="s">
        <v>279</v>
      </c>
      <c r="O550" s="62">
        <v>25377802</v>
      </c>
      <c r="P550" s="19" t="str">
        <f>MID(L550,3,3)</f>
        <v>RES</v>
      </c>
      <c r="Q550" s="70" t="str">
        <f>IFERROR(MID(N550,5,FIND("/",N550,1)-1),LEFT(N550,3))</f>
        <v>OBS</v>
      </c>
      <c r="R550" s="70" t="str">
        <f>CONCATENATE(P550,Q550)</f>
        <v>RESOBS</v>
      </c>
      <c r="S550" s="70" t="str">
        <f>VLOOKUP(R550,'Coding Matrix'!$D$8:$G$45,4,FALSE)</f>
        <v>Plant</v>
      </c>
      <c r="T550" s="70" t="str">
        <f>VLOOKUP(R550,'Coding Matrix'!$D$8:$E$45,2,FALSE)</f>
        <v>Prior Year Reserve amounts scrapped in current year</v>
      </c>
      <c r="V550" s="70" t="s">
        <v>2411</v>
      </c>
    </row>
    <row r="551" spans="1:22" ht="15" customHeight="1" x14ac:dyDescent="0.25">
      <c r="A551" s="64">
        <v>25</v>
      </c>
      <c r="B551" s="62" t="s">
        <v>15</v>
      </c>
      <c r="C551" s="63">
        <v>43209</v>
      </c>
      <c r="D551" s="62" t="s">
        <v>60</v>
      </c>
      <c r="E551" s="62">
        <v>28858</v>
      </c>
      <c r="F551" s="62" t="s">
        <v>17</v>
      </c>
      <c r="G551" s="62" t="s">
        <v>2012</v>
      </c>
      <c r="H551" s="62">
        <v>-390</v>
      </c>
      <c r="I551" s="62">
        <v>-219.53</v>
      </c>
      <c r="J551" s="62">
        <v>-390</v>
      </c>
      <c r="K551" s="62">
        <v>0</v>
      </c>
      <c r="L551" s="62" t="s">
        <v>261</v>
      </c>
      <c r="M551" s="62">
        <v>1305</v>
      </c>
      <c r="N551" s="62" t="s">
        <v>1726</v>
      </c>
      <c r="O551" s="62">
        <v>25658456</v>
      </c>
      <c r="P551" s="19" t="str">
        <f>MID(L551,3,3)</f>
        <v>RES</v>
      </c>
      <c r="Q551" s="70" t="str">
        <f>IFERROR(MID(N551,5,FIND("/",N551,1)-1),LEFT(N551,3))</f>
        <v>OBS</v>
      </c>
      <c r="R551" s="70" t="str">
        <f>CONCATENATE(P551,Q551)</f>
        <v>RESOBS</v>
      </c>
      <c r="S551" s="70" t="str">
        <f>VLOOKUP(R551,'Coding Matrix'!$D$8:$G$45,4,FALSE)</f>
        <v>Plant</v>
      </c>
      <c r="T551" s="70" t="str">
        <f>VLOOKUP(R551,'Coding Matrix'!$D$8:$E$45,2,FALSE)</f>
        <v>Prior Year Reserve amounts scrapped in current year</v>
      </c>
      <c r="V551" s="70" t="s">
        <v>2412</v>
      </c>
    </row>
    <row r="552" spans="1:22" ht="15" customHeight="1" x14ac:dyDescent="0.25">
      <c r="A552" s="64">
        <v>25</v>
      </c>
      <c r="B552" s="62" t="s">
        <v>15</v>
      </c>
      <c r="C552" s="63">
        <v>43209</v>
      </c>
      <c r="D552" s="62" t="s">
        <v>60</v>
      </c>
      <c r="E552" s="62">
        <v>28858</v>
      </c>
      <c r="F552" s="62" t="s">
        <v>17</v>
      </c>
      <c r="G552" s="62" t="s">
        <v>2012</v>
      </c>
      <c r="H552" s="62">
        <v>-591</v>
      </c>
      <c r="I552" s="62">
        <v>-332.67</v>
      </c>
      <c r="J552" s="62">
        <v>-591</v>
      </c>
      <c r="K552" s="62">
        <v>0</v>
      </c>
      <c r="L552" s="62" t="s">
        <v>261</v>
      </c>
      <c r="M552" s="62">
        <v>1305</v>
      </c>
      <c r="N552" s="62" t="s">
        <v>1726</v>
      </c>
      <c r="O552" s="62">
        <v>25905268</v>
      </c>
      <c r="P552" s="19" t="str">
        <f>MID(L552,3,3)</f>
        <v>RES</v>
      </c>
      <c r="Q552" s="70" t="str">
        <f>IFERROR(MID(N552,5,FIND("/",N552,1)-1),LEFT(N552,3))</f>
        <v>OBS</v>
      </c>
      <c r="R552" s="70" t="str">
        <f>CONCATENATE(P552,Q552)</f>
        <v>RESOBS</v>
      </c>
      <c r="S552" s="70" t="str">
        <f>VLOOKUP(R552,'Coding Matrix'!$D$8:$G$45,4,FALSE)</f>
        <v>Plant</v>
      </c>
      <c r="T552" s="70" t="str">
        <f>VLOOKUP(R552,'Coding Matrix'!$D$8:$E$45,2,FALSE)</f>
        <v>Prior Year Reserve amounts scrapped in current year</v>
      </c>
      <c r="V552" s="70" t="s">
        <v>2412</v>
      </c>
    </row>
    <row r="553" spans="1:22" ht="15" customHeight="1" x14ac:dyDescent="0.25">
      <c r="A553" s="64">
        <v>25</v>
      </c>
      <c r="B553" s="62" t="s">
        <v>15</v>
      </c>
      <c r="C553" s="63">
        <v>43209</v>
      </c>
      <c r="D553" s="62" t="s">
        <v>60</v>
      </c>
      <c r="E553" s="62">
        <v>28858</v>
      </c>
      <c r="F553" s="62" t="s">
        <v>17</v>
      </c>
      <c r="G553" s="62" t="s">
        <v>2012</v>
      </c>
      <c r="H553" s="62">
        <v>-600</v>
      </c>
      <c r="I553" s="62">
        <v>-337.74</v>
      </c>
      <c r="J553" s="62">
        <v>-600</v>
      </c>
      <c r="K553" s="62">
        <v>0</v>
      </c>
      <c r="L553" s="62" t="s">
        <v>261</v>
      </c>
      <c r="M553" s="62">
        <v>1305</v>
      </c>
      <c r="N553" s="62" t="s">
        <v>1726</v>
      </c>
      <c r="O553" s="62">
        <v>25627767</v>
      </c>
      <c r="P553" s="19" t="str">
        <f>MID(L553,3,3)</f>
        <v>RES</v>
      </c>
      <c r="Q553" s="70" t="str">
        <f>IFERROR(MID(N553,5,FIND("/",N553,1)-1),LEFT(N553,3))</f>
        <v>OBS</v>
      </c>
      <c r="R553" s="70" t="str">
        <f>CONCATENATE(P553,Q553)</f>
        <v>RESOBS</v>
      </c>
      <c r="S553" s="70" t="str">
        <f>VLOOKUP(R553,'Coding Matrix'!$D$8:$G$45,4,FALSE)</f>
        <v>Plant</v>
      </c>
      <c r="T553" s="70" t="str">
        <f>VLOOKUP(R553,'Coding Matrix'!$D$8:$E$45,2,FALSE)</f>
        <v>Prior Year Reserve amounts scrapped in current year</v>
      </c>
      <c r="V553" s="70" t="s">
        <v>2412</v>
      </c>
    </row>
    <row r="554" spans="1:22" ht="15" customHeight="1" x14ac:dyDescent="0.25">
      <c r="A554" s="64">
        <v>25</v>
      </c>
      <c r="B554" s="62" t="s">
        <v>15</v>
      </c>
      <c r="C554" s="63">
        <v>43209</v>
      </c>
      <c r="D554" s="62" t="s">
        <v>60</v>
      </c>
      <c r="E554" s="62">
        <v>28858</v>
      </c>
      <c r="F554" s="62" t="s">
        <v>17</v>
      </c>
      <c r="G554" s="62" t="s">
        <v>2012</v>
      </c>
      <c r="H554" s="62">
        <v>-600</v>
      </c>
      <c r="I554" s="62">
        <v>-337.74</v>
      </c>
      <c r="J554" s="62">
        <v>-600</v>
      </c>
      <c r="K554" s="62">
        <v>0</v>
      </c>
      <c r="L554" s="62" t="s">
        <v>261</v>
      </c>
      <c r="M554" s="62">
        <v>1305</v>
      </c>
      <c r="N554" s="62" t="s">
        <v>1726</v>
      </c>
      <c r="O554" s="62">
        <v>25627768</v>
      </c>
      <c r="P554" s="19" t="str">
        <f>MID(L554,3,3)</f>
        <v>RES</v>
      </c>
      <c r="Q554" s="70" t="str">
        <f>IFERROR(MID(N554,5,FIND("/",N554,1)-1),LEFT(N554,3))</f>
        <v>OBS</v>
      </c>
      <c r="R554" s="70" t="str">
        <f>CONCATENATE(P554,Q554)</f>
        <v>RESOBS</v>
      </c>
      <c r="S554" s="70" t="str">
        <f>VLOOKUP(R554,'Coding Matrix'!$D$8:$G$45,4,FALSE)</f>
        <v>Plant</v>
      </c>
      <c r="T554" s="70" t="str">
        <f>VLOOKUP(R554,'Coding Matrix'!$D$8:$E$45,2,FALSE)</f>
        <v>Prior Year Reserve amounts scrapped in current year</v>
      </c>
      <c r="V554" s="70" t="s">
        <v>2412</v>
      </c>
    </row>
    <row r="555" spans="1:22" ht="15" customHeight="1" x14ac:dyDescent="0.25">
      <c r="A555" s="64">
        <v>25</v>
      </c>
      <c r="B555" s="62" t="s">
        <v>15</v>
      </c>
      <c r="C555" s="63">
        <v>43209</v>
      </c>
      <c r="D555" s="62" t="s">
        <v>60</v>
      </c>
      <c r="E555" s="62">
        <v>28858</v>
      </c>
      <c r="F555" s="62" t="s">
        <v>17</v>
      </c>
      <c r="G555" s="62" t="s">
        <v>2012</v>
      </c>
      <c r="H555" s="62">
        <v>-600</v>
      </c>
      <c r="I555" s="62">
        <v>-337.74</v>
      </c>
      <c r="J555" s="62">
        <v>-600</v>
      </c>
      <c r="K555" s="62">
        <v>0</v>
      </c>
      <c r="L555" s="62" t="s">
        <v>261</v>
      </c>
      <c r="M555" s="62">
        <v>1305</v>
      </c>
      <c r="N555" s="62" t="s">
        <v>1726</v>
      </c>
      <c r="O555" s="62">
        <v>25627769</v>
      </c>
      <c r="P555" s="19" t="str">
        <f>MID(L555,3,3)</f>
        <v>RES</v>
      </c>
      <c r="Q555" s="70" t="str">
        <f>IFERROR(MID(N555,5,FIND("/",N555,1)-1),LEFT(N555,3))</f>
        <v>OBS</v>
      </c>
      <c r="R555" s="70" t="str">
        <f>CONCATENATE(P555,Q555)</f>
        <v>RESOBS</v>
      </c>
      <c r="S555" s="70" t="str">
        <f>VLOOKUP(R555,'Coding Matrix'!$D$8:$G$45,4,FALSE)</f>
        <v>Plant</v>
      </c>
      <c r="T555" s="70" t="str">
        <f>VLOOKUP(R555,'Coding Matrix'!$D$8:$E$45,2,FALSE)</f>
        <v>Prior Year Reserve amounts scrapped in current year</v>
      </c>
      <c r="V555" s="70" t="s">
        <v>2412</v>
      </c>
    </row>
    <row r="556" spans="1:22" ht="15" customHeight="1" x14ac:dyDescent="0.25">
      <c r="A556" s="64">
        <v>25</v>
      </c>
      <c r="B556" s="62" t="s">
        <v>15</v>
      </c>
      <c r="C556" s="63">
        <v>43209</v>
      </c>
      <c r="D556" s="62" t="s">
        <v>60</v>
      </c>
      <c r="E556" s="62">
        <v>28858</v>
      </c>
      <c r="F556" s="62" t="s">
        <v>17</v>
      </c>
      <c r="G556" s="62" t="s">
        <v>2012</v>
      </c>
      <c r="H556" s="62">
        <v>-600</v>
      </c>
      <c r="I556" s="62">
        <v>-337.74</v>
      </c>
      <c r="J556" s="62">
        <v>-600</v>
      </c>
      <c r="K556" s="62">
        <v>0</v>
      </c>
      <c r="L556" s="62" t="s">
        <v>261</v>
      </c>
      <c r="M556" s="62">
        <v>1305</v>
      </c>
      <c r="N556" s="62" t="s">
        <v>1726</v>
      </c>
      <c r="O556" s="62">
        <v>25627770</v>
      </c>
      <c r="P556" s="19" t="str">
        <f>MID(L556,3,3)</f>
        <v>RES</v>
      </c>
      <c r="Q556" s="70" t="str">
        <f>IFERROR(MID(N556,5,FIND("/",N556,1)-1),LEFT(N556,3))</f>
        <v>OBS</v>
      </c>
      <c r="R556" s="70" t="str">
        <f>CONCATENATE(P556,Q556)</f>
        <v>RESOBS</v>
      </c>
      <c r="S556" s="70" t="str">
        <f>VLOOKUP(R556,'Coding Matrix'!$D$8:$G$45,4,FALSE)</f>
        <v>Plant</v>
      </c>
      <c r="T556" s="70" t="str">
        <f>VLOOKUP(R556,'Coding Matrix'!$D$8:$E$45,2,FALSE)</f>
        <v>Prior Year Reserve amounts scrapped in current year</v>
      </c>
      <c r="V556" s="70" t="s">
        <v>2412</v>
      </c>
    </row>
    <row r="557" spans="1:22" ht="15" customHeight="1" x14ac:dyDescent="0.25">
      <c r="A557" s="64">
        <v>25</v>
      </c>
      <c r="B557" s="62" t="s">
        <v>15</v>
      </c>
      <c r="C557" s="63">
        <v>43209</v>
      </c>
      <c r="D557" s="62" t="s">
        <v>60</v>
      </c>
      <c r="E557" s="62">
        <v>28858</v>
      </c>
      <c r="F557" s="62" t="s">
        <v>17</v>
      </c>
      <c r="G557" s="62" t="s">
        <v>2012</v>
      </c>
      <c r="H557" s="62">
        <v>-600</v>
      </c>
      <c r="I557" s="62">
        <v>-337.74</v>
      </c>
      <c r="J557" s="62">
        <v>-600</v>
      </c>
      <c r="K557" s="62">
        <v>0</v>
      </c>
      <c r="L557" s="62" t="s">
        <v>261</v>
      </c>
      <c r="M557" s="62">
        <v>1305</v>
      </c>
      <c r="N557" s="62" t="s">
        <v>1726</v>
      </c>
      <c r="O557" s="62">
        <v>25627778</v>
      </c>
      <c r="P557" s="19" t="str">
        <f>MID(L557,3,3)</f>
        <v>RES</v>
      </c>
      <c r="Q557" s="70" t="str">
        <f>IFERROR(MID(N557,5,FIND("/",N557,1)-1),LEFT(N557,3))</f>
        <v>OBS</v>
      </c>
      <c r="R557" s="70" t="str">
        <f>CONCATENATE(P557,Q557)</f>
        <v>RESOBS</v>
      </c>
      <c r="S557" s="70" t="str">
        <f>VLOOKUP(R557,'Coding Matrix'!$D$8:$G$45,4,FALSE)</f>
        <v>Plant</v>
      </c>
      <c r="T557" s="70" t="str">
        <f>VLOOKUP(R557,'Coding Matrix'!$D$8:$E$45,2,FALSE)</f>
        <v>Prior Year Reserve amounts scrapped in current year</v>
      </c>
      <c r="V557" s="70" t="s">
        <v>2412</v>
      </c>
    </row>
    <row r="558" spans="1:22" ht="15" customHeight="1" x14ac:dyDescent="0.25">
      <c r="A558" s="64">
        <v>25</v>
      </c>
      <c r="B558" s="62" t="s">
        <v>15</v>
      </c>
      <c r="C558" s="63">
        <v>43209</v>
      </c>
      <c r="D558" s="62" t="s">
        <v>16</v>
      </c>
      <c r="E558" s="62">
        <v>35571</v>
      </c>
      <c r="F558" s="62" t="s">
        <v>17</v>
      </c>
      <c r="G558" s="62" t="s">
        <v>1749</v>
      </c>
      <c r="H558" s="62">
        <v>-72</v>
      </c>
      <c r="I558" s="62">
        <v>-234.9</v>
      </c>
      <c r="J558" s="62">
        <v>-72</v>
      </c>
      <c r="K558" s="62">
        <v>0</v>
      </c>
      <c r="L558" s="62" t="s">
        <v>261</v>
      </c>
      <c r="M558" s="62">
        <v>920</v>
      </c>
      <c r="N558" s="62" t="s">
        <v>279</v>
      </c>
      <c r="O558" s="62">
        <v>25377359</v>
      </c>
      <c r="P558" s="19" t="str">
        <f>MID(L558,3,3)</f>
        <v>RES</v>
      </c>
      <c r="Q558" s="70" t="str">
        <f>IFERROR(MID(N558,5,FIND("/",N558,1)-1),LEFT(N558,3))</f>
        <v>OBS</v>
      </c>
      <c r="R558" s="70" t="str">
        <f>CONCATENATE(P558,Q558)</f>
        <v>RESOBS</v>
      </c>
      <c r="S558" s="70" t="str">
        <f>VLOOKUP(R558,'Coding Matrix'!$D$8:$G$45,4,FALSE)</f>
        <v>Plant</v>
      </c>
      <c r="T558" s="70" t="str">
        <f>VLOOKUP(R558,'Coding Matrix'!$D$8:$E$45,2,FALSE)</f>
        <v>Prior Year Reserve amounts scrapped in current year</v>
      </c>
      <c r="V558" s="70" t="s">
        <v>2413</v>
      </c>
    </row>
    <row r="559" spans="1:22" ht="15" customHeight="1" x14ac:dyDescent="0.25">
      <c r="A559" s="64">
        <v>25</v>
      </c>
      <c r="B559" s="62" t="s">
        <v>15</v>
      </c>
      <c r="C559" s="63">
        <v>43209</v>
      </c>
      <c r="D559" s="62" t="s">
        <v>16</v>
      </c>
      <c r="E559" s="62">
        <v>35571</v>
      </c>
      <c r="F559" s="62" t="s">
        <v>17</v>
      </c>
      <c r="G559" s="62" t="s">
        <v>1749</v>
      </c>
      <c r="H559" s="62">
        <v>-360</v>
      </c>
      <c r="I559" s="62">
        <v>-1174.5</v>
      </c>
      <c r="J559" s="62">
        <v>-360</v>
      </c>
      <c r="K559" s="62">
        <v>0</v>
      </c>
      <c r="L559" s="62" t="s">
        <v>261</v>
      </c>
      <c r="M559" s="62">
        <v>920</v>
      </c>
      <c r="N559" s="62" t="s">
        <v>279</v>
      </c>
      <c r="O559" s="62">
        <v>25493726</v>
      </c>
      <c r="P559" s="19" t="str">
        <f>MID(L559,3,3)</f>
        <v>RES</v>
      </c>
      <c r="Q559" s="70" t="str">
        <f>IFERROR(MID(N559,5,FIND("/",N559,1)-1),LEFT(N559,3))</f>
        <v>OBS</v>
      </c>
      <c r="R559" s="70" t="str">
        <f>CONCATENATE(P559,Q559)</f>
        <v>RESOBS</v>
      </c>
      <c r="S559" s="70" t="str">
        <f>VLOOKUP(R559,'Coding Matrix'!$D$8:$G$45,4,FALSE)</f>
        <v>Plant</v>
      </c>
      <c r="T559" s="70" t="str">
        <f>VLOOKUP(R559,'Coding Matrix'!$D$8:$E$45,2,FALSE)</f>
        <v>Prior Year Reserve amounts scrapped in current year</v>
      </c>
      <c r="V559" s="70" t="s">
        <v>2413</v>
      </c>
    </row>
    <row r="560" spans="1:22" ht="15" customHeight="1" x14ac:dyDescent="0.25">
      <c r="A560" s="64">
        <v>25</v>
      </c>
      <c r="B560" s="62" t="s">
        <v>15</v>
      </c>
      <c r="C560" s="63">
        <v>43209</v>
      </c>
      <c r="D560" s="62" t="s">
        <v>16</v>
      </c>
      <c r="E560" s="62">
        <v>35571</v>
      </c>
      <c r="F560" s="62" t="s">
        <v>17</v>
      </c>
      <c r="G560" s="62" t="s">
        <v>1749</v>
      </c>
      <c r="H560" s="62">
        <v>-756</v>
      </c>
      <c r="I560" s="62">
        <v>-2466.4499999999998</v>
      </c>
      <c r="J560" s="62">
        <v>-756</v>
      </c>
      <c r="K560" s="62">
        <v>0</v>
      </c>
      <c r="L560" s="62" t="s">
        <v>261</v>
      </c>
      <c r="M560" s="62">
        <v>920</v>
      </c>
      <c r="N560" s="62" t="s">
        <v>279</v>
      </c>
      <c r="O560" s="62">
        <v>25657279</v>
      </c>
      <c r="P560" s="19" t="str">
        <f>MID(L560,3,3)</f>
        <v>RES</v>
      </c>
      <c r="Q560" s="70" t="str">
        <f>IFERROR(MID(N560,5,FIND("/",N560,1)-1),LEFT(N560,3))</f>
        <v>OBS</v>
      </c>
      <c r="R560" s="70" t="str">
        <f>CONCATENATE(P560,Q560)</f>
        <v>RESOBS</v>
      </c>
      <c r="S560" s="70" t="str">
        <f>VLOOKUP(R560,'Coding Matrix'!$D$8:$G$45,4,FALSE)</f>
        <v>Plant</v>
      </c>
      <c r="T560" s="70" t="str">
        <f>VLOOKUP(R560,'Coding Matrix'!$D$8:$E$45,2,FALSE)</f>
        <v>Prior Year Reserve amounts scrapped in current year</v>
      </c>
      <c r="V560" s="70" t="s">
        <v>2413</v>
      </c>
    </row>
    <row r="561" spans="1:22" ht="15" customHeight="1" x14ac:dyDescent="0.25">
      <c r="A561" s="64">
        <v>25</v>
      </c>
      <c r="B561" s="62" t="s">
        <v>15</v>
      </c>
      <c r="C561" s="63">
        <v>43209</v>
      </c>
      <c r="D561" s="62" t="s">
        <v>16</v>
      </c>
      <c r="E561" s="62">
        <v>35571</v>
      </c>
      <c r="F561" s="62" t="s">
        <v>17</v>
      </c>
      <c r="G561" s="62" t="s">
        <v>1749</v>
      </c>
      <c r="H561" s="62">
        <v>-836</v>
      </c>
      <c r="I561" s="62">
        <v>-2727.45</v>
      </c>
      <c r="J561" s="62">
        <v>-836</v>
      </c>
      <c r="K561" s="62">
        <v>0</v>
      </c>
      <c r="L561" s="62" t="s">
        <v>261</v>
      </c>
      <c r="M561" s="62">
        <v>920</v>
      </c>
      <c r="N561" s="62" t="s">
        <v>279</v>
      </c>
      <c r="O561" s="62">
        <v>25493003</v>
      </c>
      <c r="P561" s="19" t="str">
        <f>MID(L561,3,3)</f>
        <v>RES</v>
      </c>
      <c r="Q561" s="70" t="str">
        <f>IFERROR(MID(N561,5,FIND("/",N561,1)-1),LEFT(N561,3))</f>
        <v>OBS</v>
      </c>
      <c r="R561" s="70" t="str">
        <f>CONCATENATE(P561,Q561)</f>
        <v>RESOBS</v>
      </c>
      <c r="S561" s="70" t="str">
        <f>VLOOKUP(R561,'Coding Matrix'!$D$8:$G$45,4,FALSE)</f>
        <v>Plant</v>
      </c>
      <c r="T561" s="70" t="str">
        <f>VLOOKUP(R561,'Coding Matrix'!$D$8:$E$45,2,FALSE)</f>
        <v>Prior Year Reserve amounts scrapped in current year</v>
      </c>
      <c r="V561" s="70" t="s">
        <v>2413</v>
      </c>
    </row>
    <row r="562" spans="1:22" ht="15" customHeight="1" x14ac:dyDescent="0.25">
      <c r="A562" s="64">
        <v>25</v>
      </c>
      <c r="B562" s="62" t="s">
        <v>15</v>
      </c>
      <c r="C562" s="63">
        <v>43209</v>
      </c>
      <c r="D562" s="62" t="s">
        <v>16</v>
      </c>
      <c r="E562" s="62">
        <v>35571</v>
      </c>
      <c r="F562" s="62" t="s">
        <v>17</v>
      </c>
      <c r="G562" s="62" t="s">
        <v>1749</v>
      </c>
      <c r="H562" s="62">
        <v>-1680</v>
      </c>
      <c r="I562" s="62">
        <v>-5481</v>
      </c>
      <c r="J562" s="62">
        <v>-1680</v>
      </c>
      <c r="K562" s="62">
        <v>0</v>
      </c>
      <c r="L562" s="62" t="s">
        <v>261</v>
      </c>
      <c r="M562" s="62">
        <v>920</v>
      </c>
      <c r="N562" s="62" t="s">
        <v>279</v>
      </c>
      <c r="O562" s="62">
        <v>25554977</v>
      </c>
      <c r="P562" s="19" t="str">
        <f>MID(L562,3,3)</f>
        <v>RES</v>
      </c>
      <c r="Q562" s="70" t="str">
        <f>IFERROR(MID(N562,5,FIND("/",N562,1)-1),LEFT(N562,3))</f>
        <v>OBS</v>
      </c>
      <c r="R562" s="70" t="str">
        <f>CONCATENATE(P562,Q562)</f>
        <v>RESOBS</v>
      </c>
      <c r="S562" s="70" t="str">
        <f>VLOOKUP(R562,'Coding Matrix'!$D$8:$G$45,4,FALSE)</f>
        <v>Plant</v>
      </c>
      <c r="T562" s="70" t="str">
        <f>VLOOKUP(R562,'Coding Matrix'!$D$8:$E$45,2,FALSE)</f>
        <v>Prior Year Reserve amounts scrapped in current year</v>
      </c>
      <c r="U562" s="70"/>
      <c r="V562" s="70" t="s">
        <v>2413</v>
      </c>
    </row>
    <row r="563" spans="1:22" x14ac:dyDescent="0.25">
      <c r="A563" s="64">
        <v>25</v>
      </c>
      <c r="B563" s="62" t="s">
        <v>15</v>
      </c>
      <c r="C563" s="63">
        <v>43209</v>
      </c>
      <c r="D563" s="62" t="s">
        <v>16</v>
      </c>
      <c r="E563" s="62">
        <v>35622</v>
      </c>
      <c r="F563" s="62" t="s">
        <v>17</v>
      </c>
      <c r="G563" s="62" t="s">
        <v>1753</v>
      </c>
      <c r="H563" s="62">
        <v>-1050</v>
      </c>
      <c r="I563" s="62">
        <v>-212.2</v>
      </c>
      <c r="J563" s="62">
        <v>-1050</v>
      </c>
      <c r="K563" s="62">
        <v>0</v>
      </c>
      <c r="L563" s="62" t="s">
        <v>26</v>
      </c>
      <c r="M563" s="62">
        <v>1428</v>
      </c>
      <c r="N563" s="62" t="s">
        <v>1754</v>
      </c>
      <c r="O563" s="62">
        <v>25031402</v>
      </c>
      <c r="P563" s="19" t="str">
        <f>MID(L563,3,3)</f>
        <v>OOS</v>
      </c>
      <c r="Q563" s="70" t="str">
        <f>IFERROR(MID(N563,5,FIND("/",N563,1)-1),LEFT(N563,3))</f>
        <v>MIC</v>
      </c>
      <c r="R563" s="70" t="str">
        <f>CONCATENATE(P563,Q563)</f>
        <v>OOSMIC</v>
      </c>
      <c r="S563" s="70" t="str">
        <f>VLOOKUP(R563,'Coding Matrix'!$D$8:$G$45,4,FALSE)</f>
        <v>Plant</v>
      </c>
      <c r="T563" s="70" t="str">
        <f>VLOOKUP(R563,'Coding Matrix'!$D$8:$E$45,2,FALSE)</f>
        <v>Micro issue</v>
      </c>
      <c r="U563" s="70"/>
      <c r="V563" s="70" t="s">
        <v>2414</v>
      </c>
    </row>
    <row r="564" spans="1:22" x14ac:dyDescent="0.25">
      <c r="A564" s="64">
        <v>25</v>
      </c>
      <c r="B564" s="62" t="s">
        <v>15</v>
      </c>
      <c r="C564" s="63">
        <v>43209</v>
      </c>
      <c r="D564" s="62" t="s">
        <v>16</v>
      </c>
      <c r="E564" s="62">
        <v>35622</v>
      </c>
      <c r="F564" s="62" t="s">
        <v>17</v>
      </c>
      <c r="G564" s="62" t="s">
        <v>1753</v>
      </c>
      <c r="H564" s="62">
        <v>-500</v>
      </c>
      <c r="I564" s="62">
        <v>-101.05</v>
      </c>
      <c r="J564" s="62">
        <v>-500</v>
      </c>
      <c r="K564" s="62">
        <v>0</v>
      </c>
      <c r="L564" s="62" t="s">
        <v>26</v>
      </c>
      <c r="M564" s="62">
        <v>1429</v>
      </c>
      <c r="N564" s="62" t="s">
        <v>1754</v>
      </c>
      <c r="O564" s="62">
        <v>25181669</v>
      </c>
      <c r="P564" s="19" t="str">
        <f>MID(L564,3,3)</f>
        <v>OOS</v>
      </c>
      <c r="Q564" s="70" t="str">
        <f>IFERROR(MID(N564,5,FIND("/",N564,1)-1),LEFT(N564,3))</f>
        <v>MIC</v>
      </c>
      <c r="R564" s="70" t="str">
        <f>CONCATENATE(P564,Q564)</f>
        <v>OOSMIC</v>
      </c>
      <c r="S564" s="70" t="str">
        <f>VLOOKUP(R564,'Coding Matrix'!$D$8:$G$45,4,FALSE)</f>
        <v>Plant</v>
      </c>
      <c r="T564" s="70" t="str">
        <f>VLOOKUP(R564,'Coding Matrix'!$D$8:$E$45,2,FALSE)</f>
        <v>Micro issue</v>
      </c>
      <c r="U564" s="70"/>
      <c r="V564" s="70" t="s">
        <v>2414</v>
      </c>
    </row>
    <row r="565" spans="1:22" x14ac:dyDescent="0.25">
      <c r="A565" s="64">
        <v>25</v>
      </c>
      <c r="B565" s="62" t="s">
        <v>15</v>
      </c>
      <c r="C565" s="63">
        <v>43209</v>
      </c>
      <c r="D565" s="62" t="s">
        <v>16</v>
      </c>
      <c r="E565" s="62">
        <v>35657</v>
      </c>
      <c r="F565" s="62" t="s">
        <v>17</v>
      </c>
      <c r="G565" s="62" t="s">
        <v>1755</v>
      </c>
      <c r="H565" s="62">
        <v>-200</v>
      </c>
      <c r="I565" s="62">
        <v>-2966</v>
      </c>
      <c r="J565" s="62">
        <v>-200</v>
      </c>
      <c r="K565" s="62">
        <v>0</v>
      </c>
      <c r="L565" s="62" t="s">
        <v>261</v>
      </c>
      <c r="M565" s="62">
        <v>920</v>
      </c>
      <c r="N565" s="62" t="s">
        <v>279</v>
      </c>
      <c r="O565" s="62">
        <v>25657960</v>
      </c>
      <c r="P565" s="19" t="str">
        <f>MID(L565,3,3)</f>
        <v>RES</v>
      </c>
      <c r="Q565" s="70" t="str">
        <f>IFERROR(MID(N565,5,FIND("/",N565,1)-1),LEFT(N565,3))</f>
        <v>OBS</v>
      </c>
      <c r="R565" s="70" t="str">
        <f>CONCATENATE(P565,Q565)</f>
        <v>RESOBS</v>
      </c>
      <c r="S565" s="70" t="str">
        <f>VLOOKUP(R565,'Coding Matrix'!$D$8:$G$45,4,FALSE)</f>
        <v>Plant</v>
      </c>
      <c r="T565" s="70" t="str">
        <f>VLOOKUP(R565,'Coding Matrix'!$D$8:$E$45,2,FALSE)</f>
        <v>Prior Year Reserve amounts scrapped in current year</v>
      </c>
      <c r="U565" s="70"/>
      <c r="V565" s="70" t="s">
        <v>2415</v>
      </c>
    </row>
    <row r="566" spans="1:22" x14ac:dyDescent="0.25">
      <c r="A566" s="64">
        <v>25</v>
      </c>
      <c r="B566" s="62" t="s">
        <v>15</v>
      </c>
      <c r="C566" s="63">
        <v>43209</v>
      </c>
      <c r="D566" s="62" t="s">
        <v>16</v>
      </c>
      <c r="E566" s="62">
        <v>35657</v>
      </c>
      <c r="F566" s="62" t="s">
        <v>17</v>
      </c>
      <c r="G566" s="62" t="s">
        <v>1755</v>
      </c>
      <c r="H566" s="62">
        <v>-200</v>
      </c>
      <c r="I566" s="62">
        <v>-2966</v>
      </c>
      <c r="J566" s="62">
        <v>-200</v>
      </c>
      <c r="K566" s="62">
        <v>0</v>
      </c>
      <c r="L566" s="62" t="s">
        <v>261</v>
      </c>
      <c r="M566" s="62">
        <v>920</v>
      </c>
      <c r="N566" s="62" t="s">
        <v>279</v>
      </c>
      <c r="O566" s="62">
        <v>25492097</v>
      </c>
      <c r="P566" s="19" t="str">
        <f>MID(L566,3,3)</f>
        <v>RES</v>
      </c>
      <c r="Q566" s="70" t="str">
        <f>IFERROR(MID(N566,5,FIND("/",N566,1)-1),LEFT(N566,3))</f>
        <v>OBS</v>
      </c>
      <c r="R566" s="70" t="str">
        <f>CONCATENATE(P566,Q566)</f>
        <v>RESOBS</v>
      </c>
      <c r="S566" s="70" t="str">
        <f>VLOOKUP(R566,'Coding Matrix'!$D$8:$G$45,4,FALSE)</f>
        <v>Plant</v>
      </c>
      <c r="T566" s="70" t="str">
        <f>VLOOKUP(R566,'Coding Matrix'!$D$8:$E$45,2,FALSE)</f>
        <v>Prior Year Reserve amounts scrapped in current year</v>
      </c>
      <c r="U566" s="70"/>
      <c r="V566" s="70" t="s">
        <v>2415</v>
      </c>
    </row>
    <row r="567" spans="1:22" x14ac:dyDescent="0.25">
      <c r="A567" s="64">
        <v>25</v>
      </c>
      <c r="B567" s="62" t="s">
        <v>15</v>
      </c>
      <c r="C567" s="63">
        <v>43209</v>
      </c>
      <c r="D567" s="62" t="s">
        <v>16</v>
      </c>
      <c r="E567" s="62">
        <v>35657</v>
      </c>
      <c r="F567" s="62" t="s">
        <v>17</v>
      </c>
      <c r="G567" s="62" t="s">
        <v>1755</v>
      </c>
      <c r="H567" s="62">
        <v>-400</v>
      </c>
      <c r="I567" s="62">
        <v>-5932</v>
      </c>
      <c r="J567" s="62">
        <v>-400</v>
      </c>
      <c r="K567" s="62">
        <v>0</v>
      </c>
      <c r="L567" s="62" t="s">
        <v>261</v>
      </c>
      <c r="M567" s="62">
        <v>920</v>
      </c>
      <c r="N567" s="62" t="s">
        <v>279</v>
      </c>
      <c r="O567" s="62">
        <v>25554945</v>
      </c>
      <c r="P567" s="19" t="str">
        <f>MID(L567,3,3)</f>
        <v>RES</v>
      </c>
      <c r="Q567" s="70" t="str">
        <f>IFERROR(MID(N567,5,FIND("/",N567,1)-1),LEFT(N567,3))</f>
        <v>OBS</v>
      </c>
      <c r="R567" s="70" t="str">
        <f>CONCATENATE(P567,Q567)</f>
        <v>RESOBS</v>
      </c>
      <c r="S567" s="70" t="str">
        <f>VLOOKUP(R567,'Coding Matrix'!$D$8:$G$45,4,FALSE)</f>
        <v>Plant</v>
      </c>
      <c r="T567" s="70" t="str">
        <f>VLOOKUP(R567,'Coding Matrix'!$D$8:$E$45,2,FALSE)</f>
        <v>Prior Year Reserve amounts scrapped in current year</v>
      </c>
      <c r="U567" s="70"/>
      <c r="V567" s="70" t="s">
        <v>2415</v>
      </c>
    </row>
    <row r="568" spans="1:22" x14ac:dyDescent="0.25">
      <c r="A568" s="64">
        <v>25</v>
      </c>
      <c r="B568" s="62" t="s">
        <v>15</v>
      </c>
      <c r="C568" s="63">
        <v>43209</v>
      </c>
      <c r="D568" s="62" t="s">
        <v>16</v>
      </c>
      <c r="E568" s="62">
        <v>35657</v>
      </c>
      <c r="F568" s="62" t="s">
        <v>17</v>
      </c>
      <c r="G568" s="62" t="s">
        <v>1755</v>
      </c>
      <c r="H568" s="62">
        <v>-400</v>
      </c>
      <c r="I568" s="62">
        <v>-5932</v>
      </c>
      <c r="J568" s="62">
        <v>-400</v>
      </c>
      <c r="K568" s="62">
        <v>0</v>
      </c>
      <c r="L568" s="62" t="s">
        <v>261</v>
      </c>
      <c r="M568" s="62">
        <v>920</v>
      </c>
      <c r="N568" s="62" t="s">
        <v>279</v>
      </c>
      <c r="O568" s="62">
        <v>25514597</v>
      </c>
      <c r="P568" s="19" t="str">
        <f>MID(L568,3,3)</f>
        <v>RES</v>
      </c>
      <c r="Q568" s="70" t="str">
        <f>IFERROR(MID(N568,5,FIND("/",N568,1)-1),LEFT(N568,3))</f>
        <v>OBS</v>
      </c>
      <c r="R568" s="70" t="str">
        <f>CONCATENATE(P568,Q568)</f>
        <v>RESOBS</v>
      </c>
      <c r="S568" s="70" t="str">
        <f>VLOOKUP(R568,'Coding Matrix'!$D$8:$G$45,4,FALSE)</f>
        <v>Plant</v>
      </c>
      <c r="T568" s="70" t="str">
        <f>VLOOKUP(R568,'Coding Matrix'!$D$8:$E$45,2,FALSE)</f>
        <v>Prior Year Reserve amounts scrapped in current year</v>
      </c>
      <c r="U568" s="70"/>
      <c r="V568" s="70" t="s">
        <v>2415</v>
      </c>
    </row>
    <row r="569" spans="1:22" x14ac:dyDescent="0.25">
      <c r="A569" s="64">
        <v>25</v>
      </c>
      <c r="B569" s="62" t="s">
        <v>15</v>
      </c>
      <c r="C569" s="63">
        <v>43209</v>
      </c>
      <c r="D569" s="62" t="s">
        <v>16</v>
      </c>
      <c r="E569" s="62">
        <v>35854</v>
      </c>
      <c r="F569" s="62" t="s">
        <v>17</v>
      </c>
      <c r="G569" s="62" t="s">
        <v>1758</v>
      </c>
      <c r="H569" s="62">
        <v>-275</v>
      </c>
      <c r="I569" s="62">
        <v>-1075.25</v>
      </c>
      <c r="J569" s="62">
        <v>-275</v>
      </c>
      <c r="K569" s="62">
        <v>0</v>
      </c>
      <c r="L569" s="62" t="s">
        <v>261</v>
      </c>
      <c r="M569" s="62">
        <v>920</v>
      </c>
      <c r="N569" s="62" t="s">
        <v>279</v>
      </c>
      <c r="O569" s="62">
        <v>25265838</v>
      </c>
      <c r="P569" s="19" t="str">
        <f>MID(L569,3,3)</f>
        <v>RES</v>
      </c>
      <c r="Q569" s="70" t="str">
        <f>IFERROR(MID(N569,5,FIND("/",N569,1)-1),LEFT(N569,3))</f>
        <v>OBS</v>
      </c>
      <c r="R569" s="70" t="str">
        <f>CONCATENATE(P569,Q569)</f>
        <v>RESOBS</v>
      </c>
      <c r="S569" s="70" t="str">
        <f>VLOOKUP(R569,'Coding Matrix'!$D$8:$G$45,4,FALSE)</f>
        <v>Plant</v>
      </c>
      <c r="T569" s="70" t="str">
        <f>VLOOKUP(R569,'Coding Matrix'!$D$8:$E$45,2,FALSE)</f>
        <v>Prior Year Reserve amounts scrapped in current year</v>
      </c>
      <c r="U569" s="70"/>
      <c r="V569" s="70" t="s">
        <v>2416</v>
      </c>
    </row>
    <row r="570" spans="1:22" x14ac:dyDescent="0.25">
      <c r="A570" s="64">
        <v>25</v>
      </c>
      <c r="B570" s="62" t="s">
        <v>15</v>
      </c>
      <c r="C570" s="63">
        <v>43209</v>
      </c>
      <c r="D570" s="62" t="s">
        <v>16</v>
      </c>
      <c r="E570" s="62">
        <v>39777</v>
      </c>
      <c r="F570" s="62" t="s">
        <v>17</v>
      </c>
      <c r="G570" s="62" t="s">
        <v>1768</v>
      </c>
      <c r="H570" s="62">
        <v>-2000</v>
      </c>
      <c r="I570" s="62">
        <v>-1026.8</v>
      </c>
      <c r="J570" s="62">
        <v>-2000</v>
      </c>
      <c r="K570" s="62">
        <v>0</v>
      </c>
      <c r="L570" s="62" t="s">
        <v>27</v>
      </c>
      <c r="M570" s="62">
        <v>745</v>
      </c>
      <c r="N570" s="62" t="s">
        <v>1769</v>
      </c>
      <c r="O570" s="62">
        <v>25897200</v>
      </c>
      <c r="P570" s="19" t="str">
        <f>MID(L570,3,3)</f>
        <v>DMG</v>
      </c>
      <c r="Q570" s="70" t="str">
        <f>IFERROR(MID(N570,5,FIND("/",N570,1)-1),LEFT(N570,3))</f>
        <v>DWH</v>
      </c>
      <c r="R570" s="70" t="str">
        <f>CONCATENATE(P570,Q570)</f>
        <v>DMGDWH</v>
      </c>
      <c r="S570" s="70" t="str">
        <f>VLOOKUP(R570,'Coding Matrix'!$D$8:$G$45,4,FALSE)</f>
        <v>Plant</v>
      </c>
      <c r="T570" s="70" t="str">
        <f>VLOOKUP(R570,'Coding Matrix'!$D$8:$E$45,2,FALSE)</f>
        <v>Damage Warehouse - Material Handling Damage</v>
      </c>
      <c r="U570" s="70"/>
      <c r="V570" s="70" t="s">
        <v>2417</v>
      </c>
    </row>
    <row r="571" spans="1:22" x14ac:dyDescent="0.25">
      <c r="A571" s="64">
        <v>25</v>
      </c>
      <c r="B571" s="62" t="s">
        <v>15</v>
      </c>
      <c r="C571" s="63">
        <v>43209</v>
      </c>
      <c r="D571" s="62" t="s">
        <v>23</v>
      </c>
      <c r="E571" s="62">
        <v>47043</v>
      </c>
      <c r="F571" s="62" t="s">
        <v>32</v>
      </c>
      <c r="G571" s="62" t="s">
        <v>55</v>
      </c>
      <c r="H571" s="62">
        <v>-133</v>
      </c>
      <c r="I571" s="62">
        <v>-1304.95</v>
      </c>
      <c r="J571" s="62">
        <v>-1250.2</v>
      </c>
      <c r="K571" s="62">
        <v>0</v>
      </c>
      <c r="L571" s="62" t="s">
        <v>26</v>
      </c>
      <c r="M571" s="62">
        <v>1622</v>
      </c>
      <c r="N571" s="62" t="s">
        <v>201</v>
      </c>
      <c r="O571" s="62">
        <v>25162056</v>
      </c>
      <c r="P571" s="19" t="str">
        <f>MID(L571,3,3)</f>
        <v>OOS</v>
      </c>
      <c r="Q571" s="70" t="str">
        <f>IFERROR(MID(N571,5,FIND("/",N571,1)-1),LEFT(N571,3))</f>
        <v>SEL</v>
      </c>
      <c r="R571" s="70" t="str">
        <f>CONCATENATE(P571,Q571)</f>
        <v>OOSSEL</v>
      </c>
      <c r="S571" s="70" t="str">
        <f>VLOOKUP(R571,'Coding Matrix'!$D$8:$G$45,4,FALSE)</f>
        <v>Plant</v>
      </c>
      <c r="T571" s="70" t="str">
        <f>VLOOKUP(R571,'Coding Matrix'!$D$8:$E$45,2,FALSE)</f>
        <v>Seal Issues - Leakers</v>
      </c>
      <c r="U571" s="70"/>
      <c r="V571" s="70" t="s">
        <v>2215</v>
      </c>
    </row>
    <row r="572" spans="1:22" x14ac:dyDescent="0.25">
      <c r="A572" s="64">
        <v>25</v>
      </c>
      <c r="B572" s="62" t="s">
        <v>15</v>
      </c>
      <c r="C572" s="63">
        <v>43209</v>
      </c>
      <c r="D572" s="62" t="s">
        <v>23</v>
      </c>
      <c r="E572" s="62">
        <v>56606</v>
      </c>
      <c r="F572" s="62" t="s">
        <v>1950</v>
      </c>
      <c r="G572" s="62" t="s">
        <v>1964</v>
      </c>
      <c r="H572" s="62">
        <v>-1</v>
      </c>
      <c r="I572" s="62">
        <v>-33.67</v>
      </c>
      <c r="J572" s="62">
        <v>-30.7</v>
      </c>
      <c r="K572" s="62">
        <v>0</v>
      </c>
      <c r="L572" s="62" t="s">
        <v>34</v>
      </c>
      <c r="M572" s="62">
        <v>620</v>
      </c>
      <c r="N572" s="62" t="s">
        <v>1796</v>
      </c>
      <c r="O572" s="62">
        <v>55546564</v>
      </c>
      <c r="P572" s="19" t="str">
        <f>MID(L572,3,3)</f>
        <v>OOS</v>
      </c>
      <c r="Q572" s="70" t="str">
        <f>IFERROR(MID(N572,5,FIND("/",N572,1)-1),LEFT(N572,3))</f>
        <v>SEL</v>
      </c>
      <c r="R572" s="70" t="str">
        <f>CONCATENATE(P572,Q572)</f>
        <v>OOSSEL</v>
      </c>
      <c r="S572" s="70" t="str">
        <f>VLOOKUP(R572,'Coding Matrix'!$D$8:$G$45,4,FALSE)</f>
        <v>Plant</v>
      </c>
      <c r="T572" s="70" t="str">
        <f>VLOOKUP(R572,'Coding Matrix'!$D$8:$E$45,2,FALSE)</f>
        <v>Seal Issues - Leakers</v>
      </c>
      <c r="U572" s="70"/>
      <c r="V572" s="70" t="s">
        <v>2418</v>
      </c>
    </row>
    <row r="573" spans="1:22" x14ac:dyDescent="0.25">
      <c r="A573" s="64">
        <v>25</v>
      </c>
      <c r="B573" s="62" t="s">
        <v>15</v>
      </c>
      <c r="C573" s="63">
        <v>43209</v>
      </c>
      <c r="D573" s="62" t="s">
        <v>23</v>
      </c>
      <c r="E573" s="62">
        <v>71753</v>
      </c>
      <c r="F573" s="62" t="s">
        <v>1950</v>
      </c>
      <c r="G573" s="62" t="s">
        <v>1980</v>
      </c>
      <c r="H573" s="62">
        <v>-7</v>
      </c>
      <c r="I573" s="62">
        <v>-117.95</v>
      </c>
      <c r="J573" s="62">
        <v>-207.2</v>
      </c>
      <c r="K573" s="62">
        <v>0</v>
      </c>
      <c r="L573" s="62" t="s">
        <v>34</v>
      </c>
      <c r="M573" s="62">
        <v>1026</v>
      </c>
      <c r="N573" s="62" t="s">
        <v>194</v>
      </c>
      <c r="O573" s="62">
        <v>25156919</v>
      </c>
      <c r="P573" s="19" t="str">
        <f>MID(L573,3,3)</f>
        <v>OOS</v>
      </c>
      <c r="Q573" s="70" t="str">
        <f>IFERROR(MID(N573,5,FIND("/",N573,1)-1),LEFT(N573,3))</f>
        <v>SEL</v>
      </c>
      <c r="R573" s="70" t="str">
        <f>CONCATENATE(P573,Q573)</f>
        <v>OOSSEL</v>
      </c>
      <c r="S573" s="70" t="str">
        <f>VLOOKUP(R573,'Coding Matrix'!$D$8:$G$45,4,FALSE)</f>
        <v>Plant</v>
      </c>
      <c r="T573" s="70" t="str">
        <f>VLOOKUP(R573,'Coding Matrix'!$D$8:$E$45,2,FALSE)</f>
        <v>Seal Issues - Leakers</v>
      </c>
      <c r="U573" s="70"/>
      <c r="V573" s="70" t="s">
        <v>2419</v>
      </c>
    </row>
    <row r="574" spans="1:22" x14ac:dyDescent="0.25">
      <c r="A574" s="64">
        <v>25</v>
      </c>
      <c r="B574" s="62" t="s">
        <v>15</v>
      </c>
      <c r="C574" s="63">
        <v>43209</v>
      </c>
      <c r="D574" s="62" t="s">
        <v>23</v>
      </c>
      <c r="E574" s="62">
        <v>85621</v>
      </c>
      <c r="F574" s="62" t="s">
        <v>33</v>
      </c>
      <c r="G574" s="62" t="s">
        <v>1991</v>
      </c>
      <c r="H574" s="62">
        <v>-18</v>
      </c>
      <c r="I574" s="62">
        <v>-168.16</v>
      </c>
      <c r="J574" s="62">
        <v>-141.80000000000001</v>
      </c>
      <c r="K574" s="62">
        <v>0</v>
      </c>
      <c r="L574" s="62" t="s">
        <v>26</v>
      </c>
      <c r="M574" s="62">
        <v>1634</v>
      </c>
      <c r="N574" s="62" t="s">
        <v>1996</v>
      </c>
      <c r="O574" s="62">
        <v>25139601</v>
      </c>
      <c r="P574" s="19" t="str">
        <f>MID(L574,3,3)</f>
        <v>OOS</v>
      </c>
      <c r="Q574" s="70" t="str">
        <f>IFERROR(MID(N574,5,FIND("/",N574,1)-1),LEFT(N574,3))</f>
        <v>PKG</v>
      </c>
      <c r="R574" s="70" t="str">
        <f>CONCATENATE(P574,Q574)</f>
        <v>OOSPKG</v>
      </c>
      <c r="S574" s="70" t="str">
        <f>VLOOKUP(R574,'Coding Matrix'!$D$8:$G$45,4,FALSE)</f>
        <v>Plant</v>
      </c>
      <c r="T574" s="70" t="str">
        <f>VLOOKUP(R574,'Coding Matrix'!$D$8:$E$45,2,FALSE)</f>
        <v>Plant Packaging issue</v>
      </c>
      <c r="U574" s="70"/>
      <c r="V574" s="70" t="s">
        <v>967</v>
      </c>
    </row>
    <row r="575" spans="1:22" x14ac:dyDescent="0.25">
      <c r="A575" s="64">
        <v>25</v>
      </c>
      <c r="B575" s="62" t="s">
        <v>15</v>
      </c>
      <c r="C575" s="63">
        <v>43209</v>
      </c>
      <c r="D575" s="62" t="s">
        <v>23</v>
      </c>
      <c r="E575" s="62">
        <v>85621</v>
      </c>
      <c r="F575" s="62" t="s">
        <v>33</v>
      </c>
      <c r="G575" s="62" t="s">
        <v>1991</v>
      </c>
      <c r="H575" s="62">
        <v>-14</v>
      </c>
      <c r="I575" s="62">
        <v>-130.80000000000001</v>
      </c>
      <c r="J575" s="62">
        <v>-110.3</v>
      </c>
      <c r="K575" s="62">
        <v>0</v>
      </c>
      <c r="L575" s="62" t="s">
        <v>26</v>
      </c>
      <c r="M575" s="62">
        <v>1635</v>
      </c>
      <c r="N575" s="62" t="s">
        <v>1996</v>
      </c>
      <c r="O575" s="62">
        <v>25139603</v>
      </c>
      <c r="P575" s="19" t="str">
        <f>MID(L575,3,3)</f>
        <v>OOS</v>
      </c>
      <c r="Q575" s="70" t="str">
        <f>IFERROR(MID(N575,5,FIND("/",N575,1)-1),LEFT(N575,3))</f>
        <v>PKG</v>
      </c>
      <c r="R575" s="70" t="str">
        <f>CONCATENATE(P575,Q575)</f>
        <v>OOSPKG</v>
      </c>
      <c r="S575" s="70" t="str">
        <f>VLOOKUP(R575,'Coding Matrix'!$D$8:$G$45,4,FALSE)</f>
        <v>Plant</v>
      </c>
      <c r="T575" s="70" t="str">
        <f>VLOOKUP(R575,'Coding Matrix'!$D$8:$E$45,2,FALSE)</f>
        <v>Plant Packaging issue</v>
      </c>
      <c r="U575" s="70"/>
      <c r="V575" s="70" t="s">
        <v>967</v>
      </c>
    </row>
    <row r="576" spans="1:22" x14ac:dyDescent="0.25">
      <c r="A576" s="64">
        <v>25</v>
      </c>
      <c r="B576" s="62" t="s">
        <v>15</v>
      </c>
      <c r="C576" s="63">
        <v>43210</v>
      </c>
      <c r="D576" s="62" t="s">
        <v>16</v>
      </c>
      <c r="E576" s="62">
        <v>5844</v>
      </c>
      <c r="F576" s="62" t="s">
        <v>17</v>
      </c>
      <c r="G576" s="62" t="s">
        <v>1696</v>
      </c>
      <c r="H576" s="62">
        <v>-47</v>
      </c>
      <c r="I576" s="62">
        <v>-58.28</v>
      </c>
      <c r="J576" s="62">
        <v>-47</v>
      </c>
      <c r="K576" s="62">
        <v>0</v>
      </c>
      <c r="L576" s="62" t="s">
        <v>1697</v>
      </c>
      <c r="M576" s="62">
        <v>632</v>
      </c>
      <c r="N576" s="62" t="s">
        <v>1698</v>
      </c>
      <c r="O576" s="62">
        <v>25134241</v>
      </c>
      <c r="P576" s="19" t="str">
        <f>MID(L576,3,3)</f>
        <v xml:space="preserve"> DM</v>
      </c>
      <c r="Q576" s="70" t="str">
        <f>IFERROR(MID(N576,5,FIND("/",N576,1)-1),LEFT(N576,3))</f>
        <v>DWH</v>
      </c>
      <c r="R576" s="57" t="s">
        <v>1595</v>
      </c>
      <c r="S576" s="70" t="str">
        <f>VLOOKUP(R576,'Coding Matrix'!$D$8:$G$45,4,FALSE)</f>
        <v>Plant</v>
      </c>
      <c r="T576" s="70" t="str">
        <f>VLOOKUP(R576,'Coding Matrix'!$D$8:$E$45,2,FALSE)</f>
        <v>Damage Warehouse - Material Handling Damage</v>
      </c>
      <c r="U576" s="70" t="s">
        <v>2178</v>
      </c>
      <c r="V576" s="70" t="s">
        <v>2420</v>
      </c>
    </row>
    <row r="577" spans="1:22" x14ac:dyDescent="0.25">
      <c r="A577" s="64">
        <v>25</v>
      </c>
      <c r="B577" s="62" t="s">
        <v>15</v>
      </c>
      <c r="C577" s="63">
        <v>43210</v>
      </c>
      <c r="D577" s="62" t="s">
        <v>23</v>
      </c>
      <c r="E577" s="62">
        <v>14351</v>
      </c>
      <c r="F577" s="62" t="s">
        <v>32</v>
      </c>
      <c r="G577" s="62" t="s">
        <v>1793</v>
      </c>
      <c r="H577" s="62">
        <v>-8</v>
      </c>
      <c r="I577" s="62">
        <v>-61.15</v>
      </c>
      <c r="J577" s="62">
        <v>-75.2</v>
      </c>
      <c r="K577" s="62">
        <v>0</v>
      </c>
      <c r="L577" s="62" t="s">
        <v>34</v>
      </c>
      <c r="M577" s="62">
        <v>1247</v>
      </c>
      <c r="N577" s="62" t="s">
        <v>194</v>
      </c>
      <c r="O577" s="62">
        <v>25167948</v>
      </c>
      <c r="P577" s="19" t="str">
        <f>MID(L577,3,3)</f>
        <v>OOS</v>
      </c>
      <c r="Q577" s="70" t="str">
        <f>IFERROR(MID(N577,5,FIND("/",N577,1)-1),LEFT(N577,3))</f>
        <v>SEL</v>
      </c>
      <c r="R577" s="70" t="str">
        <f>CONCATENATE(P577,Q577)</f>
        <v>OOSSEL</v>
      </c>
      <c r="S577" s="70" t="str">
        <f>VLOOKUP(R577,'Coding Matrix'!$D$8:$G$45,4,FALSE)</f>
        <v>Plant</v>
      </c>
      <c r="T577" s="70" t="str">
        <f>VLOOKUP(R577,'Coding Matrix'!$D$8:$E$45,2,FALSE)</f>
        <v>Seal Issues - Leakers</v>
      </c>
      <c r="U577" s="70"/>
      <c r="V577" s="70" t="s">
        <v>2209</v>
      </c>
    </row>
    <row r="578" spans="1:22" x14ac:dyDescent="0.25">
      <c r="A578" s="64">
        <v>25</v>
      </c>
      <c r="B578" s="62" t="s">
        <v>15</v>
      </c>
      <c r="C578" s="63">
        <v>43210</v>
      </c>
      <c r="D578" s="62" t="s">
        <v>23</v>
      </c>
      <c r="E578" s="62">
        <v>16757</v>
      </c>
      <c r="F578" s="62" t="s">
        <v>1825</v>
      </c>
      <c r="G578" s="62" t="s">
        <v>1826</v>
      </c>
      <c r="H578" s="62">
        <v>-1</v>
      </c>
      <c r="I578" s="62">
        <v>-11.56</v>
      </c>
      <c r="J578" s="62">
        <v>-9</v>
      </c>
      <c r="K578" s="62">
        <v>0</v>
      </c>
      <c r="L578" s="62" t="s">
        <v>34</v>
      </c>
      <c r="M578" s="62">
        <v>1104</v>
      </c>
      <c r="N578" s="62" t="s">
        <v>1796</v>
      </c>
      <c r="O578" s="62">
        <v>25224441</v>
      </c>
      <c r="P578" s="19" t="str">
        <f>MID(L578,3,3)</f>
        <v>OOS</v>
      </c>
      <c r="Q578" s="70" t="str">
        <f>IFERROR(MID(N578,5,FIND("/",N578,1)-1),LEFT(N578,3))</f>
        <v>SEL</v>
      </c>
      <c r="R578" s="70" t="str">
        <f>CONCATENATE(P578,Q578)</f>
        <v>OOSSEL</v>
      </c>
      <c r="S578" s="70" t="str">
        <f>VLOOKUP(R578,'Coding Matrix'!$D$8:$G$45,4,FALSE)</f>
        <v>Plant</v>
      </c>
      <c r="T578" s="70" t="str">
        <f>VLOOKUP(R578,'Coding Matrix'!$D$8:$E$45,2,FALSE)</f>
        <v>Seal Issues - Leakers</v>
      </c>
      <c r="U578" s="70"/>
      <c r="V578" s="70" t="s">
        <v>2421</v>
      </c>
    </row>
    <row r="579" spans="1:22" x14ac:dyDescent="0.25">
      <c r="A579" s="64">
        <v>25</v>
      </c>
      <c r="B579" s="62" t="s">
        <v>15</v>
      </c>
      <c r="C579" s="63">
        <v>43210</v>
      </c>
      <c r="D579" s="62" t="s">
        <v>23</v>
      </c>
      <c r="E579" s="62">
        <v>16963</v>
      </c>
      <c r="F579" s="62" t="s">
        <v>215</v>
      </c>
      <c r="G579" s="62" t="s">
        <v>216</v>
      </c>
      <c r="H579" s="62">
        <v>-3</v>
      </c>
      <c r="I579" s="62">
        <v>-54.36</v>
      </c>
      <c r="J579" s="62">
        <v>-56.3</v>
      </c>
      <c r="K579" s="62">
        <v>0</v>
      </c>
      <c r="L579" s="62" t="s">
        <v>34</v>
      </c>
      <c r="M579" s="62">
        <v>630</v>
      </c>
      <c r="N579" s="62" t="s">
        <v>194</v>
      </c>
      <c r="O579" s="62">
        <v>25168582</v>
      </c>
      <c r="P579" s="19" t="str">
        <f>MID(L579,3,3)</f>
        <v>OOS</v>
      </c>
      <c r="Q579" s="70" t="str">
        <f>IFERROR(MID(N579,5,FIND("/",N579,1)-1),LEFT(N579,3))</f>
        <v>SEL</v>
      </c>
      <c r="R579" s="70" t="str">
        <f>CONCATENATE(P579,Q579)</f>
        <v>OOSSEL</v>
      </c>
      <c r="S579" s="70" t="str">
        <f>VLOOKUP(R579,'Coding Matrix'!$D$8:$G$45,4,FALSE)</f>
        <v>Plant</v>
      </c>
      <c r="T579" s="70" t="str">
        <f>VLOOKUP(R579,'Coding Matrix'!$D$8:$E$45,2,FALSE)</f>
        <v>Seal Issues - Leakers</v>
      </c>
      <c r="U579" s="70"/>
      <c r="V579" s="70" t="s">
        <v>2310</v>
      </c>
    </row>
    <row r="580" spans="1:22" x14ac:dyDescent="0.25">
      <c r="A580" s="64">
        <v>25</v>
      </c>
      <c r="B580" s="62" t="s">
        <v>15</v>
      </c>
      <c r="C580" s="63">
        <v>43210</v>
      </c>
      <c r="D580" s="62" t="s">
        <v>16</v>
      </c>
      <c r="E580" s="62">
        <v>17542</v>
      </c>
      <c r="F580" s="62" t="s">
        <v>17</v>
      </c>
      <c r="G580" s="62" t="s">
        <v>1720</v>
      </c>
      <c r="H580" s="62">
        <v>-34</v>
      </c>
      <c r="I580" s="62">
        <v>-153.22</v>
      </c>
      <c r="J580" s="62">
        <v>-34</v>
      </c>
      <c r="K580" s="62">
        <v>0</v>
      </c>
      <c r="L580" s="62" t="s">
        <v>27</v>
      </c>
      <c r="M580" s="62">
        <v>1400</v>
      </c>
      <c r="N580" s="62" t="s">
        <v>1721</v>
      </c>
      <c r="O580" s="62">
        <v>25219112</v>
      </c>
      <c r="P580" s="19" t="str">
        <f>MID(L580,3,3)</f>
        <v>DMG</v>
      </c>
      <c r="Q580" s="70" t="str">
        <f>IFERROR(MID(N580,5,FIND("/",N580,1)-1),LEFT(N580,3))</f>
        <v>DWH</v>
      </c>
      <c r="R580" s="70" t="str">
        <f>CONCATENATE(P580,Q580)</f>
        <v>DMGDWH</v>
      </c>
      <c r="S580" s="70" t="str">
        <f>VLOOKUP(R580,'Coding Matrix'!$D$8:$G$45,4,FALSE)</f>
        <v>Plant</v>
      </c>
      <c r="T580" s="70" t="str">
        <f>VLOOKUP(R580,'Coding Matrix'!$D$8:$E$45,2,FALSE)</f>
        <v>Damage Warehouse - Material Handling Damage</v>
      </c>
      <c r="U580" s="70"/>
      <c r="V580" s="70" t="s">
        <v>2422</v>
      </c>
    </row>
    <row r="581" spans="1:22" x14ac:dyDescent="0.25">
      <c r="A581" s="64">
        <v>25</v>
      </c>
      <c r="B581" s="62" t="s">
        <v>15</v>
      </c>
      <c r="C581" s="63">
        <v>43210</v>
      </c>
      <c r="D581" s="62" t="s">
        <v>23</v>
      </c>
      <c r="E581" s="62">
        <v>21222</v>
      </c>
      <c r="F581" s="62" t="s">
        <v>1891</v>
      </c>
      <c r="G581" s="62" t="s">
        <v>1892</v>
      </c>
      <c r="H581" s="62">
        <v>-1</v>
      </c>
      <c r="I581" s="62">
        <v>-16.84</v>
      </c>
      <c r="J581" s="62">
        <v>-29</v>
      </c>
      <c r="K581" s="62">
        <v>0</v>
      </c>
      <c r="L581" s="62" t="s">
        <v>19</v>
      </c>
      <c r="M581" s="62">
        <v>1427</v>
      </c>
      <c r="N581" s="62" t="s">
        <v>1893</v>
      </c>
      <c r="O581" s="62">
        <v>25210917</v>
      </c>
      <c r="P581" s="19" t="str">
        <f>MID(L581,3,3)</f>
        <v>DMG</v>
      </c>
      <c r="Q581" s="70" t="str">
        <f>IFERROR(MID(N581,5,FIND("/",N581,1)-1),LEFT(N581,3))</f>
        <v>DWH</v>
      </c>
      <c r="R581" s="70" t="str">
        <f>CONCATENATE(P581,Q581)</f>
        <v>DMGDWH</v>
      </c>
      <c r="S581" s="70" t="str">
        <f>VLOOKUP(R581,'Coding Matrix'!$D$8:$G$45,4,FALSE)</f>
        <v>Plant</v>
      </c>
      <c r="T581" s="70" t="str">
        <f>VLOOKUP(R581,'Coding Matrix'!$D$8:$E$45,2,FALSE)</f>
        <v>Damage Warehouse - Material Handling Damage</v>
      </c>
      <c r="U581" s="70"/>
      <c r="V581" s="70" t="s">
        <v>2423</v>
      </c>
    </row>
    <row r="582" spans="1:22" x14ac:dyDescent="0.25">
      <c r="A582" s="64">
        <v>25</v>
      </c>
      <c r="B582" s="62" t="s">
        <v>15</v>
      </c>
      <c r="C582" s="63">
        <v>43210</v>
      </c>
      <c r="D582" s="62" t="s">
        <v>23</v>
      </c>
      <c r="E582" s="62">
        <v>21819</v>
      </c>
      <c r="F582" s="62" t="s">
        <v>24</v>
      </c>
      <c r="G582" s="62" t="s">
        <v>1920</v>
      </c>
      <c r="H582" s="62">
        <v>-13</v>
      </c>
      <c r="I582" s="62">
        <v>-232.39</v>
      </c>
      <c r="J582" s="62">
        <v>-374.4</v>
      </c>
      <c r="K582" s="62">
        <v>0</v>
      </c>
      <c r="L582" s="62" t="s">
        <v>34</v>
      </c>
      <c r="M582" s="62">
        <v>643</v>
      </c>
      <c r="N582" s="62" t="s">
        <v>194</v>
      </c>
      <c r="O582" s="62">
        <v>25249343</v>
      </c>
      <c r="P582" s="19" t="str">
        <f>MID(L582,3,3)</f>
        <v>OOS</v>
      </c>
      <c r="Q582" s="70" t="str">
        <f>IFERROR(MID(N582,5,FIND("/",N582,1)-1),LEFT(N582,3))</f>
        <v>SEL</v>
      </c>
      <c r="R582" s="70" t="str">
        <f>CONCATENATE(P582,Q582)</f>
        <v>OOSSEL</v>
      </c>
      <c r="S582" s="70" t="str">
        <f>VLOOKUP(R582,'Coding Matrix'!$D$8:$G$45,4,FALSE)</f>
        <v>Plant</v>
      </c>
      <c r="T582" s="70" t="str">
        <f>VLOOKUP(R582,'Coding Matrix'!$D$8:$E$45,2,FALSE)</f>
        <v>Seal Issues - Leakers</v>
      </c>
      <c r="U582" s="70"/>
      <c r="V582" s="70" t="s">
        <v>2233</v>
      </c>
    </row>
    <row r="583" spans="1:22" ht="15" customHeight="1" x14ac:dyDescent="0.25">
      <c r="A583" s="64">
        <v>25</v>
      </c>
      <c r="B583" s="62" t="s">
        <v>15</v>
      </c>
      <c r="C583" s="63">
        <v>43210</v>
      </c>
      <c r="D583" s="62" t="s">
        <v>23</v>
      </c>
      <c r="E583" s="62">
        <v>22029</v>
      </c>
      <c r="F583" s="62" t="s">
        <v>53</v>
      </c>
      <c r="G583" s="62" t="s">
        <v>1931</v>
      </c>
      <c r="H583" s="62">
        <v>-12</v>
      </c>
      <c r="I583" s="62">
        <v>-139.43</v>
      </c>
      <c r="J583" s="62">
        <v>-96</v>
      </c>
      <c r="K583" s="62">
        <v>0</v>
      </c>
      <c r="L583" s="62" t="s">
        <v>26</v>
      </c>
      <c r="M583" s="62">
        <v>848</v>
      </c>
      <c r="N583" s="62" t="s">
        <v>1933</v>
      </c>
      <c r="O583" s="62">
        <v>25212904</v>
      </c>
      <c r="P583" s="19" t="str">
        <f>MID(L583,3,3)</f>
        <v>OOS</v>
      </c>
      <c r="Q583" s="70" t="str">
        <f>IFERROR(MID(N583,5,FIND("/",N583,1)-1),LEFT(N583,3))</f>
        <v>TMP</v>
      </c>
      <c r="R583" s="70" t="str">
        <f>CONCATENATE(P583,Q583)</f>
        <v>OOSTMP</v>
      </c>
      <c r="S583" s="70" t="str">
        <f>VLOOKUP(R583,'Coding Matrix'!$D$8:$G$45,4,FALSE)</f>
        <v>Plant</v>
      </c>
      <c r="T583" s="70" t="str">
        <f>VLOOKUP(R583,'Coding Matrix'!$D$8:$E$45,2,FALSE)</f>
        <v>Temperature / Storage issue</v>
      </c>
      <c r="V583" s="70" t="s">
        <v>2214</v>
      </c>
    </row>
    <row r="584" spans="1:22" ht="15" customHeight="1" x14ac:dyDescent="0.25">
      <c r="A584" s="64">
        <v>25</v>
      </c>
      <c r="B584" s="62" t="s">
        <v>15</v>
      </c>
      <c r="C584" s="63">
        <v>43210</v>
      </c>
      <c r="D584" s="62" t="s">
        <v>60</v>
      </c>
      <c r="E584" s="62">
        <v>28666</v>
      </c>
      <c r="F584" s="62" t="s">
        <v>17</v>
      </c>
      <c r="G584" s="62" t="s">
        <v>2011</v>
      </c>
      <c r="H584" s="62">
        <v>-101</v>
      </c>
      <c r="I584" s="62">
        <v>-61.48</v>
      </c>
      <c r="J584" s="62">
        <v>-101</v>
      </c>
      <c r="K584" s="62">
        <v>0</v>
      </c>
      <c r="L584" s="62" t="s">
        <v>261</v>
      </c>
      <c r="M584" s="62">
        <v>1450</v>
      </c>
      <c r="N584" s="62" t="s">
        <v>279</v>
      </c>
      <c r="O584" s="62">
        <v>25112481</v>
      </c>
      <c r="P584" s="19" t="str">
        <f>MID(L584,3,3)</f>
        <v>RES</v>
      </c>
      <c r="Q584" s="70" t="str">
        <f>IFERROR(MID(N584,5,FIND("/",N584,1)-1),LEFT(N584,3))</f>
        <v>OBS</v>
      </c>
      <c r="R584" s="70" t="str">
        <f>CONCATENATE(P584,Q584)</f>
        <v>RESOBS</v>
      </c>
      <c r="S584" s="70" t="str">
        <f>VLOOKUP(R584,'Coding Matrix'!$D$8:$G$45,4,FALSE)</f>
        <v>Plant</v>
      </c>
      <c r="T584" s="70" t="str">
        <f>VLOOKUP(R584,'Coding Matrix'!$D$8:$E$45,2,FALSE)</f>
        <v>Prior Year Reserve amounts scrapped in current year</v>
      </c>
      <c r="V584" s="70" t="s">
        <v>2424</v>
      </c>
    </row>
    <row r="585" spans="1:22" ht="15" customHeight="1" x14ac:dyDescent="0.25">
      <c r="A585" s="64">
        <v>25</v>
      </c>
      <c r="B585" s="62" t="s">
        <v>15</v>
      </c>
      <c r="C585" s="63">
        <v>43210</v>
      </c>
      <c r="D585" s="62" t="s">
        <v>60</v>
      </c>
      <c r="E585" s="62">
        <v>28666</v>
      </c>
      <c r="F585" s="62" t="s">
        <v>17</v>
      </c>
      <c r="G585" s="62" t="s">
        <v>2011</v>
      </c>
      <c r="H585" s="62">
        <v>-400</v>
      </c>
      <c r="I585" s="62">
        <v>-243.52</v>
      </c>
      <c r="J585" s="62">
        <v>-400</v>
      </c>
      <c r="K585" s="62">
        <v>0</v>
      </c>
      <c r="L585" s="62" t="s">
        <v>261</v>
      </c>
      <c r="M585" s="62">
        <v>1450</v>
      </c>
      <c r="N585" s="62" t="s">
        <v>279</v>
      </c>
      <c r="O585" s="62">
        <v>25087508</v>
      </c>
      <c r="P585" s="19" t="str">
        <f>MID(L585,3,3)</f>
        <v>RES</v>
      </c>
      <c r="Q585" s="70" t="str">
        <f>IFERROR(MID(N585,5,FIND("/",N585,1)-1),LEFT(N585,3))</f>
        <v>OBS</v>
      </c>
      <c r="R585" s="70" t="str">
        <f>CONCATENATE(P585,Q585)</f>
        <v>RESOBS</v>
      </c>
      <c r="S585" s="70" t="str">
        <f>VLOOKUP(R585,'Coding Matrix'!$D$8:$G$45,4,FALSE)</f>
        <v>Plant</v>
      </c>
      <c r="T585" s="70" t="str">
        <f>VLOOKUP(R585,'Coding Matrix'!$D$8:$E$45,2,FALSE)</f>
        <v>Prior Year Reserve amounts scrapped in current year</v>
      </c>
      <c r="V585" s="70" t="s">
        <v>2424</v>
      </c>
    </row>
    <row r="586" spans="1:22" ht="15" customHeight="1" x14ac:dyDescent="0.25">
      <c r="A586" s="64">
        <v>25</v>
      </c>
      <c r="B586" s="62" t="s">
        <v>15</v>
      </c>
      <c r="C586" s="63">
        <v>43210</v>
      </c>
      <c r="D586" s="62" t="s">
        <v>60</v>
      </c>
      <c r="E586" s="62">
        <v>28666</v>
      </c>
      <c r="F586" s="62" t="s">
        <v>17</v>
      </c>
      <c r="G586" s="62" t="s">
        <v>2011</v>
      </c>
      <c r="H586" s="62">
        <v>-450</v>
      </c>
      <c r="I586" s="62">
        <v>-273.95999999999998</v>
      </c>
      <c r="J586" s="62">
        <v>-450</v>
      </c>
      <c r="K586" s="62">
        <v>0</v>
      </c>
      <c r="L586" s="62" t="s">
        <v>261</v>
      </c>
      <c r="M586" s="62">
        <v>1450</v>
      </c>
      <c r="N586" s="62" t="s">
        <v>279</v>
      </c>
      <c r="O586" s="62">
        <v>25970805</v>
      </c>
      <c r="P586" s="19" t="str">
        <f>MID(L586,3,3)</f>
        <v>RES</v>
      </c>
      <c r="Q586" s="70" t="str">
        <f>IFERROR(MID(N586,5,FIND("/",N586,1)-1),LEFT(N586,3))</f>
        <v>OBS</v>
      </c>
      <c r="R586" s="70" t="str">
        <f>CONCATENATE(P586,Q586)</f>
        <v>RESOBS</v>
      </c>
      <c r="S586" s="70" t="str">
        <f>VLOOKUP(R586,'Coding Matrix'!$D$8:$G$45,4,FALSE)</f>
        <v>Plant</v>
      </c>
      <c r="T586" s="70" t="str">
        <f>VLOOKUP(R586,'Coding Matrix'!$D$8:$E$45,2,FALSE)</f>
        <v>Prior Year Reserve amounts scrapped in current year</v>
      </c>
      <c r="V586" s="70" t="s">
        <v>2424</v>
      </c>
    </row>
    <row r="587" spans="1:22" ht="15" customHeight="1" x14ac:dyDescent="0.25">
      <c r="A587" s="64">
        <v>25</v>
      </c>
      <c r="B587" s="62" t="s">
        <v>15</v>
      </c>
      <c r="C587" s="63">
        <v>43210</v>
      </c>
      <c r="D587" s="62" t="s">
        <v>60</v>
      </c>
      <c r="E587" s="62">
        <v>28666</v>
      </c>
      <c r="F587" s="62" t="s">
        <v>17</v>
      </c>
      <c r="G587" s="62" t="s">
        <v>2011</v>
      </c>
      <c r="H587" s="62">
        <v>-450</v>
      </c>
      <c r="I587" s="62">
        <v>-273.95999999999998</v>
      </c>
      <c r="J587" s="62">
        <v>-450</v>
      </c>
      <c r="K587" s="62">
        <v>0</v>
      </c>
      <c r="L587" s="62" t="s">
        <v>261</v>
      </c>
      <c r="M587" s="62">
        <v>1450</v>
      </c>
      <c r="N587" s="62" t="s">
        <v>279</v>
      </c>
      <c r="O587" s="62">
        <v>25112082</v>
      </c>
      <c r="P587" s="19" t="str">
        <f>MID(L587,3,3)</f>
        <v>RES</v>
      </c>
      <c r="Q587" s="70" t="str">
        <f>IFERROR(MID(N587,5,FIND("/",N587,1)-1),LEFT(N587,3))</f>
        <v>OBS</v>
      </c>
      <c r="R587" s="70" t="str">
        <f>CONCATENATE(P587,Q587)</f>
        <v>RESOBS</v>
      </c>
      <c r="S587" s="70" t="str">
        <f>VLOOKUP(R587,'Coding Matrix'!$D$8:$G$45,4,FALSE)</f>
        <v>Plant</v>
      </c>
      <c r="T587" s="70" t="str">
        <f>VLOOKUP(R587,'Coding Matrix'!$D$8:$E$45,2,FALSE)</f>
        <v>Prior Year Reserve amounts scrapped in current year</v>
      </c>
      <c r="V587" s="70" t="s">
        <v>2424</v>
      </c>
    </row>
    <row r="588" spans="1:22" ht="15" customHeight="1" x14ac:dyDescent="0.25">
      <c r="A588" s="64">
        <v>25</v>
      </c>
      <c r="B588" s="62" t="s">
        <v>15</v>
      </c>
      <c r="C588" s="63">
        <v>43210</v>
      </c>
      <c r="D588" s="62" t="s">
        <v>60</v>
      </c>
      <c r="E588" s="62">
        <v>28666</v>
      </c>
      <c r="F588" s="62" t="s">
        <v>17</v>
      </c>
      <c r="G588" s="62" t="s">
        <v>2011</v>
      </c>
      <c r="H588" s="62">
        <v>-450</v>
      </c>
      <c r="I588" s="62">
        <v>-273.95999999999998</v>
      </c>
      <c r="J588" s="62">
        <v>-450</v>
      </c>
      <c r="K588" s="62">
        <v>0</v>
      </c>
      <c r="L588" s="62" t="s">
        <v>261</v>
      </c>
      <c r="M588" s="62">
        <v>1450</v>
      </c>
      <c r="N588" s="62" t="s">
        <v>279</v>
      </c>
      <c r="O588" s="62">
        <v>25096360</v>
      </c>
      <c r="P588" s="19" t="str">
        <f>MID(L588,3,3)</f>
        <v>RES</v>
      </c>
      <c r="Q588" s="70" t="str">
        <f>IFERROR(MID(N588,5,FIND("/",N588,1)-1),LEFT(N588,3))</f>
        <v>OBS</v>
      </c>
      <c r="R588" s="70" t="str">
        <f>CONCATENATE(P588,Q588)</f>
        <v>RESOBS</v>
      </c>
      <c r="S588" s="70" t="str">
        <f>VLOOKUP(R588,'Coding Matrix'!$D$8:$G$45,4,FALSE)</f>
        <v>Plant</v>
      </c>
      <c r="T588" s="70" t="str">
        <f>VLOOKUP(R588,'Coding Matrix'!$D$8:$E$45,2,FALSE)</f>
        <v>Prior Year Reserve amounts scrapped in current year</v>
      </c>
      <c r="V588" s="70" t="s">
        <v>2424</v>
      </c>
    </row>
    <row r="589" spans="1:22" ht="15" customHeight="1" x14ac:dyDescent="0.25">
      <c r="A589" s="64">
        <v>25</v>
      </c>
      <c r="B589" s="62" t="s">
        <v>15</v>
      </c>
      <c r="C589" s="63">
        <v>43210</v>
      </c>
      <c r="D589" s="62" t="s">
        <v>60</v>
      </c>
      <c r="E589" s="62">
        <v>28666</v>
      </c>
      <c r="F589" s="62" t="s">
        <v>17</v>
      </c>
      <c r="G589" s="62" t="s">
        <v>2011</v>
      </c>
      <c r="H589" s="62">
        <v>-450</v>
      </c>
      <c r="I589" s="62">
        <v>-273.95999999999998</v>
      </c>
      <c r="J589" s="62">
        <v>-450</v>
      </c>
      <c r="K589" s="62">
        <v>0</v>
      </c>
      <c r="L589" s="62" t="s">
        <v>261</v>
      </c>
      <c r="M589" s="62">
        <v>1450</v>
      </c>
      <c r="N589" s="62" t="s">
        <v>279</v>
      </c>
      <c r="O589" s="62">
        <v>25096362</v>
      </c>
      <c r="P589" s="19" t="str">
        <f>MID(L589,3,3)</f>
        <v>RES</v>
      </c>
      <c r="Q589" s="70" t="str">
        <f>IFERROR(MID(N589,5,FIND("/",N589,1)-1),LEFT(N589,3))</f>
        <v>OBS</v>
      </c>
      <c r="R589" s="70" t="str">
        <f>CONCATENATE(P589,Q589)</f>
        <v>RESOBS</v>
      </c>
      <c r="S589" s="70" t="str">
        <f>VLOOKUP(R589,'Coding Matrix'!$D$8:$G$45,4,FALSE)</f>
        <v>Plant</v>
      </c>
      <c r="T589" s="70" t="str">
        <f>VLOOKUP(R589,'Coding Matrix'!$D$8:$E$45,2,FALSE)</f>
        <v>Prior Year Reserve amounts scrapped in current year</v>
      </c>
      <c r="V589" s="70" t="s">
        <v>2424</v>
      </c>
    </row>
    <row r="590" spans="1:22" ht="15" customHeight="1" x14ac:dyDescent="0.25">
      <c r="A590" s="64">
        <v>25</v>
      </c>
      <c r="B590" s="62" t="s">
        <v>15</v>
      </c>
      <c r="C590" s="63">
        <v>43210</v>
      </c>
      <c r="D590" s="62" t="s">
        <v>60</v>
      </c>
      <c r="E590" s="62">
        <v>28666</v>
      </c>
      <c r="F590" s="62" t="s">
        <v>17</v>
      </c>
      <c r="G590" s="62" t="s">
        <v>2011</v>
      </c>
      <c r="H590" s="62">
        <v>-450</v>
      </c>
      <c r="I590" s="62">
        <v>-273.95999999999998</v>
      </c>
      <c r="J590" s="62">
        <v>-450</v>
      </c>
      <c r="K590" s="62">
        <v>0</v>
      </c>
      <c r="L590" s="62" t="s">
        <v>261</v>
      </c>
      <c r="M590" s="62">
        <v>1450</v>
      </c>
      <c r="N590" s="62" t="s">
        <v>279</v>
      </c>
      <c r="O590" s="62">
        <v>25995647</v>
      </c>
      <c r="P590" s="19" t="str">
        <f>MID(L590,3,3)</f>
        <v>RES</v>
      </c>
      <c r="Q590" s="70" t="str">
        <f>IFERROR(MID(N590,5,FIND("/",N590,1)-1),LEFT(N590,3))</f>
        <v>OBS</v>
      </c>
      <c r="R590" s="70" t="str">
        <f>CONCATENATE(P590,Q590)</f>
        <v>RESOBS</v>
      </c>
      <c r="S590" s="70" t="str">
        <f>VLOOKUP(R590,'Coding Matrix'!$D$8:$G$45,4,FALSE)</f>
        <v>Plant</v>
      </c>
      <c r="T590" s="70" t="str">
        <f>VLOOKUP(R590,'Coding Matrix'!$D$8:$E$45,2,FALSE)</f>
        <v>Prior Year Reserve amounts scrapped in current year</v>
      </c>
      <c r="V590" s="70" t="s">
        <v>2424</v>
      </c>
    </row>
    <row r="591" spans="1:22" ht="15" customHeight="1" x14ac:dyDescent="0.25">
      <c r="A591" s="64">
        <v>25</v>
      </c>
      <c r="B591" s="62" t="s">
        <v>15</v>
      </c>
      <c r="C591" s="63">
        <v>43210</v>
      </c>
      <c r="D591" s="62" t="s">
        <v>60</v>
      </c>
      <c r="E591" s="62">
        <v>28666</v>
      </c>
      <c r="F591" s="62" t="s">
        <v>17</v>
      </c>
      <c r="G591" s="62" t="s">
        <v>2011</v>
      </c>
      <c r="H591" s="62">
        <v>-450</v>
      </c>
      <c r="I591" s="62">
        <v>-273.95999999999998</v>
      </c>
      <c r="J591" s="62">
        <v>-450</v>
      </c>
      <c r="K591" s="62">
        <v>0</v>
      </c>
      <c r="L591" s="62" t="s">
        <v>261</v>
      </c>
      <c r="M591" s="62">
        <v>1450</v>
      </c>
      <c r="N591" s="62" t="s">
        <v>279</v>
      </c>
      <c r="O591" s="62">
        <v>25995646</v>
      </c>
      <c r="P591" s="19" t="str">
        <f>MID(L591,3,3)</f>
        <v>RES</v>
      </c>
      <c r="Q591" s="70" t="str">
        <f>IFERROR(MID(N591,5,FIND("/",N591,1)-1),LEFT(N591,3))</f>
        <v>OBS</v>
      </c>
      <c r="R591" s="70" t="str">
        <f>CONCATENATE(P591,Q591)</f>
        <v>RESOBS</v>
      </c>
      <c r="S591" s="70" t="str">
        <f>VLOOKUP(R591,'Coding Matrix'!$D$8:$G$45,4,FALSE)</f>
        <v>Plant</v>
      </c>
      <c r="T591" s="70" t="str">
        <f>VLOOKUP(R591,'Coding Matrix'!$D$8:$E$45,2,FALSE)</f>
        <v>Prior Year Reserve amounts scrapped in current year</v>
      </c>
      <c r="V591" s="70" t="s">
        <v>2424</v>
      </c>
    </row>
    <row r="592" spans="1:22" ht="15" customHeight="1" x14ac:dyDescent="0.25">
      <c r="A592" s="64">
        <v>25</v>
      </c>
      <c r="B592" s="62" t="s">
        <v>15</v>
      </c>
      <c r="C592" s="63">
        <v>43210</v>
      </c>
      <c r="D592" s="62" t="s">
        <v>60</v>
      </c>
      <c r="E592" s="62">
        <v>28666</v>
      </c>
      <c r="F592" s="62" t="s">
        <v>17</v>
      </c>
      <c r="G592" s="62" t="s">
        <v>2011</v>
      </c>
      <c r="H592" s="62">
        <v>-450</v>
      </c>
      <c r="I592" s="62">
        <v>-273.95999999999998</v>
      </c>
      <c r="J592" s="62">
        <v>-450</v>
      </c>
      <c r="K592" s="62">
        <v>0</v>
      </c>
      <c r="L592" s="62" t="s">
        <v>261</v>
      </c>
      <c r="M592" s="62">
        <v>1450</v>
      </c>
      <c r="N592" s="62" t="s">
        <v>279</v>
      </c>
      <c r="O592" s="62">
        <v>25028481</v>
      </c>
      <c r="P592" s="19" t="str">
        <f>MID(L592,3,3)</f>
        <v>RES</v>
      </c>
      <c r="Q592" s="70" t="str">
        <f>IFERROR(MID(N592,5,FIND("/",N592,1)-1),LEFT(N592,3))</f>
        <v>OBS</v>
      </c>
      <c r="R592" s="70" t="str">
        <f>CONCATENATE(P592,Q592)</f>
        <v>RESOBS</v>
      </c>
      <c r="S592" s="70" t="str">
        <f>VLOOKUP(R592,'Coding Matrix'!$D$8:$G$45,4,FALSE)</f>
        <v>Plant</v>
      </c>
      <c r="T592" s="70" t="str">
        <f>VLOOKUP(R592,'Coding Matrix'!$D$8:$E$45,2,FALSE)</f>
        <v>Prior Year Reserve amounts scrapped in current year</v>
      </c>
      <c r="V592" s="70" t="s">
        <v>2424</v>
      </c>
    </row>
    <row r="593" spans="1:22" ht="15" customHeight="1" x14ac:dyDescent="0.25">
      <c r="A593" s="64">
        <v>25</v>
      </c>
      <c r="B593" s="62" t="s">
        <v>15</v>
      </c>
      <c r="C593" s="63">
        <v>43210</v>
      </c>
      <c r="D593" s="62" t="s">
        <v>60</v>
      </c>
      <c r="E593" s="62">
        <v>28666</v>
      </c>
      <c r="F593" s="62" t="s">
        <v>17</v>
      </c>
      <c r="G593" s="62" t="s">
        <v>2011</v>
      </c>
      <c r="H593" s="62">
        <v>-450</v>
      </c>
      <c r="I593" s="62">
        <v>-273.95999999999998</v>
      </c>
      <c r="J593" s="62">
        <v>-450</v>
      </c>
      <c r="K593" s="62">
        <v>0</v>
      </c>
      <c r="L593" s="62" t="s">
        <v>261</v>
      </c>
      <c r="M593" s="62">
        <v>1450</v>
      </c>
      <c r="N593" s="62" t="s">
        <v>279</v>
      </c>
      <c r="O593" s="62">
        <v>25087509</v>
      </c>
      <c r="P593" s="19" t="str">
        <f>MID(L593,3,3)</f>
        <v>RES</v>
      </c>
      <c r="Q593" s="70" t="str">
        <f>IFERROR(MID(N593,5,FIND("/",N593,1)-1),LEFT(N593,3))</f>
        <v>OBS</v>
      </c>
      <c r="R593" s="70" t="str">
        <f>CONCATENATE(P593,Q593)</f>
        <v>RESOBS</v>
      </c>
      <c r="S593" s="70" t="str">
        <f>VLOOKUP(R593,'Coding Matrix'!$D$8:$G$45,4,FALSE)</f>
        <v>Plant</v>
      </c>
      <c r="T593" s="70" t="str">
        <f>VLOOKUP(R593,'Coding Matrix'!$D$8:$E$45,2,FALSE)</f>
        <v>Prior Year Reserve amounts scrapped in current year</v>
      </c>
      <c r="V593" s="70" t="s">
        <v>2424</v>
      </c>
    </row>
    <row r="594" spans="1:22" ht="15" customHeight="1" x14ac:dyDescent="0.25">
      <c r="A594" s="64">
        <v>25</v>
      </c>
      <c r="B594" s="62" t="s">
        <v>15</v>
      </c>
      <c r="C594" s="63">
        <v>43210</v>
      </c>
      <c r="D594" s="62" t="s">
        <v>60</v>
      </c>
      <c r="E594" s="62">
        <v>28666</v>
      </c>
      <c r="F594" s="62" t="s">
        <v>17</v>
      </c>
      <c r="G594" s="62" t="s">
        <v>2011</v>
      </c>
      <c r="H594" s="62">
        <v>-450</v>
      </c>
      <c r="I594" s="62">
        <v>-273.95999999999998</v>
      </c>
      <c r="J594" s="62">
        <v>-450</v>
      </c>
      <c r="K594" s="62">
        <v>0</v>
      </c>
      <c r="L594" s="62" t="s">
        <v>261</v>
      </c>
      <c r="M594" s="62">
        <v>1450</v>
      </c>
      <c r="N594" s="62" t="s">
        <v>279</v>
      </c>
      <c r="O594" s="62">
        <v>25087833</v>
      </c>
      <c r="P594" s="19" t="str">
        <f>MID(L594,3,3)</f>
        <v>RES</v>
      </c>
      <c r="Q594" s="70" t="str">
        <f>IFERROR(MID(N594,5,FIND("/",N594,1)-1),LEFT(N594,3))</f>
        <v>OBS</v>
      </c>
      <c r="R594" s="70" t="str">
        <f>CONCATENATE(P594,Q594)</f>
        <v>RESOBS</v>
      </c>
      <c r="S594" s="70" t="str">
        <f>VLOOKUP(R594,'Coding Matrix'!$D$8:$G$45,4,FALSE)</f>
        <v>Plant</v>
      </c>
      <c r="T594" s="70" t="str">
        <f>VLOOKUP(R594,'Coding Matrix'!$D$8:$E$45,2,FALSE)</f>
        <v>Prior Year Reserve amounts scrapped in current year</v>
      </c>
      <c r="V594" s="70" t="s">
        <v>2424</v>
      </c>
    </row>
    <row r="595" spans="1:22" ht="15" customHeight="1" x14ac:dyDescent="0.25">
      <c r="A595" s="64">
        <v>25</v>
      </c>
      <c r="B595" s="62" t="s">
        <v>15</v>
      </c>
      <c r="C595" s="63">
        <v>43210</v>
      </c>
      <c r="D595" s="62" t="s">
        <v>60</v>
      </c>
      <c r="E595" s="62">
        <v>28666</v>
      </c>
      <c r="F595" s="62" t="s">
        <v>17</v>
      </c>
      <c r="G595" s="62" t="s">
        <v>2011</v>
      </c>
      <c r="H595" s="62">
        <v>-450</v>
      </c>
      <c r="I595" s="62">
        <v>-273.95999999999998</v>
      </c>
      <c r="J595" s="62">
        <v>-450</v>
      </c>
      <c r="K595" s="62">
        <v>0</v>
      </c>
      <c r="L595" s="62" t="s">
        <v>261</v>
      </c>
      <c r="M595" s="62">
        <v>1450</v>
      </c>
      <c r="N595" s="62" t="s">
        <v>279</v>
      </c>
      <c r="O595" s="62">
        <v>25087332</v>
      </c>
      <c r="P595" s="19" t="str">
        <f>MID(L595,3,3)</f>
        <v>RES</v>
      </c>
      <c r="Q595" s="70" t="str">
        <f>IFERROR(MID(N595,5,FIND("/",N595,1)-1),LEFT(N595,3))</f>
        <v>OBS</v>
      </c>
      <c r="R595" s="70" t="str">
        <f>CONCATENATE(P595,Q595)</f>
        <v>RESOBS</v>
      </c>
      <c r="S595" s="70" t="str">
        <f>VLOOKUP(R595,'Coding Matrix'!$D$8:$G$45,4,FALSE)</f>
        <v>Plant</v>
      </c>
      <c r="T595" s="70" t="str">
        <f>VLOOKUP(R595,'Coding Matrix'!$D$8:$E$45,2,FALSE)</f>
        <v>Prior Year Reserve amounts scrapped in current year</v>
      </c>
      <c r="V595" s="70" t="s">
        <v>2424</v>
      </c>
    </row>
    <row r="596" spans="1:22" ht="15" customHeight="1" x14ac:dyDescent="0.25">
      <c r="A596" s="64">
        <v>25</v>
      </c>
      <c r="B596" s="62" t="s">
        <v>15</v>
      </c>
      <c r="C596" s="63">
        <v>43210</v>
      </c>
      <c r="D596" s="62" t="s">
        <v>60</v>
      </c>
      <c r="E596" s="62">
        <v>28666</v>
      </c>
      <c r="F596" s="62" t="s">
        <v>17</v>
      </c>
      <c r="G596" s="62" t="s">
        <v>2011</v>
      </c>
      <c r="H596" s="62">
        <v>-450</v>
      </c>
      <c r="I596" s="62">
        <v>-273.95999999999998</v>
      </c>
      <c r="J596" s="62">
        <v>-450</v>
      </c>
      <c r="K596" s="62">
        <v>0</v>
      </c>
      <c r="L596" s="62" t="s">
        <v>261</v>
      </c>
      <c r="M596" s="62">
        <v>1450</v>
      </c>
      <c r="N596" s="62" t="s">
        <v>279</v>
      </c>
      <c r="O596" s="62">
        <v>25087336</v>
      </c>
      <c r="P596" s="19" t="str">
        <f>MID(L596,3,3)</f>
        <v>RES</v>
      </c>
      <c r="Q596" s="70" t="str">
        <f>IFERROR(MID(N596,5,FIND("/",N596,1)-1),LEFT(N596,3))</f>
        <v>OBS</v>
      </c>
      <c r="R596" s="70" t="str">
        <f>CONCATENATE(P596,Q596)</f>
        <v>RESOBS</v>
      </c>
      <c r="S596" s="70" t="str">
        <f>VLOOKUP(R596,'Coding Matrix'!$D$8:$G$45,4,FALSE)</f>
        <v>Plant</v>
      </c>
      <c r="T596" s="70" t="str">
        <f>VLOOKUP(R596,'Coding Matrix'!$D$8:$E$45,2,FALSE)</f>
        <v>Prior Year Reserve amounts scrapped in current year</v>
      </c>
      <c r="V596" s="70" t="s">
        <v>2424</v>
      </c>
    </row>
    <row r="597" spans="1:22" ht="15" customHeight="1" x14ac:dyDescent="0.25">
      <c r="A597" s="64">
        <v>25</v>
      </c>
      <c r="B597" s="62" t="s">
        <v>15</v>
      </c>
      <c r="C597" s="63">
        <v>43210</v>
      </c>
      <c r="D597" s="62" t="s">
        <v>60</v>
      </c>
      <c r="E597" s="62">
        <v>28666</v>
      </c>
      <c r="F597" s="62" t="s">
        <v>17</v>
      </c>
      <c r="G597" s="62" t="s">
        <v>2011</v>
      </c>
      <c r="H597" s="62">
        <v>-450</v>
      </c>
      <c r="I597" s="62">
        <v>-273.95999999999998</v>
      </c>
      <c r="J597" s="62">
        <v>-450</v>
      </c>
      <c r="K597" s="62">
        <v>0</v>
      </c>
      <c r="L597" s="62" t="s">
        <v>261</v>
      </c>
      <c r="M597" s="62">
        <v>1450</v>
      </c>
      <c r="N597" s="62" t="s">
        <v>279</v>
      </c>
      <c r="O597" s="62">
        <v>25096359</v>
      </c>
      <c r="P597" s="19" t="str">
        <f>MID(L597,3,3)</f>
        <v>RES</v>
      </c>
      <c r="Q597" s="70" t="str">
        <f>IFERROR(MID(N597,5,FIND("/",N597,1)-1),LEFT(N597,3))</f>
        <v>OBS</v>
      </c>
      <c r="R597" s="70" t="str">
        <f>CONCATENATE(P597,Q597)</f>
        <v>RESOBS</v>
      </c>
      <c r="S597" s="70" t="str">
        <f>VLOOKUP(R597,'Coding Matrix'!$D$8:$G$45,4,FALSE)</f>
        <v>Plant</v>
      </c>
      <c r="T597" s="70" t="str">
        <f>VLOOKUP(R597,'Coding Matrix'!$D$8:$E$45,2,FALSE)</f>
        <v>Prior Year Reserve amounts scrapped in current year</v>
      </c>
      <c r="V597" s="70" t="s">
        <v>2424</v>
      </c>
    </row>
    <row r="598" spans="1:22" ht="15" customHeight="1" x14ac:dyDescent="0.25">
      <c r="A598" s="64">
        <v>25</v>
      </c>
      <c r="B598" s="62" t="s">
        <v>15</v>
      </c>
      <c r="C598" s="63">
        <v>43210</v>
      </c>
      <c r="D598" s="62" t="s">
        <v>60</v>
      </c>
      <c r="E598" s="62">
        <v>28666</v>
      </c>
      <c r="F598" s="62" t="s">
        <v>17</v>
      </c>
      <c r="G598" s="62" t="s">
        <v>2011</v>
      </c>
      <c r="H598" s="62">
        <v>-450</v>
      </c>
      <c r="I598" s="62">
        <v>-273.95999999999998</v>
      </c>
      <c r="J598" s="62">
        <v>-450</v>
      </c>
      <c r="K598" s="62">
        <v>0</v>
      </c>
      <c r="L598" s="62" t="s">
        <v>261</v>
      </c>
      <c r="M598" s="62">
        <v>1450</v>
      </c>
      <c r="N598" s="62" t="s">
        <v>279</v>
      </c>
      <c r="O598" s="62">
        <v>25109165</v>
      </c>
      <c r="P598" s="19" t="str">
        <f>MID(L598,3,3)</f>
        <v>RES</v>
      </c>
      <c r="Q598" s="70" t="str">
        <f>IFERROR(MID(N598,5,FIND("/",N598,1)-1),LEFT(N598,3))</f>
        <v>OBS</v>
      </c>
      <c r="R598" s="70" t="str">
        <f>CONCATENATE(P598,Q598)</f>
        <v>RESOBS</v>
      </c>
      <c r="S598" s="70" t="str">
        <f>VLOOKUP(R598,'Coding Matrix'!$D$8:$G$45,4,FALSE)</f>
        <v>Plant</v>
      </c>
      <c r="T598" s="70" t="str">
        <f>VLOOKUP(R598,'Coding Matrix'!$D$8:$E$45,2,FALSE)</f>
        <v>Prior Year Reserve amounts scrapped in current year</v>
      </c>
      <c r="V598" s="70" t="s">
        <v>2424</v>
      </c>
    </row>
    <row r="599" spans="1:22" ht="15" customHeight="1" x14ac:dyDescent="0.25">
      <c r="A599" s="64">
        <v>25</v>
      </c>
      <c r="B599" s="62" t="s">
        <v>15</v>
      </c>
      <c r="C599" s="63">
        <v>43210</v>
      </c>
      <c r="D599" s="62" t="s">
        <v>60</v>
      </c>
      <c r="E599" s="62">
        <v>28666</v>
      </c>
      <c r="F599" s="62" t="s">
        <v>17</v>
      </c>
      <c r="G599" s="62" t="s">
        <v>2011</v>
      </c>
      <c r="H599" s="62">
        <v>-450</v>
      </c>
      <c r="I599" s="62">
        <v>-273.95999999999998</v>
      </c>
      <c r="J599" s="62">
        <v>-450</v>
      </c>
      <c r="K599" s="62">
        <v>0</v>
      </c>
      <c r="L599" s="62" t="s">
        <v>261</v>
      </c>
      <c r="M599" s="62">
        <v>1450</v>
      </c>
      <c r="N599" s="62" t="s">
        <v>279</v>
      </c>
      <c r="O599" s="62">
        <v>25970803</v>
      </c>
      <c r="P599" s="19" t="str">
        <f>MID(L599,3,3)</f>
        <v>RES</v>
      </c>
      <c r="Q599" s="70" t="str">
        <f>IFERROR(MID(N599,5,FIND("/",N599,1)-1),LEFT(N599,3))</f>
        <v>OBS</v>
      </c>
      <c r="R599" s="70" t="str">
        <f>CONCATENATE(P599,Q599)</f>
        <v>RESOBS</v>
      </c>
      <c r="S599" s="70" t="str">
        <f>VLOOKUP(R599,'Coding Matrix'!$D$8:$G$45,4,FALSE)</f>
        <v>Plant</v>
      </c>
      <c r="T599" s="70" t="str">
        <f>VLOOKUP(R599,'Coding Matrix'!$D$8:$E$45,2,FALSE)</f>
        <v>Prior Year Reserve amounts scrapped in current year</v>
      </c>
      <c r="V599" s="70" t="s">
        <v>2424</v>
      </c>
    </row>
    <row r="600" spans="1:22" ht="15" customHeight="1" x14ac:dyDescent="0.25">
      <c r="A600" s="64">
        <v>25</v>
      </c>
      <c r="B600" s="62" t="s">
        <v>15</v>
      </c>
      <c r="C600" s="63">
        <v>43210</v>
      </c>
      <c r="D600" s="62" t="s">
        <v>16</v>
      </c>
      <c r="E600" s="62">
        <v>28976</v>
      </c>
      <c r="F600" s="62" t="s">
        <v>17</v>
      </c>
      <c r="G600" s="62" t="s">
        <v>1741</v>
      </c>
      <c r="H600" s="62">
        <v>-70</v>
      </c>
      <c r="I600" s="62">
        <v>-1640.24</v>
      </c>
      <c r="J600" s="62">
        <v>-70</v>
      </c>
      <c r="K600" s="62">
        <v>0</v>
      </c>
      <c r="L600" s="62" t="s">
        <v>30</v>
      </c>
      <c r="M600" s="62">
        <v>1430</v>
      </c>
      <c r="N600" s="62" t="s">
        <v>1742</v>
      </c>
      <c r="O600" s="62">
        <v>25628859</v>
      </c>
      <c r="P600" s="19" t="str">
        <f>MID(L600,3,3)</f>
        <v>EXP</v>
      </c>
      <c r="Q600" s="70" t="str">
        <f>IFERROR(MID(N600,5,FIND("/",N600,1)-1),LEFT(N600,3))</f>
        <v>EXP</v>
      </c>
      <c r="R600" s="70" t="str">
        <f>CONCATENATE(P600,Q600)</f>
        <v>EXPEXP</v>
      </c>
      <c r="S600" s="70" t="str">
        <f>VLOOKUP(R600,'Coding Matrix'!$D$8:$G$45,4,FALSE)</f>
        <v>Supply Chain</v>
      </c>
      <c r="T600" s="70" t="str">
        <f>VLOOKUP(R600,'Coding Matrix'!$D$8:$E$45,2,FALSE)</f>
        <v>Repeat Primary code if other codes are not applicable</v>
      </c>
      <c r="V600" s="70" t="s">
        <v>2425</v>
      </c>
    </row>
    <row r="601" spans="1:22" ht="15" customHeight="1" x14ac:dyDescent="0.25">
      <c r="A601" s="64">
        <v>25</v>
      </c>
      <c r="B601" s="62" t="s">
        <v>15</v>
      </c>
      <c r="C601" s="63">
        <v>43210</v>
      </c>
      <c r="D601" s="62" t="s">
        <v>16</v>
      </c>
      <c r="E601" s="62">
        <v>30557</v>
      </c>
      <c r="F601" s="62" t="s">
        <v>17</v>
      </c>
      <c r="G601" s="62" t="s">
        <v>276</v>
      </c>
      <c r="H601" s="62">
        <v>-50</v>
      </c>
      <c r="I601" s="62">
        <v>-51.5</v>
      </c>
      <c r="J601" s="62">
        <v>-50</v>
      </c>
      <c r="K601" s="62">
        <v>0</v>
      </c>
      <c r="L601" s="62" t="s">
        <v>1697</v>
      </c>
      <c r="M601" s="62">
        <v>632</v>
      </c>
      <c r="N601" s="62" t="s">
        <v>1698</v>
      </c>
      <c r="O601" s="62">
        <v>25191059</v>
      </c>
      <c r="P601" s="19" t="str">
        <f>MID(L601,3,3)</f>
        <v xml:space="preserve"> DM</v>
      </c>
      <c r="Q601" s="70" t="str">
        <f>IFERROR(MID(N601,5,FIND("/",N601,1)-1),LEFT(N601,3))</f>
        <v>DWH</v>
      </c>
      <c r="R601" s="57" t="s">
        <v>1595</v>
      </c>
      <c r="S601" s="70" t="str">
        <f>VLOOKUP(R601,'Coding Matrix'!$D$8:$G$45,4,FALSE)</f>
        <v>Plant</v>
      </c>
      <c r="T601" s="70" t="str">
        <f>VLOOKUP(R601,'Coding Matrix'!$D$8:$E$45,2,FALSE)</f>
        <v>Damage Warehouse - Material Handling Damage</v>
      </c>
      <c r="U601" t="s">
        <v>2178</v>
      </c>
      <c r="V601" s="70" t="s">
        <v>2426</v>
      </c>
    </row>
    <row r="602" spans="1:22" ht="15" customHeight="1" x14ac:dyDescent="0.25">
      <c r="A602" s="64">
        <v>25</v>
      </c>
      <c r="B602" s="62" t="s">
        <v>15</v>
      </c>
      <c r="C602" s="63">
        <v>43210</v>
      </c>
      <c r="D602" s="62" t="s">
        <v>16</v>
      </c>
      <c r="E602" s="62">
        <v>36000</v>
      </c>
      <c r="F602" s="62" t="s">
        <v>17</v>
      </c>
      <c r="G602" s="62" t="s">
        <v>1759</v>
      </c>
      <c r="H602" s="62">
        <v>-600</v>
      </c>
      <c r="I602" s="62">
        <v>-942.42</v>
      </c>
      <c r="J602" s="62">
        <v>-600</v>
      </c>
      <c r="K602" s="62">
        <v>0</v>
      </c>
      <c r="L602" s="62" t="s">
        <v>22</v>
      </c>
      <c r="M602" s="62">
        <v>1323</v>
      </c>
      <c r="N602" s="62" t="s">
        <v>1760</v>
      </c>
      <c r="O602" s="62">
        <v>25089532</v>
      </c>
      <c r="P602" s="19" t="str">
        <f>MID(L602,3,3)</f>
        <v>EXP</v>
      </c>
      <c r="Q602" s="70" t="str">
        <f>IFERROR(MID(N602,5,FIND("/",N602,1)-1),LEFT(N602,3))</f>
        <v>EXP</v>
      </c>
      <c r="R602" s="70" t="str">
        <f>CONCATENATE(P602,Q602)</f>
        <v>EXPEXP</v>
      </c>
      <c r="S602" s="70" t="str">
        <f>VLOOKUP(R602,'Coding Matrix'!$D$8:$G$45,4,FALSE)</f>
        <v>Supply Chain</v>
      </c>
      <c r="T602" s="70" t="str">
        <f>VLOOKUP(R602,'Coding Matrix'!$D$8:$E$45,2,FALSE)</f>
        <v>Repeat Primary code if other codes are not applicable</v>
      </c>
      <c r="V602" s="70" t="s">
        <v>2427</v>
      </c>
    </row>
    <row r="603" spans="1:22" ht="15" customHeight="1" x14ac:dyDescent="0.25">
      <c r="A603" s="64">
        <v>25</v>
      </c>
      <c r="B603" s="62" t="s">
        <v>15</v>
      </c>
      <c r="C603" s="63">
        <v>43210</v>
      </c>
      <c r="D603" s="62" t="s">
        <v>16</v>
      </c>
      <c r="E603" s="62">
        <v>36000</v>
      </c>
      <c r="F603" s="62" t="s">
        <v>17</v>
      </c>
      <c r="G603" s="62" t="s">
        <v>1759</v>
      </c>
      <c r="H603" s="62">
        <v>-720</v>
      </c>
      <c r="I603" s="62">
        <v>-1130.9000000000001</v>
      </c>
      <c r="J603" s="62">
        <v>-720</v>
      </c>
      <c r="K603" s="62">
        <v>0</v>
      </c>
      <c r="L603" s="62" t="s">
        <v>22</v>
      </c>
      <c r="M603" s="62">
        <v>1325</v>
      </c>
      <c r="N603" s="62" t="s">
        <v>1760</v>
      </c>
      <c r="O603" s="62">
        <v>25089533</v>
      </c>
      <c r="P603" s="19" t="str">
        <f>MID(L603,3,3)</f>
        <v>EXP</v>
      </c>
      <c r="Q603" s="70" t="str">
        <f>IFERROR(MID(N603,5,FIND("/",N603,1)-1),LEFT(N603,3))</f>
        <v>EXP</v>
      </c>
      <c r="R603" s="70" t="str">
        <f>CONCATENATE(P603,Q603)</f>
        <v>EXPEXP</v>
      </c>
      <c r="S603" s="70" t="str">
        <f>VLOOKUP(R603,'Coding Matrix'!$D$8:$G$45,4,FALSE)</f>
        <v>Supply Chain</v>
      </c>
      <c r="T603" s="70" t="str">
        <f>VLOOKUP(R603,'Coding Matrix'!$D$8:$E$45,2,FALSE)</f>
        <v>Repeat Primary code if other codes are not applicable</v>
      </c>
      <c r="V603" s="70" t="s">
        <v>2427</v>
      </c>
    </row>
    <row r="604" spans="1:22" ht="15" customHeight="1" x14ac:dyDescent="0.25">
      <c r="A604" s="64">
        <v>25</v>
      </c>
      <c r="B604" s="62" t="s">
        <v>15</v>
      </c>
      <c r="C604" s="63">
        <v>43210</v>
      </c>
      <c r="D604" s="62" t="s">
        <v>16</v>
      </c>
      <c r="E604" s="62">
        <v>36000</v>
      </c>
      <c r="F604" s="62" t="s">
        <v>17</v>
      </c>
      <c r="G604" s="62" t="s">
        <v>1759</v>
      </c>
      <c r="H604" s="62">
        <v>-240</v>
      </c>
      <c r="I604" s="62">
        <v>-376.96</v>
      </c>
      <c r="J604" s="62">
        <v>-240</v>
      </c>
      <c r="K604" s="62">
        <v>0</v>
      </c>
      <c r="L604" s="62" t="s">
        <v>22</v>
      </c>
      <c r="M604" s="62">
        <v>1326</v>
      </c>
      <c r="N604" s="62" t="s">
        <v>1760</v>
      </c>
      <c r="O604" s="62">
        <v>25089547</v>
      </c>
      <c r="P604" s="19" t="str">
        <f>MID(L604,3,3)</f>
        <v>EXP</v>
      </c>
      <c r="Q604" s="70" t="str">
        <f>IFERROR(MID(N604,5,FIND("/",N604,1)-1),LEFT(N604,3))</f>
        <v>EXP</v>
      </c>
      <c r="R604" s="70" t="str">
        <f>CONCATENATE(P604,Q604)</f>
        <v>EXPEXP</v>
      </c>
      <c r="S604" s="70" t="str">
        <f>VLOOKUP(R604,'Coding Matrix'!$D$8:$G$45,4,FALSE)</f>
        <v>Supply Chain</v>
      </c>
      <c r="T604" s="70" t="str">
        <f>VLOOKUP(R604,'Coding Matrix'!$D$8:$E$45,2,FALSE)</f>
        <v>Repeat Primary code if other codes are not applicable</v>
      </c>
      <c r="V604" s="70" t="s">
        <v>2427</v>
      </c>
    </row>
    <row r="605" spans="1:22" ht="15" customHeight="1" x14ac:dyDescent="0.25">
      <c r="A605" s="64">
        <v>25</v>
      </c>
      <c r="B605" s="62" t="s">
        <v>15</v>
      </c>
      <c r="C605" s="63">
        <v>43210</v>
      </c>
      <c r="D605" s="62" t="s">
        <v>23</v>
      </c>
      <c r="E605" s="62">
        <v>71264</v>
      </c>
      <c r="F605" s="62" t="s">
        <v>1968</v>
      </c>
      <c r="G605" s="62" t="s">
        <v>259</v>
      </c>
      <c r="H605" s="62">
        <v>-1</v>
      </c>
      <c r="I605" s="62">
        <v>-17.09</v>
      </c>
      <c r="J605" s="62">
        <v>-29.8</v>
      </c>
      <c r="K605" s="62">
        <v>0</v>
      </c>
      <c r="L605" s="62" t="s">
        <v>26</v>
      </c>
      <c r="M605" s="62">
        <v>843</v>
      </c>
      <c r="N605" s="62" t="s">
        <v>1969</v>
      </c>
      <c r="O605" s="62">
        <v>25208735</v>
      </c>
      <c r="P605" s="19" t="str">
        <f>MID(L605,3,3)</f>
        <v>OOS</v>
      </c>
      <c r="Q605" s="70" t="str">
        <f>IFERROR(MID(N605,5,FIND("/",N605,1)-1),LEFT(N605,3))</f>
        <v>PKG</v>
      </c>
      <c r="R605" s="70" t="str">
        <f>CONCATENATE(P605,Q605)</f>
        <v>OOSPKG</v>
      </c>
      <c r="S605" s="70" t="str">
        <f>VLOOKUP(R605,'Coding Matrix'!$D$8:$G$45,4,FALSE)</f>
        <v>Plant</v>
      </c>
      <c r="T605" s="70" t="str">
        <f>VLOOKUP(R605,'Coding Matrix'!$D$8:$E$45,2,FALSE)</f>
        <v>Plant Packaging issue</v>
      </c>
      <c r="V605" s="70" t="s">
        <v>2428</v>
      </c>
    </row>
    <row r="606" spans="1:22" ht="15" customHeight="1" x14ac:dyDescent="0.25">
      <c r="A606" s="64">
        <v>25</v>
      </c>
      <c r="B606" s="62" t="s">
        <v>15</v>
      </c>
      <c r="C606" s="63">
        <v>43210</v>
      </c>
      <c r="D606" s="62" t="s">
        <v>23</v>
      </c>
      <c r="E606" s="62">
        <v>71264</v>
      </c>
      <c r="F606" s="62" t="s">
        <v>1968</v>
      </c>
      <c r="G606" s="62" t="s">
        <v>259</v>
      </c>
      <c r="H606" s="62">
        <v>-1</v>
      </c>
      <c r="I606" s="62">
        <v>-17.09</v>
      </c>
      <c r="J606" s="62">
        <v>-29.8</v>
      </c>
      <c r="K606" s="62">
        <v>0</v>
      </c>
      <c r="L606" s="62" t="s">
        <v>26</v>
      </c>
      <c r="M606" s="62">
        <v>844</v>
      </c>
      <c r="N606" s="62" t="s">
        <v>1970</v>
      </c>
      <c r="O606" s="62">
        <v>25208749</v>
      </c>
      <c r="P606" s="19" t="str">
        <f>MID(L606,3,3)</f>
        <v>OOS</v>
      </c>
      <c r="Q606" s="70" t="str">
        <f>IFERROR(MID(N606,5,FIND("/",N606,1)-1),LEFT(N606,3))</f>
        <v>PKG</v>
      </c>
      <c r="R606" s="70" t="str">
        <f>CONCATENATE(P606,Q606)</f>
        <v>OOSPKG</v>
      </c>
      <c r="S606" s="70" t="str">
        <f>VLOOKUP(R606,'Coding Matrix'!$D$8:$G$45,4,FALSE)</f>
        <v>Plant</v>
      </c>
      <c r="T606" s="70" t="str">
        <f>VLOOKUP(R606,'Coding Matrix'!$D$8:$E$45,2,FALSE)</f>
        <v>Plant Packaging issue</v>
      </c>
      <c r="V606" s="70" t="s">
        <v>2428</v>
      </c>
    </row>
    <row r="607" spans="1:22" ht="15" customHeight="1" x14ac:dyDescent="0.25">
      <c r="A607" s="64">
        <v>25</v>
      </c>
      <c r="B607" s="62" t="s">
        <v>15</v>
      </c>
      <c r="C607" s="63">
        <v>43210</v>
      </c>
      <c r="D607" s="62" t="s">
        <v>23</v>
      </c>
      <c r="E607" s="62">
        <v>71870</v>
      </c>
      <c r="F607" s="62" t="s">
        <v>32</v>
      </c>
      <c r="G607" s="62" t="s">
        <v>1982</v>
      </c>
      <c r="H607" s="62">
        <v>-7</v>
      </c>
      <c r="I607" s="62">
        <v>-64.09</v>
      </c>
      <c r="J607" s="62">
        <v>-122.9</v>
      </c>
      <c r="K607" s="62">
        <v>0</v>
      </c>
      <c r="L607" s="62" t="s">
        <v>34</v>
      </c>
      <c r="M607" s="62">
        <v>1247</v>
      </c>
      <c r="N607" s="62" t="s">
        <v>194</v>
      </c>
      <c r="O607" s="62">
        <v>25119512</v>
      </c>
      <c r="P607" s="19" t="str">
        <f>MID(L607,3,3)</f>
        <v>OOS</v>
      </c>
      <c r="Q607" s="70" t="str">
        <f>IFERROR(MID(N607,5,FIND("/",N607,1)-1),LEFT(N607,3))</f>
        <v>SEL</v>
      </c>
      <c r="R607" s="70" t="str">
        <f>CONCATENATE(P607,Q607)</f>
        <v>OOSSEL</v>
      </c>
      <c r="S607" s="70" t="str">
        <f>VLOOKUP(R607,'Coding Matrix'!$D$8:$G$45,4,FALSE)</f>
        <v>Plant</v>
      </c>
      <c r="T607" s="70" t="str">
        <f>VLOOKUP(R607,'Coding Matrix'!$D$8:$E$45,2,FALSE)</f>
        <v>Seal Issues - Leakers</v>
      </c>
      <c r="V607" s="70" t="s">
        <v>2429</v>
      </c>
    </row>
    <row r="608" spans="1:22" ht="15" customHeight="1" x14ac:dyDescent="0.25">
      <c r="A608" s="64">
        <v>25</v>
      </c>
      <c r="B608" s="62" t="s">
        <v>15</v>
      </c>
      <c r="C608" s="63">
        <v>43211</v>
      </c>
      <c r="D608" s="62" t="s">
        <v>23</v>
      </c>
      <c r="E608" s="62">
        <v>18613</v>
      </c>
      <c r="F608" s="62" t="s">
        <v>1844</v>
      </c>
      <c r="G608" s="62" t="s">
        <v>1845</v>
      </c>
      <c r="H608" s="62">
        <v>-3</v>
      </c>
      <c r="I608" s="62">
        <v>-50.09</v>
      </c>
      <c r="J608" s="62">
        <v>-88.8</v>
      </c>
      <c r="K608" s="62">
        <v>0</v>
      </c>
      <c r="L608" s="62" t="s">
        <v>27</v>
      </c>
      <c r="M608" s="62">
        <v>1450</v>
      </c>
      <c r="N608" s="62" t="s">
        <v>28</v>
      </c>
      <c r="O608" s="62">
        <v>25233528</v>
      </c>
      <c r="P608" s="19" t="str">
        <f>MID(L608,3,3)</f>
        <v>DMG</v>
      </c>
      <c r="Q608" s="70" t="str">
        <f>IFERROR(MID(N608,5,FIND("/",N608,1)-1),LEFT(N608,3))</f>
        <v>DWH</v>
      </c>
      <c r="R608" s="70" t="str">
        <f>CONCATENATE(P608,Q608)</f>
        <v>DMGDWH</v>
      </c>
      <c r="S608" s="70" t="str">
        <f>VLOOKUP(R608,'Coding Matrix'!$D$8:$G$45,4,FALSE)</f>
        <v>Plant</v>
      </c>
      <c r="T608" s="70" t="str">
        <f>VLOOKUP(R608,'Coding Matrix'!$D$8:$E$45,2,FALSE)</f>
        <v>Damage Warehouse - Material Handling Damage</v>
      </c>
      <c r="V608" s="70" t="s">
        <v>2430</v>
      </c>
    </row>
    <row r="609" spans="1:22" ht="15" customHeight="1" x14ac:dyDescent="0.25">
      <c r="A609" s="64">
        <v>25</v>
      </c>
      <c r="B609" s="62" t="s">
        <v>15</v>
      </c>
      <c r="C609" s="63">
        <v>43211</v>
      </c>
      <c r="D609" s="62" t="s">
        <v>16</v>
      </c>
      <c r="E609" s="62">
        <v>25236</v>
      </c>
      <c r="F609" s="62" t="s">
        <v>17</v>
      </c>
      <c r="G609" s="62" t="s">
        <v>1736</v>
      </c>
      <c r="H609" s="62">
        <v>-60</v>
      </c>
      <c r="I609" s="62">
        <v>-157.49</v>
      </c>
      <c r="J609" s="62">
        <v>-60</v>
      </c>
      <c r="K609" s="62">
        <v>0</v>
      </c>
      <c r="L609" s="62" t="s">
        <v>27</v>
      </c>
      <c r="M609" s="62">
        <v>1505</v>
      </c>
      <c r="N609" s="62" t="s">
        <v>1737</v>
      </c>
      <c r="O609" s="62">
        <v>25970024</v>
      </c>
      <c r="P609" s="19" t="str">
        <f>MID(L609,3,3)</f>
        <v>DMG</v>
      </c>
      <c r="Q609" s="70" t="str">
        <f>IFERROR(MID(N609,5,FIND("/",N609,1)-1),LEFT(N609,3))</f>
        <v>DWH</v>
      </c>
      <c r="R609" s="70" t="str">
        <f>CONCATENATE(P609,Q609)</f>
        <v>DMGDWH</v>
      </c>
      <c r="S609" s="70" t="str">
        <f>VLOOKUP(R609,'Coding Matrix'!$D$8:$G$45,4,FALSE)</f>
        <v>Plant</v>
      </c>
      <c r="T609" s="70" t="str">
        <f>VLOOKUP(R609,'Coding Matrix'!$D$8:$E$45,2,FALSE)</f>
        <v>Damage Warehouse - Material Handling Damage</v>
      </c>
      <c r="U609" s="70"/>
      <c r="V609" s="70" t="s">
        <v>2431</v>
      </c>
    </row>
    <row r="610" spans="1:22" ht="15" customHeight="1" x14ac:dyDescent="0.25">
      <c r="A610" s="64">
        <v>25</v>
      </c>
      <c r="B610" s="62" t="s">
        <v>15</v>
      </c>
      <c r="C610" s="63">
        <v>43211</v>
      </c>
      <c r="D610" s="62" t="s">
        <v>23</v>
      </c>
      <c r="E610" s="62">
        <v>72048</v>
      </c>
      <c r="F610" s="62" t="s">
        <v>38</v>
      </c>
      <c r="G610" s="62" t="s">
        <v>57</v>
      </c>
      <c r="H610" s="62">
        <v>-5</v>
      </c>
      <c r="I610" s="62">
        <v>-83.08</v>
      </c>
      <c r="J610" s="62">
        <v>-145</v>
      </c>
      <c r="K610" s="62">
        <v>0</v>
      </c>
      <c r="L610" s="62" t="s">
        <v>31</v>
      </c>
      <c r="M610" s="62" t="s">
        <v>1789</v>
      </c>
      <c r="N610" s="62" t="s">
        <v>1988</v>
      </c>
      <c r="O610" s="62">
        <v>25235854</v>
      </c>
      <c r="P610" s="19" t="str">
        <f>MID(L610,3,3)</f>
        <v xml:space="preserve">   </v>
      </c>
      <c r="Q610" s="70" t="str">
        <f>IFERROR(MID(N610,5,FIND("/",N610,1)-1),LEFT(N610,3))</f>
        <v>MIS</v>
      </c>
      <c r="R610" s="57" t="s">
        <v>1599</v>
      </c>
      <c r="S610" s="70" t="str">
        <f>VLOOKUP(R610,'Coding Matrix'!$D$8:$G$45,4,FALSE)</f>
        <v>Plant</v>
      </c>
      <c r="T610" s="70" t="str">
        <f>VLOOKUP(R610,'Coding Matrix'!$D$8:$E$45,2,FALSE)</f>
        <v>Plant Packaging issue</v>
      </c>
      <c r="U610" t="s">
        <v>1589</v>
      </c>
      <c r="V610" s="70" t="s">
        <v>2216</v>
      </c>
    </row>
    <row r="611" spans="1:22" ht="15" customHeight="1" x14ac:dyDescent="0.25">
      <c r="A611" s="64">
        <v>25</v>
      </c>
      <c r="B611" s="62" t="s">
        <v>15</v>
      </c>
      <c r="C611" s="63">
        <v>43212</v>
      </c>
      <c r="D611" s="62" t="s">
        <v>23</v>
      </c>
      <c r="E611" s="62">
        <v>17731</v>
      </c>
      <c r="F611" s="62" t="s">
        <v>1825</v>
      </c>
      <c r="G611" s="62" t="s">
        <v>1832</v>
      </c>
      <c r="H611" s="62">
        <v>-2</v>
      </c>
      <c r="I611" s="62">
        <v>-19</v>
      </c>
      <c r="J611" s="62">
        <v>-69.8</v>
      </c>
      <c r="K611" s="62">
        <v>0</v>
      </c>
      <c r="L611" s="62" t="s">
        <v>27</v>
      </c>
      <c r="M611" s="62">
        <v>800</v>
      </c>
      <c r="N611" s="62" t="s">
        <v>1833</v>
      </c>
      <c r="O611" s="62">
        <v>25176960</v>
      </c>
      <c r="P611" s="19" t="str">
        <f>MID(L611,3,3)</f>
        <v>DMG</v>
      </c>
      <c r="Q611" s="70" t="str">
        <f>IFERROR(MID(N611,5,FIND("/",N611,1)-1),LEFT(N611,3))</f>
        <v>DWH</v>
      </c>
      <c r="R611" s="70" t="str">
        <f>CONCATENATE(P611,Q611)</f>
        <v>DMGDWH</v>
      </c>
      <c r="S611" s="70" t="str">
        <f>VLOOKUP(R611,'Coding Matrix'!$D$8:$G$45,4,FALSE)</f>
        <v>Plant</v>
      </c>
      <c r="T611" s="70" t="str">
        <f>VLOOKUP(R611,'Coding Matrix'!$D$8:$E$45,2,FALSE)</f>
        <v>Damage Warehouse - Material Handling Damage</v>
      </c>
      <c r="V611" s="70" t="s">
        <v>2432</v>
      </c>
    </row>
    <row r="612" spans="1:22" ht="15" customHeight="1" x14ac:dyDescent="0.25">
      <c r="A612" s="64">
        <v>25</v>
      </c>
      <c r="B612" s="62" t="s">
        <v>15</v>
      </c>
      <c r="C612" s="63">
        <v>43212</v>
      </c>
      <c r="D612" s="62" t="s">
        <v>23</v>
      </c>
      <c r="E612" s="62">
        <v>22163</v>
      </c>
      <c r="F612" s="62" t="s">
        <v>223</v>
      </c>
      <c r="G612" s="62" t="s">
        <v>1940</v>
      </c>
      <c r="H612" s="62">
        <v>-1</v>
      </c>
      <c r="I612" s="62">
        <v>-18.09</v>
      </c>
      <c r="J612" s="62">
        <v>-20.5</v>
      </c>
      <c r="K612" s="62">
        <v>0</v>
      </c>
      <c r="L612" s="62" t="s">
        <v>34</v>
      </c>
      <c r="M612" s="62">
        <v>821</v>
      </c>
      <c r="N612" s="62" t="s">
        <v>1917</v>
      </c>
      <c r="O612" s="62">
        <v>33074594</v>
      </c>
      <c r="P612" s="19" t="str">
        <f>MID(L612,3,3)</f>
        <v>OOS</v>
      </c>
      <c r="Q612" s="70" t="str">
        <f>IFERROR(MID(N612,5,FIND("/",N612,1)-1),LEFT(N612,3))</f>
        <v>SEL</v>
      </c>
      <c r="R612" s="70" t="str">
        <f>CONCATENATE(P612,Q612)</f>
        <v>OOSSEL</v>
      </c>
      <c r="S612" s="70" t="str">
        <f>VLOOKUP(R612,'Coding Matrix'!$D$8:$G$45,4,FALSE)</f>
        <v>Plant</v>
      </c>
      <c r="T612" s="70" t="str">
        <f>VLOOKUP(R612,'Coding Matrix'!$D$8:$E$45,2,FALSE)</f>
        <v>Seal Issues - Leakers</v>
      </c>
      <c r="V612" s="70" t="s">
        <v>2433</v>
      </c>
    </row>
    <row r="613" spans="1:22" ht="15" customHeight="1" x14ac:dyDescent="0.25">
      <c r="A613" s="64">
        <v>25</v>
      </c>
      <c r="B613" s="62" t="s">
        <v>15</v>
      </c>
      <c r="C613" s="63">
        <v>43212</v>
      </c>
      <c r="D613" s="62" t="s">
        <v>23</v>
      </c>
      <c r="E613" s="62">
        <v>47047</v>
      </c>
      <c r="F613" s="62" t="s">
        <v>32</v>
      </c>
      <c r="G613" s="62" t="s">
        <v>56</v>
      </c>
      <c r="H613" s="62">
        <v>-5</v>
      </c>
      <c r="I613" s="62">
        <v>-49.37</v>
      </c>
      <c r="J613" s="62">
        <v>-47</v>
      </c>
      <c r="K613" s="62">
        <v>0</v>
      </c>
      <c r="L613" s="62" t="s">
        <v>34</v>
      </c>
      <c r="M613" s="62">
        <v>1100</v>
      </c>
      <c r="N613" s="62" t="s">
        <v>1962</v>
      </c>
      <c r="O613" s="62">
        <v>25191691</v>
      </c>
      <c r="P613" s="19" t="str">
        <f>MID(L613,3,3)</f>
        <v>OOS</v>
      </c>
      <c r="Q613" s="70" t="str">
        <f>IFERROR(MID(N613,5,FIND("/",N613,1)-1),LEFT(N613,3))</f>
        <v>SEL</v>
      </c>
      <c r="R613" s="70" t="str">
        <f>CONCATENATE(P613,Q613)</f>
        <v>OOSSEL</v>
      </c>
      <c r="S613" s="70" t="str">
        <f>VLOOKUP(R613,'Coding Matrix'!$D$8:$G$45,4,FALSE)</f>
        <v>Plant</v>
      </c>
      <c r="T613" s="70" t="str">
        <f>VLOOKUP(R613,'Coding Matrix'!$D$8:$E$45,2,FALSE)</f>
        <v>Seal Issues - Leakers</v>
      </c>
      <c r="V613" s="70" t="s">
        <v>447</v>
      </c>
    </row>
    <row r="614" spans="1:22" ht="15" customHeight="1" x14ac:dyDescent="0.25">
      <c r="A614" s="64">
        <v>25</v>
      </c>
      <c r="B614" s="62" t="s">
        <v>15</v>
      </c>
      <c r="C614" s="63">
        <v>43212</v>
      </c>
      <c r="D614" s="62" t="s">
        <v>23</v>
      </c>
      <c r="E614" s="62">
        <v>47047</v>
      </c>
      <c r="F614" s="62" t="s">
        <v>32</v>
      </c>
      <c r="G614" s="62" t="s">
        <v>56</v>
      </c>
      <c r="H614" s="62">
        <v>-13</v>
      </c>
      <c r="I614" s="62">
        <v>-128.37</v>
      </c>
      <c r="J614" s="62">
        <v>-122.2</v>
      </c>
      <c r="K614" s="62">
        <v>0</v>
      </c>
      <c r="L614" s="62" t="s">
        <v>34</v>
      </c>
      <c r="M614" s="62">
        <v>1102</v>
      </c>
      <c r="N614" s="62" t="s">
        <v>1962</v>
      </c>
      <c r="O614" s="62">
        <v>25191684</v>
      </c>
      <c r="P614" s="19" t="str">
        <f>MID(L614,3,3)</f>
        <v>OOS</v>
      </c>
      <c r="Q614" s="70" t="str">
        <f>IFERROR(MID(N614,5,FIND("/",N614,1)-1),LEFT(N614,3))</f>
        <v>SEL</v>
      </c>
      <c r="R614" s="70" t="str">
        <f>CONCATENATE(P614,Q614)</f>
        <v>OOSSEL</v>
      </c>
      <c r="S614" s="70" t="str">
        <f>VLOOKUP(R614,'Coding Matrix'!$D$8:$G$45,4,FALSE)</f>
        <v>Plant</v>
      </c>
      <c r="T614" s="70" t="str">
        <f>VLOOKUP(R614,'Coding Matrix'!$D$8:$E$45,2,FALSE)</f>
        <v>Seal Issues - Leakers</v>
      </c>
      <c r="V614" s="70" t="s">
        <v>447</v>
      </c>
    </row>
    <row r="615" spans="1:22" ht="15" customHeight="1" x14ac:dyDescent="0.25">
      <c r="A615">
        <v>43</v>
      </c>
      <c r="B615" s="64" t="s">
        <v>15</v>
      </c>
      <c r="C615" s="65">
        <v>43192</v>
      </c>
      <c r="D615" s="64" t="s">
        <v>23</v>
      </c>
      <c r="E615" s="64">
        <v>20147</v>
      </c>
      <c r="F615" s="64" t="s">
        <v>66</v>
      </c>
      <c r="G615" s="64" t="s">
        <v>67</v>
      </c>
      <c r="H615" s="64">
        <v>-1</v>
      </c>
      <c r="I615" s="64">
        <v>-32.549999999999997</v>
      </c>
      <c r="J615" s="64">
        <v>-50</v>
      </c>
      <c r="K615" s="64">
        <v>0</v>
      </c>
      <c r="L615" s="64" t="s">
        <v>27</v>
      </c>
      <c r="M615" s="64">
        <v>1100</v>
      </c>
      <c r="N615" s="64" t="s">
        <v>2046</v>
      </c>
      <c r="O615" s="64">
        <v>43153425</v>
      </c>
      <c r="P615" s="19" t="str">
        <f>MID(L615,3,3)</f>
        <v>DMG</v>
      </c>
      <c r="Q615" s="70" t="str">
        <f>IFERROR(MID(N615,5,FIND("/",N615,1)-1),LEFT(N615,3))</f>
        <v>DWH</v>
      </c>
      <c r="R615" s="70" t="str">
        <f>CONCATENATE(P615,Q615)</f>
        <v>DMGDWH</v>
      </c>
      <c r="S615" s="70" t="str">
        <f>VLOOKUP(R615,'Coding Matrix'!$D$8:$G$45,4,FALSE)</f>
        <v>Plant</v>
      </c>
      <c r="T615" s="70" t="str">
        <f>VLOOKUP(R615,'Coding Matrix'!$D$8:$E$45,2,FALSE)</f>
        <v>Damage Warehouse - Material Handling Damage</v>
      </c>
      <c r="V615" s="70" t="s">
        <v>1141</v>
      </c>
    </row>
    <row r="616" spans="1:22" ht="15" customHeight="1" x14ac:dyDescent="0.25">
      <c r="A616" s="64">
        <v>43</v>
      </c>
      <c r="B616" s="64" t="s">
        <v>15</v>
      </c>
      <c r="C616" s="65">
        <v>43192</v>
      </c>
      <c r="D616" s="64" t="s">
        <v>23</v>
      </c>
      <c r="E616" s="64">
        <v>21506</v>
      </c>
      <c r="F616" s="64" t="s">
        <v>2051</v>
      </c>
      <c r="G616" s="64" t="s">
        <v>2052</v>
      </c>
      <c r="H616" s="64">
        <v>-1</v>
      </c>
      <c r="I616" s="64">
        <v>-1352</v>
      </c>
      <c r="J616" s="64">
        <v>-2000</v>
      </c>
      <c r="K616" s="64">
        <v>0</v>
      </c>
      <c r="L616" s="64" t="s">
        <v>19</v>
      </c>
      <c r="M616" s="64">
        <v>1100</v>
      </c>
      <c r="N616" s="64" t="s">
        <v>2053</v>
      </c>
      <c r="O616" s="64">
        <v>43859068</v>
      </c>
      <c r="P616" s="19" t="str">
        <f>MID(L616,3,3)</f>
        <v>DMG</v>
      </c>
      <c r="Q616" s="70" t="str">
        <f>IFERROR(MID(N616,5,FIND("/",N616,1)-1),LEFT(N616,3))</f>
        <v>DWH</v>
      </c>
      <c r="R616" s="70" t="str">
        <f>CONCATENATE(P616,Q616)</f>
        <v>DMGDWH</v>
      </c>
      <c r="S616" s="70" t="str">
        <f>VLOOKUP(R616,'Coding Matrix'!$D$8:$G$45,4,FALSE)</f>
        <v>Plant</v>
      </c>
      <c r="T616" s="70" t="str">
        <f>VLOOKUP(R616,'Coding Matrix'!$D$8:$E$45,2,FALSE)</f>
        <v>Damage Warehouse - Material Handling Damage</v>
      </c>
      <c r="V616" s="70" t="s">
        <v>2434</v>
      </c>
    </row>
    <row r="617" spans="1:22" ht="15" customHeight="1" x14ac:dyDescent="0.25">
      <c r="A617" s="64">
        <v>43</v>
      </c>
      <c r="B617" s="64" t="s">
        <v>15</v>
      </c>
      <c r="C617" s="65">
        <v>43192</v>
      </c>
      <c r="D617" s="64" t="s">
        <v>23</v>
      </c>
      <c r="E617" s="64">
        <v>22211</v>
      </c>
      <c r="F617" s="64" t="s">
        <v>71</v>
      </c>
      <c r="G617" s="64" t="s">
        <v>2055</v>
      </c>
      <c r="H617" s="64">
        <v>-40</v>
      </c>
      <c r="I617" s="64">
        <v>-559.38</v>
      </c>
      <c r="J617" s="64">
        <v>-533.20000000000005</v>
      </c>
      <c r="K617" s="64">
        <v>0</v>
      </c>
      <c r="L617" s="64" t="s">
        <v>27</v>
      </c>
      <c r="M617" s="64">
        <v>1100</v>
      </c>
      <c r="N617" s="64" t="s">
        <v>2056</v>
      </c>
      <c r="O617" s="64">
        <v>43161700</v>
      </c>
      <c r="P617" s="19" t="str">
        <f>MID(L617,3,3)</f>
        <v>DMG</v>
      </c>
      <c r="Q617" s="70" t="str">
        <f>IFERROR(MID(N617,5,FIND("/",N617,1)-1),LEFT(N617,3))</f>
        <v>DWH</v>
      </c>
      <c r="R617" s="70" t="str">
        <f>CONCATENATE(P617,Q617)</f>
        <v>DMGDWH</v>
      </c>
      <c r="S617" s="70" t="str">
        <f>VLOOKUP(R617,'Coding Matrix'!$D$8:$G$45,4,FALSE)</f>
        <v>Plant</v>
      </c>
      <c r="T617" s="70" t="str">
        <f>VLOOKUP(R617,'Coding Matrix'!$D$8:$E$45,2,FALSE)</f>
        <v>Damage Warehouse - Material Handling Damage</v>
      </c>
      <c r="V617" s="70" t="s">
        <v>2435</v>
      </c>
    </row>
    <row r="618" spans="1:22" ht="15" hidden="1" customHeight="1" x14ac:dyDescent="0.25">
      <c r="A618" s="64">
        <v>43</v>
      </c>
      <c r="B618" s="64" t="s">
        <v>59</v>
      </c>
      <c r="C618" s="65">
        <v>43192</v>
      </c>
      <c r="D618" s="64" t="s">
        <v>16</v>
      </c>
      <c r="E618" s="64">
        <v>32524</v>
      </c>
      <c r="F618" s="64" t="s">
        <v>17</v>
      </c>
      <c r="G618" s="64" t="s">
        <v>2028</v>
      </c>
      <c r="H618" s="64">
        <v>150</v>
      </c>
      <c r="I618" s="64">
        <v>101.7</v>
      </c>
      <c r="J618" s="64">
        <v>150</v>
      </c>
      <c r="K618" s="64">
        <v>0</v>
      </c>
      <c r="L618" s="64" t="s">
        <v>31</v>
      </c>
      <c r="M618" s="64" t="s">
        <v>61</v>
      </c>
      <c r="N618" s="64" t="s">
        <v>2029</v>
      </c>
      <c r="O618" s="64">
        <v>43117869</v>
      </c>
      <c r="P618" s="19" t="str">
        <f>MID(L618,3,3)</f>
        <v xml:space="preserve">   </v>
      </c>
      <c r="Q618" s="70" t="str">
        <f>IFERROR(MID(N618,5,FIND("/",N618,1)-1),LEFT(N618,3))</f>
        <v>NOT</v>
      </c>
      <c r="R618" s="70" t="s">
        <v>2197</v>
      </c>
      <c r="S618" s="70"/>
      <c r="T618" s="70" t="s">
        <v>2197</v>
      </c>
      <c r="U618" t="s">
        <v>2197</v>
      </c>
      <c r="V618" s="70" t="s">
        <v>2436</v>
      </c>
    </row>
    <row r="619" spans="1:22" ht="15" customHeight="1" x14ac:dyDescent="0.25">
      <c r="A619" s="64">
        <v>43</v>
      </c>
      <c r="B619" s="64" t="s">
        <v>15</v>
      </c>
      <c r="C619" s="65">
        <v>43192</v>
      </c>
      <c r="D619" s="64" t="s">
        <v>16</v>
      </c>
      <c r="E619" s="64">
        <v>32524</v>
      </c>
      <c r="F619" s="64" t="s">
        <v>17</v>
      </c>
      <c r="G619" s="64" t="s">
        <v>2028</v>
      </c>
      <c r="H619" s="64">
        <v>-150</v>
      </c>
      <c r="I619" s="64">
        <v>-101.7</v>
      </c>
      <c r="J619" s="64">
        <v>-150</v>
      </c>
      <c r="K619" s="64">
        <v>0</v>
      </c>
      <c r="L619" s="64" t="s">
        <v>1798</v>
      </c>
      <c r="M619" s="64">
        <v>1350</v>
      </c>
      <c r="N619" s="64" t="s">
        <v>2030</v>
      </c>
      <c r="O619" s="64">
        <v>43117869</v>
      </c>
      <c r="P619" s="19" t="str">
        <f>MID(L619,3,3)</f>
        <v>00S</v>
      </c>
      <c r="Q619" s="70" t="str">
        <f>IFERROR(MID(N619,5,FIND("/",N619,1)-1),LEFT(N619,3))</f>
        <v>GMP</v>
      </c>
      <c r="R619" s="70" t="s">
        <v>2195</v>
      </c>
      <c r="S619" s="70" t="str">
        <f>VLOOKUP(R619,'Coding Matrix'!$D$8:$G$45,4,FALSE)</f>
        <v>Plant</v>
      </c>
      <c r="T619" s="70" t="str">
        <f>VLOOKUP(R619,'Coding Matrix'!$D$8:$E$45,2,FALSE)</f>
        <v>GMP Violation</v>
      </c>
      <c r="U619" t="s">
        <v>2196</v>
      </c>
      <c r="V619" s="70" t="s">
        <v>2436</v>
      </c>
    </row>
    <row r="620" spans="1:22" ht="15" customHeight="1" x14ac:dyDescent="0.25">
      <c r="A620" s="64">
        <v>43</v>
      </c>
      <c r="B620" s="64" t="s">
        <v>15</v>
      </c>
      <c r="C620" s="65">
        <v>43193</v>
      </c>
      <c r="D620" s="64" t="s">
        <v>23</v>
      </c>
      <c r="E620" s="64">
        <v>17680</v>
      </c>
      <c r="F620" s="64" t="s">
        <v>63</v>
      </c>
      <c r="G620" s="64" t="s">
        <v>2043</v>
      </c>
      <c r="H620" s="64">
        <v>-1</v>
      </c>
      <c r="I620" s="64">
        <v>-20.75</v>
      </c>
      <c r="J620" s="64">
        <v>-32.9</v>
      </c>
      <c r="K620" s="64">
        <v>0</v>
      </c>
      <c r="L620" s="64" t="s">
        <v>41</v>
      </c>
      <c r="M620" s="64" t="s">
        <v>2044</v>
      </c>
      <c r="N620" s="64" t="s">
        <v>21</v>
      </c>
      <c r="O620" s="64">
        <v>43144662</v>
      </c>
      <c r="P620" s="19" t="str">
        <f>MID(L620,3,3)</f>
        <v xml:space="preserve">   </v>
      </c>
      <c r="Q620" s="70" t="str">
        <f>IFERROR(MID(N620,5,FIND("/",N620,1)-1),LEFT(N620,3))</f>
        <v>DWH</v>
      </c>
      <c r="R620" s="57" t="s">
        <v>1595</v>
      </c>
      <c r="S620" s="70" t="str">
        <f>VLOOKUP(R620,'Coding Matrix'!$D$8:$G$45,4,FALSE)</f>
        <v>Plant</v>
      </c>
      <c r="T620" s="70" t="str">
        <f>VLOOKUP(R620,'Coding Matrix'!$D$8:$E$45,2,FALSE)</f>
        <v>Damage Warehouse - Material Handling Damage</v>
      </c>
      <c r="U620" t="s">
        <v>2178</v>
      </c>
      <c r="V620" s="70" t="s">
        <v>2293</v>
      </c>
    </row>
    <row r="621" spans="1:22" ht="15" customHeight="1" x14ac:dyDescent="0.25">
      <c r="A621" s="64">
        <v>43</v>
      </c>
      <c r="B621" s="64" t="s">
        <v>15</v>
      </c>
      <c r="C621" s="65">
        <v>43193</v>
      </c>
      <c r="D621" s="64" t="s">
        <v>23</v>
      </c>
      <c r="E621" s="64">
        <v>21547</v>
      </c>
      <c r="F621" s="64" t="s">
        <v>69</v>
      </c>
      <c r="G621" s="64" t="s">
        <v>70</v>
      </c>
      <c r="H621" s="64">
        <v>-1</v>
      </c>
      <c r="I621" s="64">
        <v>-15.84</v>
      </c>
      <c r="J621" s="64">
        <v>-30</v>
      </c>
      <c r="K621" s="64">
        <v>0</v>
      </c>
      <c r="L621" s="64" t="s">
        <v>31</v>
      </c>
      <c r="M621" s="64" t="s">
        <v>2044</v>
      </c>
      <c r="N621" s="64" t="s">
        <v>28</v>
      </c>
      <c r="O621" s="64">
        <v>43146127</v>
      </c>
      <c r="P621" s="19" t="str">
        <f>MID(L621,3,3)</f>
        <v xml:space="preserve">   </v>
      </c>
      <c r="Q621" s="70" t="str">
        <f>IFERROR(MID(N621,5,FIND("/",N621,1)-1),LEFT(N621,3))</f>
        <v>DWH</v>
      </c>
      <c r="R621" s="57" t="s">
        <v>1595</v>
      </c>
      <c r="S621" s="70" t="str">
        <f>VLOOKUP(R621,'Coding Matrix'!$D$8:$G$45,4,FALSE)</f>
        <v>Plant</v>
      </c>
      <c r="T621" s="70" t="str">
        <f>VLOOKUP(R621,'Coding Matrix'!$D$8:$E$45,2,FALSE)</f>
        <v>Damage Warehouse - Material Handling Damage</v>
      </c>
      <c r="U621" t="s">
        <v>2178</v>
      </c>
      <c r="V621" s="70" t="s">
        <v>464</v>
      </c>
    </row>
    <row r="622" spans="1:22" ht="15" hidden="1" customHeight="1" x14ac:dyDescent="0.25">
      <c r="A622" s="64">
        <v>43</v>
      </c>
      <c r="B622" s="64" t="s">
        <v>59</v>
      </c>
      <c r="C622" s="65">
        <v>43194</v>
      </c>
      <c r="D622" s="64" t="s">
        <v>23</v>
      </c>
      <c r="E622" s="64">
        <v>11805</v>
      </c>
      <c r="F622" s="64" t="s">
        <v>51</v>
      </c>
      <c r="G622" s="64" t="s">
        <v>2037</v>
      </c>
      <c r="H622" s="64">
        <v>1</v>
      </c>
      <c r="I622" s="64">
        <v>31.23</v>
      </c>
      <c r="J622" s="64">
        <v>40.4</v>
      </c>
      <c r="K622" s="64">
        <v>0</v>
      </c>
      <c r="L622" s="64" t="s">
        <v>31</v>
      </c>
      <c r="M622" s="64" t="s">
        <v>61</v>
      </c>
      <c r="N622" s="64" t="s">
        <v>2029</v>
      </c>
      <c r="O622" s="64">
        <v>43124676</v>
      </c>
      <c r="P622" s="19" t="str">
        <f>MID(L622,3,3)</f>
        <v xml:space="preserve">   </v>
      </c>
      <c r="Q622" s="70" t="str">
        <f>IFERROR(MID(N622,5,FIND("/",N622,1)-1),LEFT(N622,3))</f>
        <v>NOT</v>
      </c>
      <c r="R622" s="70" t="s">
        <v>2197</v>
      </c>
      <c r="S622" s="70"/>
      <c r="T622" s="70" t="s">
        <v>2197</v>
      </c>
      <c r="U622" t="s">
        <v>2197</v>
      </c>
      <c r="V622" s="70" t="s">
        <v>2437</v>
      </c>
    </row>
    <row r="623" spans="1:22" ht="15" customHeight="1" x14ac:dyDescent="0.25">
      <c r="A623" s="64">
        <v>43</v>
      </c>
      <c r="B623" s="64" t="s">
        <v>15</v>
      </c>
      <c r="C623" s="65">
        <v>43194</v>
      </c>
      <c r="D623" s="64" t="s">
        <v>23</v>
      </c>
      <c r="E623" s="64">
        <v>11805</v>
      </c>
      <c r="F623" s="64" t="s">
        <v>51</v>
      </c>
      <c r="G623" s="64" t="s">
        <v>2037</v>
      </c>
      <c r="H623" s="64">
        <v>-1</v>
      </c>
      <c r="I623" s="64">
        <v>-31.23</v>
      </c>
      <c r="J623" s="64">
        <v>-40.4</v>
      </c>
      <c r="K623" s="64">
        <v>0</v>
      </c>
      <c r="L623" s="64" t="s">
        <v>41</v>
      </c>
      <c r="M623" s="64" t="s">
        <v>2038</v>
      </c>
      <c r="N623" s="64" t="s">
        <v>62</v>
      </c>
      <c r="O623" s="64">
        <v>43124676</v>
      </c>
      <c r="P623" s="19" t="str">
        <f>MID(L623,3,3)</f>
        <v xml:space="preserve">   </v>
      </c>
      <c r="Q623" s="70" t="str">
        <f>IFERROR(MID(N623,5,FIND("/",N623,1)-1),LEFT(N623,3))</f>
        <v>DWH</v>
      </c>
      <c r="R623" s="57" t="s">
        <v>1595</v>
      </c>
      <c r="S623" s="70" t="str">
        <f>VLOOKUP(R623,'Coding Matrix'!$D$8:$G$45,4,FALSE)</f>
        <v>Plant</v>
      </c>
      <c r="T623" s="70" t="str">
        <f>VLOOKUP(R623,'Coding Matrix'!$D$8:$E$45,2,FALSE)</f>
        <v>Damage Warehouse - Material Handling Damage</v>
      </c>
      <c r="U623" t="s">
        <v>2178</v>
      </c>
      <c r="V623" s="70" t="s">
        <v>2437</v>
      </c>
    </row>
    <row r="624" spans="1:22" ht="15" hidden="1" customHeight="1" x14ac:dyDescent="0.25">
      <c r="A624" s="64">
        <v>43</v>
      </c>
      <c r="B624" s="64" t="s">
        <v>15</v>
      </c>
      <c r="C624" s="65">
        <v>43194</v>
      </c>
      <c r="D624" s="64" t="s">
        <v>23</v>
      </c>
      <c r="E624" s="64">
        <v>11805</v>
      </c>
      <c r="F624" s="64" t="s">
        <v>51</v>
      </c>
      <c r="G624" s="64" t="s">
        <v>2037</v>
      </c>
      <c r="H624" s="64">
        <v>-1</v>
      </c>
      <c r="I624" s="64">
        <v>-31.23</v>
      </c>
      <c r="J624" s="64">
        <v>-40.4</v>
      </c>
      <c r="K624" s="64">
        <v>0</v>
      </c>
      <c r="L624" s="64" t="s">
        <v>1804</v>
      </c>
      <c r="M624" s="64">
        <v>1305</v>
      </c>
      <c r="N624" s="64" t="s">
        <v>2039</v>
      </c>
      <c r="O624" s="64">
        <v>43124676</v>
      </c>
      <c r="P624" s="19" t="str">
        <f>MID(L624,3,3)</f>
        <v xml:space="preserve">MG </v>
      </c>
      <c r="Q624" s="70" t="str">
        <f>IFERROR(MID(N624,5,FIND("/",N624,1)-1),LEFT(N624,3))</f>
        <v>DWH</v>
      </c>
      <c r="R624" s="70" t="s">
        <v>2197</v>
      </c>
      <c r="S624" s="70"/>
      <c r="T624" s="70" t="s">
        <v>2197</v>
      </c>
      <c r="U624" t="s">
        <v>2197</v>
      </c>
      <c r="V624" s="70" t="s">
        <v>2437</v>
      </c>
    </row>
    <row r="625" spans="1:22" ht="15" hidden="1" customHeight="1" x14ac:dyDescent="0.25">
      <c r="A625">
        <v>43</v>
      </c>
      <c r="B625" s="66" t="s">
        <v>59</v>
      </c>
      <c r="C625" s="67">
        <v>43194</v>
      </c>
      <c r="D625" s="66" t="s">
        <v>23</v>
      </c>
      <c r="E625" s="66">
        <v>16673</v>
      </c>
      <c r="F625" s="66" t="s">
        <v>43</v>
      </c>
      <c r="G625" s="66" t="s">
        <v>45</v>
      </c>
      <c r="H625" s="66">
        <v>1</v>
      </c>
      <c r="I625" s="66">
        <v>6.95</v>
      </c>
      <c r="J625" s="66">
        <v>5.6</v>
      </c>
      <c r="K625" s="66">
        <v>0</v>
      </c>
      <c r="L625" s="66" t="s">
        <v>31</v>
      </c>
      <c r="M625" s="66" t="s">
        <v>61</v>
      </c>
      <c r="N625" s="66" t="s">
        <v>2029</v>
      </c>
      <c r="O625" s="66">
        <v>43124978</v>
      </c>
      <c r="P625" s="19" t="str">
        <f>MID(L625,3,3)</f>
        <v xml:space="preserve">   </v>
      </c>
      <c r="Q625" s="70" t="str">
        <f>IFERROR(MID(N625,5,FIND("/",N625,1)-1),LEFT(N625,3))</f>
        <v>NOT</v>
      </c>
      <c r="R625" s="70" t="s">
        <v>2197</v>
      </c>
      <c r="S625" s="70"/>
      <c r="T625" s="70" t="s">
        <v>2197</v>
      </c>
      <c r="U625" t="s">
        <v>2197</v>
      </c>
      <c r="V625" s="70" t="s">
        <v>2211</v>
      </c>
    </row>
    <row r="626" spans="1:22" ht="15" customHeight="1" x14ac:dyDescent="0.25">
      <c r="A626" s="66">
        <v>43</v>
      </c>
      <c r="B626" s="66" t="s">
        <v>15</v>
      </c>
      <c r="C626" s="67">
        <v>43194</v>
      </c>
      <c r="D626" s="66" t="s">
        <v>23</v>
      </c>
      <c r="E626" s="66">
        <v>16673</v>
      </c>
      <c r="F626" s="66" t="s">
        <v>43</v>
      </c>
      <c r="G626" s="66" t="s">
        <v>45</v>
      </c>
      <c r="H626" s="66">
        <v>-1</v>
      </c>
      <c r="I626" s="66">
        <v>-6.95</v>
      </c>
      <c r="J626" s="66">
        <v>-5.6</v>
      </c>
      <c r="K626" s="66">
        <v>0</v>
      </c>
      <c r="L626" s="66" t="s">
        <v>41</v>
      </c>
      <c r="M626" s="66" t="s">
        <v>2041</v>
      </c>
      <c r="N626" s="66" t="s">
        <v>62</v>
      </c>
      <c r="O626" s="66">
        <v>43124978</v>
      </c>
      <c r="P626" s="19" t="str">
        <f>MID(L626,3,3)</f>
        <v xml:space="preserve">   </v>
      </c>
      <c r="Q626" s="70" t="str">
        <f>IFERROR(MID(N626,5,FIND("/",N626,1)-1),LEFT(N626,3))</f>
        <v>DWH</v>
      </c>
      <c r="R626" s="57" t="s">
        <v>1595</v>
      </c>
      <c r="S626" s="70" t="str">
        <f>VLOOKUP(R626,'Coding Matrix'!$D$8:$G$45,4,FALSE)</f>
        <v>Plant</v>
      </c>
      <c r="T626" s="70" t="str">
        <f>VLOOKUP(R626,'Coding Matrix'!$D$8:$E$45,2,FALSE)</f>
        <v>Damage Warehouse - Material Handling Damage</v>
      </c>
      <c r="U626" t="s">
        <v>2178</v>
      </c>
      <c r="V626" s="70" t="s">
        <v>2211</v>
      </c>
    </row>
    <row r="627" spans="1:22" ht="15" hidden="1" customHeight="1" x14ac:dyDescent="0.25">
      <c r="A627" s="66">
        <v>43</v>
      </c>
      <c r="B627" s="66" t="s">
        <v>15</v>
      </c>
      <c r="C627" s="67">
        <v>43194</v>
      </c>
      <c r="D627" s="66" t="s">
        <v>23</v>
      </c>
      <c r="E627" s="66">
        <v>16673</v>
      </c>
      <c r="F627" s="66" t="s">
        <v>43</v>
      </c>
      <c r="G627" s="66" t="s">
        <v>45</v>
      </c>
      <c r="H627" s="66">
        <v>-1</v>
      </c>
      <c r="I627" s="66">
        <v>-6.95</v>
      </c>
      <c r="J627" s="66">
        <v>-5.6</v>
      </c>
      <c r="K627" s="66">
        <v>0</v>
      </c>
      <c r="L627" s="66" t="s">
        <v>1804</v>
      </c>
      <c r="M627" s="66">
        <v>1305</v>
      </c>
      <c r="N627" s="66" t="s">
        <v>2039</v>
      </c>
      <c r="O627" s="66">
        <v>43124978</v>
      </c>
      <c r="P627" s="19" t="str">
        <f>MID(L627,3,3)</f>
        <v xml:space="preserve">MG </v>
      </c>
      <c r="Q627" s="70" t="str">
        <f>IFERROR(MID(N627,5,FIND("/",N627,1)-1),LEFT(N627,3))</f>
        <v>DWH</v>
      </c>
      <c r="R627" s="70" t="s">
        <v>2197</v>
      </c>
      <c r="S627" s="70"/>
      <c r="T627" s="70" t="s">
        <v>2197</v>
      </c>
      <c r="U627" t="s">
        <v>2197</v>
      </c>
      <c r="V627" s="70" t="s">
        <v>2211</v>
      </c>
    </row>
    <row r="628" spans="1:22" ht="15" hidden="1" customHeight="1" x14ac:dyDescent="0.25">
      <c r="A628" s="66">
        <v>43</v>
      </c>
      <c r="B628" s="66" t="s">
        <v>59</v>
      </c>
      <c r="C628" s="67">
        <v>43194</v>
      </c>
      <c r="D628" s="66" t="s">
        <v>23</v>
      </c>
      <c r="E628" s="66">
        <v>17680</v>
      </c>
      <c r="F628" s="66" t="s">
        <v>63</v>
      </c>
      <c r="G628" s="66" t="s">
        <v>2043</v>
      </c>
      <c r="H628" s="66">
        <v>1</v>
      </c>
      <c r="I628" s="66">
        <v>20.64</v>
      </c>
      <c r="J628" s="66">
        <v>32.9</v>
      </c>
      <c r="K628" s="66">
        <v>0</v>
      </c>
      <c r="L628" s="66" t="s">
        <v>31</v>
      </c>
      <c r="M628" s="66" t="s">
        <v>61</v>
      </c>
      <c r="N628" s="66" t="s">
        <v>2029</v>
      </c>
      <c r="O628" s="66">
        <v>43144662</v>
      </c>
      <c r="P628" s="19" t="str">
        <f>MID(L628,3,3)</f>
        <v xml:space="preserve">   </v>
      </c>
      <c r="Q628" s="70" t="str">
        <f>IFERROR(MID(N628,5,FIND("/",N628,1)-1),LEFT(N628,3))</f>
        <v>NOT</v>
      </c>
      <c r="R628" s="70" t="s">
        <v>2197</v>
      </c>
      <c r="S628" s="70"/>
      <c r="T628" s="70" t="s">
        <v>2197</v>
      </c>
      <c r="U628" t="s">
        <v>2197</v>
      </c>
      <c r="V628" s="70" t="s">
        <v>2293</v>
      </c>
    </row>
    <row r="629" spans="1:22" ht="15" hidden="1" customHeight="1" x14ac:dyDescent="0.25">
      <c r="A629" s="66">
        <v>43</v>
      </c>
      <c r="B629" s="66" t="s">
        <v>15</v>
      </c>
      <c r="C629" s="67">
        <v>43194</v>
      </c>
      <c r="D629" s="66" t="s">
        <v>23</v>
      </c>
      <c r="E629" s="66">
        <v>17680</v>
      </c>
      <c r="F629" s="66" t="s">
        <v>63</v>
      </c>
      <c r="G629" s="66" t="s">
        <v>2043</v>
      </c>
      <c r="H629" s="66">
        <v>-1</v>
      </c>
      <c r="I629" s="66">
        <v>-20.64</v>
      </c>
      <c r="J629" s="66">
        <v>-32.9</v>
      </c>
      <c r="K629" s="66">
        <v>0</v>
      </c>
      <c r="L629" s="66" t="s">
        <v>1804</v>
      </c>
      <c r="M629" s="66">
        <v>1305</v>
      </c>
      <c r="N629" s="66" t="s">
        <v>2039</v>
      </c>
      <c r="O629" s="66">
        <v>43144662</v>
      </c>
      <c r="P629" s="19" t="str">
        <f>MID(L629,3,3)</f>
        <v xml:space="preserve">MG </v>
      </c>
      <c r="Q629" s="70" t="str">
        <f>IFERROR(MID(N629,5,FIND("/",N629,1)-1),LEFT(N629,3))</f>
        <v>DWH</v>
      </c>
      <c r="R629" s="70" t="s">
        <v>2197</v>
      </c>
      <c r="S629" s="70"/>
      <c r="T629" s="70" t="s">
        <v>2197</v>
      </c>
      <c r="U629" t="s">
        <v>2197</v>
      </c>
      <c r="V629" s="70" t="s">
        <v>2293</v>
      </c>
    </row>
    <row r="630" spans="1:22" ht="15" hidden="1" customHeight="1" x14ac:dyDescent="0.25">
      <c r="A630" s="66">
        <v>43</v>
      </c>
      <c r="B630" s="66" t="s">
        <v>59</v>
      </c>
      <c r="C630" s="67">
        <v>43194</v>
      </c>
      <c r="D630" s="66" t="s">
        <v>23</v>
      </c>
      <c r="E630" s="66">
        <v>21547</v>
      </c>
      <c r="F630" s="66" t="s">
        <v>69</v>
      </c>
      <c r="G630" s="66" t="s">
        <v>70</v>
      </c>
      <c r="H630" s="66">
        <v>1</v>
      </c>
      <c r="I630" s="66">
        <v>15.75</v>
      </c>
      <c r="J630" s="66">
        <v>30</v>
      </c>
      <c r="K630" s="66">
        <v>0</v>
      </c>
      <c r="L630" s="66" t="s">
        <v>31</v>
      </c>
      <c r="M630" s="66" t="s">
        <v>61</v>
      </c>
      <c r="N630" s="66" t="s">
        <v>2029</v>
      </c>
      <c r="O630" s="66">
        <v>43146127</v>
      </c>
      <c r="P630" s="19" t="str">
        <f>MID(L630,3,3)</f>
        <v xml:space="preserve">   </v>
      </c>
      <c r="Q630" s="70" t="str">
        <f>IFERROR(MID(N630,5,FIND("/",N630,1)-1),LEFT(N630,3))</f>
        <v>NOT</v>
      </c>
      <c r="R630" s="70" t="s">
        <v>2197</v>
      </c>
      <c r="S630" s="70"/>
      <c r="T630" s="70" t="s">
        <v>2197</v>
      </c>
      <c r="U630" t="s">
        <v>2197</v>
      </c>
      <c r="V630" s="70" t="s">
        <v>464</v>
      </c>
    </row>
    <row r="631" spans="1:22" ht="15" hidden="1" customHeight="1" x14ac:dyDescent="0.25">
      <c r="A631" s="66">
        <v>43</v>
      </c>
      <c r="B631" s="66" t="s">
        <v>15</v>
      </c>
      <c r="C631" s="67">
        <v>43194</v>
      </c>
      <c r="D631" s="66" t="s">
        <v>23</v>
      </c>
      <c r="E631" s="66">
        <v>21547</v>
      </c>
      <c r="F631" s="66" t="s">
        <v>69</v>
      </c>
      <c r="G631" s="66" t="s">
        <v>70</v>
      </c>
      <c r="H631" s="66">
        <v>-1</v>
      </c>
      <c r="I631" s="66">
        <v>-15.75</v>
      </c>
      <c r="J631" s="66">
        <v>-30</v>
      </c>
      <c r="K631" s="66">
        <v>0</v>
      </c>
      <c r="L631" s="66" t="s">
        <v>1804</v>
      </c>
      <c r="M631" s="66">
        <v>1305</v>
      </c>
      <c r="N631" s="66" t="s">
        <v>2039</v>
      </c>
      <c r="O631" s="66">
        <v>43146127</v>
      </c>
      <c r="P631" s="19" t="str">
        <f>MID(L631,3,3)</f>
        <v xml:space="preserve">MG </v>
      </c>
      <c r="Q631" s="70" t="str">
        <f>IFERROR(MID(N631,5,FIND("/",N631,1)-1),LEFT(N631,3))</f>
        <v>DWH</v>
      </c>
      <c r="R631" s="70" t="s">
        <v>2197</v>
      </c>
      <c r="S631" s="70"/>
      <c r="T631" s="70" t="s">
        <v>2197</v>
      </c>
      <c r="U631" t="s">
        <v>2197</v>
      </c>
      <c r="V631" s="70" t="s">
        <v>464</v>
      </c>
    </row>
    <row r="632" spans="1:22" ht="15" hidden="1" customHeight="1" x14ac:dyDescent="0.25">
      <c r="A632" s="66">
        <v>43</v>
      </c>
      <c r="B632" s="66" t="s">
        <v>15</v>
      </c>
      <c r="C632" s="67">
        <v>43194</v>
      </c>
      <c r="D632" s="66" t="s">
        <v>16</v>
      </c>
      <c r="E632" s="66">
        <v>32524</v>
      </c>
      <c r="F632" s="66" t="s">
        <v>17</v>
      </c>
      <c r="G632" s="66" t="s">
        <v>2028</v>
      </c>
      <c r="H632" s="66">
        <v>-150</v>
      </c>
      <c r="I632" s="66">
        <v>-101.97</v>
      </c>
      <c r="J632" s="66">
        <v>-150</v>
      </c>
      <c r="K632" s="66">
        <v>0</v>
      </c>
      <c r="L632" s="66" t="s">
        <v>2031</v>
      </c>
      <c r="M632" s="66">
        <v>1302</v>
      </c>
      <c r="N632" s="66" t="s">
        <v>2032</v>
      </c>
      <c r="O632" s="66">
        <v>43117869</v>
      </c>
      <c r="P632" s="19" t="str">
        <f>MID(L632,3,3)</f>
        <v xml:space="preserve">OS </v>
      </c>
      <c r="Q632" s="70" t="str">
        <f>IFERROR(MID(N632,5,FIND("/",N632,1)-1),LEFT(N632,3))</f>
        <v>TMP</v>
      </c>
      <c r="R632" s="70" t="s">
        <v>2197</v>
      </c>
      <c r="S632" s="70"/>
      <c r="T632" s="70" t="s">
        <v>2197</v>
      </c>
      <c r="U632" t="s">
        <v>2197</v>
      </c>
      <c r="V632" s="70" t="s">
        <v>2436</v>
      </c>
    </row>
    <row r="633" spans="1:22" ht="15" customHeight="1" x14ac:dyDescent="0.25">
      <c r="A633" s="66">
        <v>43</v>
      </c>
      <c r="B633" s="66" t="s">
        <v>15</v>
      </c>
      <c r="C633" s="67">
        <v>43194</v>
      </c>
      <c r="D633" s="66" t="s">
        <v>16</v>
      </c>
      <c r="E633" s="66">
        <v>33693</v>
      </c>
      <c r="F633" s="66" t="s">
        <v>17</v>
      </c>
      <c r="G633" s="66" t="s">
        <v>282</v>
      </c>
      <c r="H633" s="66">
        <v>-2000</v>
      </c>
      <c r="I633" s="66">
        <v>-616</v>
      </c>
      <c r="J633" s="66">
        <v>-2000</v>
      </c>
      <c r="K633" s="66">
        <v>0</v>
      </c>
      <c r="L633" s="66" t="s">
        <v>34</v>
      </c>
      <c r="M633" s="66">
        <v>2242</v>
      </c>
      <c r="N633" s="66" t="s">
        <v>2036</v>
      </c>
      <c r="O633" s="66">
        <v>43098712</v>
      </c>
      <c r="P633" s="19" t="str">
        <f>MID(L633,3,3)</f>
        <v>OOS</v>
      </c>
      <c r="Q633" s="70" t="str">
        <f>IFERROR(MID(N633,5,FIND("/",N633,1)-1),LEFT(N633,3))</f>
        <v>EXT</v>
      </c>
      <c r="R633" s="70" t="str">
        <f>CONCATENATE(P633,Q633)</f>
        <v>OOSEXT</v>
      </c>
      <c r="S633" s="70" t="str">
        <f>VLOOKUP(R633,'Coding Matrix'!$D$8:$G$45,4,FALSE)</f>
        <v>Plant</v>
      </c>
      <c r="T633" s="70" t="str">
        <f>VLOOKUP(R633,'Coding Matrix'!$D$8:$E$45,2,FALSE)</f>
        <v>Extraneous - Foreign Material</v>
      </c>
      <c r="V633" s="70" t="s">
        <v>2438</v>
      </c>
    </row>
    <row r="634" spans="1:22" ht="15" customHeight="1" x14ac:dyDescent="0.25">
      <c r="A634" s="66">
        <v>43</v>
      </c>
      <c r="B634" s="66" t="s">
        <v>15</v>
      </c>
      <c r="C634" s="67">
        <v>43195</v>
      </c>
      <c r="D634" s="66" t="s">
        <v>23</v>
      </c>
      <c r="E634" s="66">
        <v>19948</v>
      </c>
      <c r="F634" s="66" t="s">
        <v>64</v>
      </c>
      <c r="G634" s="66" t="s">
        <v>65</v>
      </c>
      <c r="H634" s="66">
        <v>-1</v>
      </c>
      <c r="I634" s="66">
        <v>-19.07</v>
      </c>
      <c r="J634" s="66">
        <v>-16.899999999999999</v>
      </c>
      <c r="K634" s="66">
        <v>0</v>
      </c>
      <c r="L634" s="66" t="s">
        <v>19</v>
      </c>
      <c r="M634" s="66">
        <v>524</v>
      </c>
      <c r="N634" s="66" t="s">
        <v>2045</v>
      </c>
      <c r="O634" s="66">
        <v>43124961</v>
      </c>
      <c r="P634" s="19" t="str">
        <f>MID(L634,3,3)</f>
        <v>DMG</v>
      </c>
      <c r="Q634" s="70" t="str">
        <f>IFERROR(MID(N634,5,FIND("/",N634,1)-1),LEFT(N634,3))</f>
        <v>DWH</v>
      </c>
      <c r="R634" s="70" t="str">
        <f>CONCATENATE(P634,Q634)</f>
        <v>DMGDWH</v>
      </c>
      <c r="S634" s="70" t="str">
        <f>VLOOKUP(R634,'Coding Matrix'!$D$8:$G$45,4,FALSE)</f>
        <v>Plant</v>
      </c>
      <c r="T634" s="70" t="str">
        <f>VLOOKUP(R634,'Coding Matrix'!$D$8:$E$45,2,FALSE)</f>
        <v>Damage Warehouse - Material Handling Damage</v>
      </c>
      <c r="V634" s="70" t="s">
        <v>2439</v>
      </c>
    </row>
    <row r="635" spans="1:22" ht="15" customHeight="1" x14ac:dyDescent="0.25">
      <c r="A635" s="66">
        <v>43</v>
      </c>
      <c r="B635" s="66" t="s">
        <v>15</v>
      </c>
      <c r="C635" s="67">
        <v>43195</v>
      </c>
      <c r="D635" s="66" t="s">
        <v>23</v>
      </c>
      <c r="E635" s="66">
        <v>21201</v>
      </c>
      <c r="F635" s="66" t="s">
        <v>53</v>
      </c>
      <c r="G635" s="66" t="s">
        <v>68</v>
      </c>
      <c r="H635" s="66">
        <v>-32</v>
      </c>
      <c r="I635" s="66">
        <v>-290.08</v>
      </c>
      <c r="J635" s="66">
        <v>-320</v>
      </c>
      <c r="K635" s="66">
        <v>0</v>
      </c>
      <c r="L635" s="66" t="s">
        <v>27</v>
      </c>
      <c r="M635" s="66">
        <v>515</v>
      </c>
      <c r="N635" s="66" t="s">
        <v>2050</v>
      </c>
      <c r="O635" s="66">
        <v>43126706</v>
      </c>
      <c r="P635" s="19" t="str">
        <f>MID(L635,3,3)</f>
        <v>DMG</v>
      </c>
      <c r="Q635" s="70" t="str">
        <f>IFERROR(MID(N635,5,FIND("/",N635,1)-1),LEFT(N635,3))</f>
        <v>DWH</v>
      </c>
      <c r="R635" s="70" t="str">
        <f>CONCATENATE(P635,Q635)</f>
        <v>DMGDWH</v>
      </c>
      <c r="S635" s="70" t="str">
        <f>VLOOKUP(R635,'Coding Matrix'!$D$8:$G$45,4,FALSE)</f>
        <v>Plant</v>
      </c>
      <c r="T635" s="70" t="str">
        <f>VLOOKUP(R635,'Coding Matrix'!$D$8:$E$45,2,FALSE)</f>
        <v>Damage Warehouse - Material Handling Damage</v>
      </c>
      <c r="V635" s="70" t="s">
        <v>1264</v>
      </c>
    </row>
    <row r="636" spans="1:22" ht="15" customHeight="1" x14ac:dyDescent="0.25">
      <c r="A636" s="66">
        <v>43</v>
      </c>
      <c r="B636" s="66" t="s">
        <v>15</v>
      </c>
      <c r="C636" s="67">
        <v>43195</v>
      </c>
      <c r="D636" s="66" t="s">
        <v>23</v>
      </c>
      <c r="E636" s="66">
        <v>22347</v>
      </c>
      <c r="F636" s="66" t="s">
        <v>72</v>
      </c>
      <c r="G636" s="66" t="s">
        <v>73</v>
      </c>
      <c r="H636" s="66">
        <v>-1</v>
      </c>
      <c r="I636" s="66">
        <v>-19.440000000000001</v>
      </c>
      <c r="J636" s="66">
        <v>-20</v>
      </c>
      <c r="K636" s="66">
        <v>0</v>
      </c>
      <c r="L636" s="66" t="s">
        <v>19</v>
      </c>
      <c r="M636" s="66">
        <v>521</v>
      </c>
      <c r="N636" s="66" t="s">
        <v>62</v>
      </c>
      <c r="O636" s="66">
        <v>43124610</v>
      </c>
      <c r="P636" s="19" t="str">
        <f>MID(L636,3,3)</f>
        <v>DMG</v>
      </c>
      <c r="Q636" s="70" t="str">
        <f>IFERROR(MID(N636,5,FIND("/",N636,1)-1),LEFT(N636,3))</f>
        <v>DWH</v>
      </c>
      <c r="R636" s="70" t="str">
        <f>CONCATENATE(P636,Q636)</f>
        <v>DMGDWH</v>
      </c>
      <c r="S636" s="70" t="str">
        <f>VLOOKUP(R636,'Coding Matrix'!$D$8:$G$45,4,FALSE)</f>
        <v>Plant</v>
      </c>
      <c r="T636" s="70" t="str">
        <f>VLOOKUP(R636,'Coding Matrix'!$D$8:$E$45,2,FALSE)</f>
        <v>Damage Warehouse - Material Handling Damage</v>
      </c>
      <c r="V636" s="70" t="s">
        <v>2440</v>
      </c>
    </row>
    <row r="637" spans="1:22" ht="15" customHeight="1" x14ac:dyDescent="0.25">
      <c r="A637" s="66">
        <v>43</v>
      </c>
      <c r="B637" s="66" t="s">
        <v>15</v>
      </c>
      <c r="C637" s="67">
        <v>43196</v>
      </c>
      <c r="D637" s="66" t="s">
        <v>23</v>
      </c>
      <c r="E637" s="66">
        <v>16839</v>
      </c>
      <c r="F637" s="66" t="s">
        <v>66</v>
      </c>
      <c r="G637" s="66" t="s">
        <v>2042</v>
      </c>
      <c r="H637" s="66">
        <v>-1</v>
      </c>
      <c r="I637" s="66">
        <v>-14.43</v>
      </c>
      <c r="J637" s="66">
        <v>-20</v>
      </c>
      <c r="K637" s="66">
        <v>0</v>
      </c>
      <c r="L637" s="66" t="s">
        <v>27</v>
      </c>
      <c r="M637" s="66">
        <v>936</v>
      </c>
      <c r="N637" s="66" t="s">
        <v>28</v>
      </c>
      <c r="O637" s="66">
        <v>43172629</v>
      </c>
      <c r="P637" s="19" t="str">
        <f>MID(L637,3,3)</f>
        <v>DMG</v>
      </c>
      <c r="Q637" s="70" t="str">
        <f>IFERROR(MID(N637,5,FIND("/",N637,1)-1),LEFT(N637,3))</f>
        <v>DWH</v>
      </c>
      <c r="R637" s="70" t="str">
        <f>CONCATENATE(P637,Q637)</f>
        <v>DMGDWH</v>
      </c>
      <c r="S637" s="70" t="str">
        <f>VLOOKUP(R637,'Coding Matrix'!$D$8:$G$45,4,FALSE)</f>
        <v>Plant</v>
      </c>
      <c r="T637" s="70" t="str">
        <f>VLOOKUP(R637,'Coding Matrix'!$D$8:$E$45,2,FALSE)</f>
        <v>Damage Warehouse - Material Handling Damage</v>
      </c>
      <c r="V637" s="70" t="s">
        <v>2441</v>
      </c>
    </row>
    <row r="638" spans="1:22" ht="15" customHeight="1" x14ac:dyDescent="0.25">
      <c r="A638" s="66">
        <v>43</v>
      </c>
      <c r="B638" s="66" t="s">
        <v>15</v>
      </c>
      <c r="C638" s="67">
        <v>43196</v>
      </c>
      <c r="D638" s="66" t="s">
        <v>16</v>
      </c>
      <c r="E638" s="66">
        <v>32528</v>
      </c>
      <c r="F638" s="66" t="s">
        <v>17</v>
      </c>
      <c r="G638" s="66" t="s">
        <v>2033</v>
      </c>
      <c r="H638" s="66">
        <v>-1995</v>
      </c>
      <c r="I638" s="66">
        <v>-1450.16</v>
      </c>
      <c r="J638" s="66">
        <v>-1995</v>
      </c>
      <c r="K638" s="66">
        <v>0</v>
      </c>
      <c r="L638" s="66" t="s">
        <v>34</v>
      </c>
      <c r="M638" s="66">
        <v>934</v>
      </c>
      <c r="N638" s="66" t="s">
        <v>2034</v>
      </c>
      <c r="O638" s="66">
        <v>43028648</v>
      </c>
      <c r="P638" s="19" t="str">
        <f>MID(L638,3,3)</f>
        <v>OOS</v>
      </c>
      <c r="Q638" s="70" t="str">
        <f>IFERROR(MID(N638,5,FIND("/",N638,1)-1),LEFT(N638,3))</f>
        <v>TMP</v>
      </c>
      <c r="R638" s="70" t="str">
        <f>CONCATENATE(P638,Q638)</f>
        <v>OOSTMP</v>
      </c>
      <c r="S638" s="70" t="str">
        <f>VLOOKUP(R638,'Coding Matrix'!$D$8:$G$45,4,FALSE)</f>
        <v>Plant</v>
      </c>
      <c r="T638" s="70" t="str">
        <f>VLOOKUP(R638,'Coding Matrix'!$D$8:$E$45,2,FALSE)</f>
        <v>Temperature / Storage issue</v>
      </c>
      <c r="V638" s="70" t="s">
        <v>2442</v>
      </c>
    </row>
    <row r="639" spans="1:22" ht="15" customHeight="1" x14ac:dyDescent="0.25">
      <c r="A639" s="66">
        <v>43</v>
      </c>
      <c r="B639" s="66" t="s">
        <v>15</v>
      </c>
      <c r="C639" s="67">
        <v>43199</v>
      </c>
      <c r="D639" s="66" t="s">
        <v>23</v>
      </c>
      <c r="E639" s="66">
        <v>16953</v>
      </c>
      <c r="F639" s="66" t="s">
        <v>66</v>
      </c>
      <c r="G639" s="66" t="s">
        <v>288</v>
      </c>
      <c r="H639" s="66">
        <v>-1</v>
      </c>
      <c r="I639" s="66">
        <v>-24.26</v>
      </c>
      <c r="J639" s="66">
        <v>-36</v>
      </c>
      <c r="K639" s="66">
        <v>0</v>
      </c>
      <c r="L639" s="66" t="s">
        <v>19</v>
      </c>
      <c r="M639" s="66">
        <v>507</v>
      </c>
      <c r="N639" s="66" t="s">
        <v>62</v>
      </c>
      <c r="O639" s="66">
        <v>43118763</v>
      </c>
      <c r="P639" s="19" t="str">
        <f>MID(L639,3,3)</f>
        <v>DMG</v>
      </c>
      <c r="Q639" s="70" t="str">
        <f>IFERROR(MID(N639,5,FIND("/",N639,1)-1),LEFT(N639,3))</f>
        <v>DWH</v>
      </c>
      <c r="R639" s="70" t="str">
        <f>CONCATENATE(P639,Q639)</f>
        <v>DMGDWH</v>
      </c>
      <c r="S639" s="70" t="str">
        <f>VLOOKUP(R639,'Coding Matrix'!$D$8:$G$45,4,FALSE)</f>
        <v>Plant</v>
      </c>
      <c r="T639" s="70" t="str">
        <f>VLOOKUP(R639,'Coding Matrix'!$D$8:$E$45,2,FALSE)</f>
        <v>Damage Warehouse - Material Handling Damage</v>
      </c>
      <c r="V639" s="70" t="s">
        <v>2443</v>
      </c>
    </row>
    <row r="640" spans="1:22" ht="15" customHeight="1" x14ac:dyDescent="0.25">
      <c r="A640" s="66">
        <v>43</v>
      </c>
      <c r="B640" s="66" t="s">
        <v>15</v>
      </c>
      <c r="C640" s="67">
        <v>43199</v>
      </c>
      <c r="D640" s="66" t="s">
        <v>23</v>
      </c>
      <c r="E640" s="66">
        <v>21480</v>
      </c>
      <c r="F640" s="66" t="s">
        <v>290</v>
      </c>
      <c r="G640" s="66" t="s">
        <v>291</v>
      </c>
      <c r="H640" s="66">
        <v>-1</v>
      </c>
      <c r="I640" s="66">
        <v>-9.2200000000000006</v>
      </c>
      <c r="J640" s="66">
        <v>-9</v>
      </c>
      <c r="K640" s="66">
        <v>0</v>
      </c>
      <c r="L640" s="66" t="s">
        <v>19</v>
      </c>
      <c r="M640" s="66">
        <v>1137</v>
      </c>
      <c r="N640" s="66" t="s">
        <v>292</v>
      </c>
      <c r="O640" s="66">
        <v>43118778</v>
      </c>
      <c r="P640" s="19" t="str">
        <f>MID(L640,3,3)</f>
        <v>DMG</v>
      </c>
      <c r="Q640" s="70" t="str">
        <f>IFERROR(MID(N640,5,FIND("/",N640,1)-1),LEFT(N640,3))</f>
        <v>DWH</v>
      </c>
      <c r="R640" s="70" t="str">
        <f>CONCATENATE(P640,Q640)</f>
        <v>DMGDWH</v>
      </c>
      <c r="S640" s="70" t="str">
        <f>VLOOKUP(R640,'Coding Matrix'!$D$8:$G$45,4,FALSE)</f>
        <v>Plant</v>
      </c>
      <c r="T640" s="70" t="str">
        <f>VLOOKUP(R640,'Coding Matrix'!$D$8:$E$45,2,FALSE)</f>
        <v>Damage Warehouse - Material Handling Damage</v>
      </c>
      <c r="V640" s="70" t="s">
        <v>800</v>
      </c>
    </row>
    <row r="641" spans="1:22" ht="15" customHeight="1" x14ac:dyDescent="0.25">
      <c r="A641" s="66">
        <v>43</v>
      </c>
      <c r="B641" s="66" t="s">
        <v>15</v>
      </c>
      <c r="C641" s="67">
        <v>43199</v>
      </c>
      <c r="D641" s="66" t="s">
        <v>23</v>
      </c>
      <c r="E641" s="66">
        <v>22347</v>
      </c>
      <c r="F641" s="66" t="s">
        <v>72</v>
      </c>
      <c r="G641" s="66" t="s">
        <v>73</v>
      </c>
      <c r="H641" s="66">
        <v>-1</v>
      </c>
      <c r="I641" s="66">
        <v>-19.420000000000002</v>
      </c>
      <c r="J641" s="66">
        <v>-20</v>
      </c>
      <c r="K641" s="66">
        <v>0</v>
      </c>
      <c r="L641" s="66" t="s">
        <v>19</v>
      </c>
      <c r="M641" s="66">
        <v>1138</v>
      </c>
      <c r="N641" s="66" t="s">
        <v>292</v>
      </c>
      <c r="O641" s="66">
        <v>43118795</v>
      </c>
      <c r="P641" s="19" t="str">
        <f>MID(L641,3,3)</f>
        <v>DMG</v>
      </c>
      <c r="Q641" s="70" t="str">
        <f>IFERROR(MID(N641,5,FIND("/",N641,1)-1),LEFT(N641,3))</f>
        <v>DWH</v>
      </c>
      <c r="R641" s="70" t="str">
        <f>CONCATENATE(P641,Q641)</f>
        <v>DMGDWH</v>
      </c>
      <c r="S641" s="70" t="str">
        <f>VLOOKUP(R641,'Coding Matrix'!$D$8:$G$45,4,FALSE)</f>
        <v>Plant</v>
      </c>
      <c r="T641" s="70" t="str">
        <f>VLOOKUP(R641,'Coding Matrix'!$D$8:$E$45,2,FALSE)</f>
        <v>Damage Warehouse - Material Handling Damage</v>
      </c>
      <c r="V641" s="70" t="s">
        <v>2440</v>
      </c>
    </row>
    <row r="642" spans="1:22" ht="15" customHeight="1" x14ac:dyDescent="0.25">
      <c r="A642" s="66">
        <v>43</v>
      </c>
      <c r="B642" s="66" t="s">
        <v>15</v>
      </c>
      <c r="C642" s="67">
        <v>43199</v>
      </c>
      <c r="D642" s="66" t="s">
        <v>16</v>
      </c>
      <c r="E642" s="66">
        <v>34091</v>
      </c>
      <c r="F642" s="66" t="s">
        <v>17</v>
      </c>
      <c r="G642" s="66" t="s">
        <v>284</v>
      </c>
      <c r="H642" s="66">
        <v>-1800</v>
      </c>
      <c r="I642" s="66">
        <v>-729</v>
      </c>
      <c r="J642" s="66">
        <v>-1800</v>
      </c>
      <c r="K642" s="66">
        <v>0</v>
      </c>
      <c r="L642" s="66" t="s">
        <v>34</v>
      </c>
      <c r="M642" s="66">
        <v>1655</v>
      </c>
      <c r="N642" s="66" t="s">
        <v>285</v>
      </c>
      <c r="O642" s="66">
        <v>43834801</v>
      </c>
      <c r="P642" s="19" t="str">
        <f>MID(L642,3,3)</f>
        <v>OOS</v>
      </c>
      <c r="Q642" s="70" t="str">
        <f>IFERROR(MID(N642,5,FIND("/",N642,1)-1),LEFT(N642,3))</f>
        <v>TMP</v>
      </c>
      <c r="R642" s="70" t="str">
        <f>CONCATENATE(P642,Q642)</f>
        <v>OOSTMP</v>
      </c>
      <c r="S642" s="70" t="str">
        <f>VLOOKUP(R642,'Coding Matrix'!$D$8:$G$45,4,FALSE)</f>
        <v>Plant</v>
      </c>
      <c r="T642" s="70" t="str">
        <f>VLOOKUP(R642,'Coding Matrix'!$D$8:$E$45,2,FALSE)</f>
        <v>Temperature / Storage issue</v>
      </c>
      <c r="U642" s="70"/>
      <c r="V642" s="70" t="s">
        <v>2444</v>
      </c>
    </row>
    <row r="643" spans="1:22" ht="15" customHeight="1" x14ac:dyDescent="0.25">
      <c r="A643" s="66">
        <v>43</v>
      </c>
      <c r="B643" s="66" t="s">
        <v>15</v>
      </c>
      <c r="C643" s="67">
        <v>43200</v>
      </c>
      <c r="D643" s="66" t="s">
        <v>23</v>
      </c>
      <c r="E643" s="66">
        <v>19948</v>
      </c>
      <c r="F643" s="66" t="s">
        <v>64</v>
      </c>
      <c r="G643" s="66" t="s">
        <v>65</v>
      </c>
      <c r="H643" s="66">
        <v>-5</v>
      </c>
      <c r="I643" s="66">
        <v>-95.26</v>
      </c>
      <c r="J643" s="66">
        <v>-84.4</v>
      </c>
      <c r="K643" s="66">
        <v>0</v>
      </c>
      <c r="L643" s="66" t="s">
        <v>19</v>
      </c>
      <c r="M643" s="66">
        <v>432</v>
      </c>
      <c r="N643" s="66" t="s">
        <v>289</v>
      </c>
      <c r="O643" s="66">
        <v>43118781</v>
      </c>
      <c r="P643" s="19" t="str">
        <f>MID(L643,3,3)</f>
        <v>DMG</v>
      </c>
      <c r="Q643" s="70" t="str">
        <f>IFERROR(MID(N643,5,FIND("/",N643,1)-1),LEFT(N643,3))</f>
        <v>DWH</v>
      </c>
      <c r="R643" s="70" t="str">
        <f>CONCATENATE(P643,Q643)</f>
        <v>DMGDWH</v>
      </c>
      <c r="S643" s="70" t="str">
        <f>VLOOKUP(R643,'Coding Matrix'!$D$8:$G$45,4,FALSE)</f>
        <v>Plant</v>
      </c>
      <c r="T643" s="70" t="str">
        <f>VLOOKUP(R643,'Coding Matrix'!$D$8:$E$45,2,FALSE)</f>
        <v>Damage Warehouse - Material Handling Damage</v>
      </c>
      <c r="U643" s="70"/>
      <c r="V643" s="70" t="s">
        <v>2439</v>
      </c>
    </row>
    <row r="644" spans="1:22" ht="15" customHeight="1" x14ac:dyDescent="0.25">
      <c r="A644" s="66">
        <v>43</v>
      </c>
      <c r="B644" s="66" t="s">
        <v>15</v>
      </c>
      <c r="C644" s="67">
        <v>43200</v>
      </c>
      <c r="D644" s="66" t="s">
        <v>23</v>
      </c>
      <c r="E644" s="66">
        <v>21708</v>
      </c>
      <c r="F644" s="66" t="s">
        <v>71</v>
      </c>
      <c r="G644" s="66" t="s">
        <v>70</v>
      </c>
      <c r="H644" s="66">
        <v>-1</v>
      </c>
      <c r="I644" s="66">
        <v>-15.66</v>
      </c>
      <c r="J644" s="66">
        <v>-30</v>
      </c>
      <c r="K644" s="66">
        <v>0</v>
      </c>
      <c r="L644" s="66" t="s">
        <v>27</v>
      </c>
      <c r="M644" s="66">
        <v>911</v>
      </c>
      <c r="N644" s="66" t="s">
        <v>28</v>
      </c>
      <c r="O644" s="66">
        <v>43152561</v>
      </c>
      <c r="P644" s="19" t="str">
        <f>MID(L644,3,3)</f>
        <v>DMG</v>
      </c>
      <c r="Q644" s="70" t="str">
        <f>IFERROR(MID(N644,5,FIND("/",N644,1)-1),LEFT(N644,3))</f>
        <v>DWH</v>
      </c>
      <c r="R644" s="70" t="str">
        <f>CONCATENATE(P644,Q644)</f>
        <v>DMGDWH</v>
      </c>
      <c r="S644" s="70" t="str">
        <f>VLOOKUP(R644,'Coding Matrix'!$D$8:$G$45,4,FALSE)</f>
        <v>Plant</v>
      </c>
      <c r="T644" s="70" t="str">
        <f>VLOOKUP(R644,'Coding Matrix'!$D$8:$E$45,2,FALSE)</f>
        <v>Damage Warehouse - Material Handling Damage</v>
      </c>
      <c r="U644" s="70"/>
      <c r="V644" s="70" t="s">
        <v>798</v>
      </c>
    </row>
    <row r="645" spans="1:22" ht="15" customHeight="1" x14ac:dyDescent="0.25">
      <c r="A645" s="66">
        <v>43</v>
      </c>
      <c r="B645" s="66" t="s">
        <v>59</v>
      </c>
      <c r="C645" s="67">
        <v>43201</v>
      </c>
      <c r="D645" s="66" t="s">
        <v>23</v>
      </c>
      <c r="E645" s="66">
        <v>16836</v>
      </c>
      <c r="F645" s="66" t="s">
        <v>66</v>
      </c>
      <c r="G645" s="66" t="s">
        <v>286</v>
      </c>
      <c r="H645" s="66">
        <v>48</v>
      </c>
      <c r="I645" s="66">
        <v>563.70000000000005</v>
      </c>
      <c r="J645" s="66">
        <v>380.6</v>
      </c>
      <c r="K645" s="66">
        <v>0</v>
      </c>
      <c r="L645" s="66" t="s">
        <v>31</v>
      </c>
      <c r="M645" s="66" t="s">
        <v>61</v>
      </c>
      <c r="N645" s="66" t="s">
        <v>287</v>
      </c>
      <c r="O645" s="66">
        <v>34819018</v>
      </c>
      <c r="P645" s="19" t="str">
        <f>MID(L645,3,3)</f>
        <v xml:space="preserve">   </v>
      </c>
      <c r="Q645" s="70" t="str">
        <f>IFERROR(MID(N645,5,FIND("/",N645,1)-1),LEFT(N645,3))</f>
        <v>O B</v>
      </c>
      <c r="R645" s="57" t="s">
        <v>1599</v>
      </c>
      <c r="S645" s="70" t="str">
        <f>VLOOKUP(R645,'Coding Matrix'!$D$8:$G$45,4,FALSE)</f>
        <v>Plant</v>
      </c>
      <c r="T645" s="70" t="str">
        <f>VLOOKUP(R645,'Coding Matrix'!$D$8:$E$45,2,FALSE)</f>
        <v>Plant Packaging issue</v>
      </c>
      <c r="U645" t="s">
        <v>1589</v>
      </c>
      <c r="V645" s="70" t="s">
        <v>661</v>
      </c>
    </row>
    <row r="646" spans="1:22" ht="15" customHeight="1" x14ac:dyDescent="0.25">
      <c r="A646" s="66">
        <v>43</v>
      </c>
      <c r="B646" s="66" t="s">
        <v>15</v>
      </c>
      <c r="C646" s="67">
        <v>43201</v>
      </c>
      <c r="D646" s="66" t="s">
        <v>23</v>
      </c>
      <c r="E646" s="66">
        <v>22435</v>
      </c>
      <c r="F646" s="66" t="s">
        <v>228</v>
      </c>
      <c r="G646" s="66" t="s">
        <v>300</v>
      </c>
      <c r="H646" s="66">
        <v>-25</v>
      </c>
      <c r="I646" s="66">
        <v>-1390.09</v>
      </c>
      <c r="J646" s="66">
        <v>-847</v>
      </c>
      <c r="K646" s="66">
        <v>0</v>
      </c>
      <c r="L646" s="66" t="s">
        <v>30</v>
      </c>
      <c r="M646" s="66">
        <v>1246</v>
      </c>
      <c r="N646" s="66" t="s">
        <v>301</v>
      </c>
      <c r="O646" s="66">
        <v>75569737</v>
      </c>
      <c r="P646" s="19" t="str">
        <f>MID(L646,3,3)</f>
        <v>EXP</v>
      </c>
      <c r="Q646" s="70" t="str">
        <f>IFERROR(MID(N646,5,FIND("/",N646,1)-1),LEFT(N646,3))</f>
        <v>EXP</v>
      </c>
      <c r="R646" s="70" t="str">
        <f>CONCATENATE(P646,Q646)</f>
        <v>EXPEXP</v>
      </c>
      <c r="S646" s="70" t="str">
        <f>VLOOKUP(R646,'Coding Matrix'!$D$8:$G$45,4,FALSE)</f>
        <v>Supply Chain</v>
      </c>
      <c r="T646" s="70" t="str">
        <f>VLOOKUP(R646,'Coding Matrix'!$D$8:$E$45,2,FALSE)</f>
        <v>Repeat Primary code if other codes are not applicable</v>
      </c>
      <c r="U646" s="70"/>
      <c r="V646" s="70" t="s">
        <v>2445</v>
      </c>
    </row>
    <row r="647" spans="1:22" ht="15" customHeight="1" x14ac:dyDescent="0.25">
      <c r="A647" s="66">
        <v>43</v>
      </c>
      <c r="B647" s="66" t="s">
        <v>15</v>
      </c>
      <c r="C647" s="67">
        <v>43201</v>
      </c>
      <c r="D647" s="66" t="s">
        <v>16</v>
      </c>
      <c r="E647" s="66">
        <v>33693</v>
      </c>
      <c r="F647" s="66" t="s">
        <v>17</v>
      </c>
      <c r="G647" s="66" t="s">
        <v>282</v>
      </c>
      <c r="H647" s="66">
        <v>-1100</v>
      </c>
      <c r="I647" s="66">
        <v>-337.7</v>
      </c>
      <c r="J647" s="66">
        <v>-1100</v>
      </c>
      <c r="K647" s="66">
        <v>0</v>
      </c>
      <c r="L647" s="66" t="s">
        <v>34</v>
      </c>
      <c r="M647" s="66">
        <v>2046</v>
      </c>
      <c r="N647" s="66" t="s">
        <v>283</v>
      </c>
      <c r="O647" s="66">
        <v>43117446</v>
      </c>
      <c r="P647" s="19" t="str">
        <f>MID(L647,3,3)</f>
        <v>OOS</v>
      </c>
      <c r="Q647" s="70" t="str">
        <f>IFERROR(MID(N647,5,FIND("/",N647,1)-1),LEFT(N647,3))</f>
        <v>TMP</v>
      </c>
      <c r="R647" s="70" t="str">
        <f>CONCATENATE(P647,Q647)</f>
        <v>OOSTMP</v>
      </c>
      <c r="S647" s="70" t="str">
        <f>VLOOKUP(R647,'Coding Matrix'!$D$8:$G$45,4,FALSE)</f>
        <v>Plant</v>
      </c>
      <c r="T647" s="70" t="str">
        <f>VLOOKUP(R647,'Coding Matrix'!$D$8:$E$45,2,FALSE)</f>
        <v>Temperature / Storage issue</v>
      </c>
      <c r="U647" s="70"/>
      <c r="V647" s="70" t="s">
        <v>2438</v>
      </c>
    </row>
    <row r="648" spans="1:22" ht="15" customHeight="1" x14ac:dyDescent="0.25">
      <c r="A648" s="66">
        <v>43</v>
      </c>
      <c r="B648" s="66" t="s">
        <v>15</v>
      </c>
      <c r="C648" s="67">
        <v>43201</v>
      </c>
      <c r="D648" s="66" t="s">
        <v>16</v>
      </c>
      <c r="E648" s="66">
        <v>33693</v>
      </c>
      <c r="F648" s="66" t="s">
        <v>17</v>
      </c>
      <c r="G648" s="66" t="s">
        <v>282</v>
      </c>
      <c r="H648" s="66">
        <v>-1100</v>
      </c>
      <c r="I648" s="66">
        <v>-337.7</v>
      </c>
      <c r="J648" s="66">
        <v>-1100</v>
      </c>
      <c r="K648" s="66">
        <v>0</v>
      </c>
      <c r="L648" s="66" t="s">
        <v>34</v>
      </c>
      <c r="M648" s="66">
        <v>2050</v>
      </c>
      <c r="N648" s="66" t="s">
        <v>283</v>
      </c>
      <c r="O648" s="66">
        <v>43117447</v>
      </c>
      <c r="P648" s="19" t="str">
        <f>MID(L648,3,3)</f>
        <v>OOS</v>
      </c>
      <c r="Q648" s="70" t="str">
        <f>IFERROR(MID(N648,5,FIND("/",N648,1)-1),LEFT(N648,3))</f>
        <v>TMP</v>
      </c>
      <c r="R648" s="70" t="str">
        <f>CONCATENATE(P648,Q648)</f>
        <v>OOSTMP</v>
      </c>
      <c r="S648" s="70" t="str">
        <f>VLOOKUP(R648,'Coding Matrix'!$D$8:$G$45,4,FALSE)</f>
        <v>Plant</v>
      </c>
      <c r="T648" s="70" t="str">
        <f>VLOOKUP(R648,'Coding Matrix'!$D$8:$E$45,2,FALSE)</f>
        <v>Temperature / Storage issue</v>
      </c>
      <c r="U648" s="70"/>
      <c r="V648" s="70" t="s">
        <v>2438</v>
      </c>
    </row>
    <row r="649" spans="1:22" ht="15" customHeight="1" x14ac:dyDescent="0.25">
      <c r="A649" s="66">
        <v>43</v>
      </c>
      <c r="B649" s="66" t="s">
        <v>15</v>
      </c>
      <c r="C649" s="67">
        <v>43201</v>
      </c>
      <c r="D649" s="66" t="s">
        <v>16</v>
      </c>
      <c r="E649" s="66">
        <v>33693</v>
      </c>
      <c r="F649" s="66" t="s">
        <v>17</v>
      </c>
      <c r="G649" s="66" t="s">
        <v>282</v>
      </c>
      <c r="H649" s="66">
        <v>-800</v>
      </c>
      <c r="I649" s="66">
        <v>-245.6</v>
      </c>
      <c r="J649" s="66">
        <v>-800</v>
      </c>
      <c r="K649" s="66">
        <v>0</v>
      </c>
      <c r="L649" s="66" t="s">
        <v>34</v>
      </c>
      <c r="M649" s="66">
        <v>2050</v>
      </c>
      <c r="N649" s="66" t="s">
        <v>283</v>
      </c>
      <c r="O649" s="66">
        <v>43117446</v>
      </c>
      <c r="P649" s="19" t="str">
        <f>MID(L649,3,3)</f>
        <v>OOS</v>
      </c>
      <c r="Q649" s="70" t="str">
        <f>IFERROR(MID(N649,5,FIND("/",N649,1)-1),LEFT(N649,3))</f>
        <v>TMP</v>
      </c>
      <c r="R649" s="70" t="str">
        <f>CONCATENATE(P649,Q649)</f>
        <v>OOSTMP</v>
      </c>
      <c r="S649" s="70" t="str">
        <f>VLOOKUP(R649,'Coding Matrix'!$D$8:$G$45,4,FALSE)</f>
        <v>Plant</v>
      </c>
      <c r="T649" s="70" t="str">
        <f>VLOOKUP(R649,'Coding Matrix'!$D$8:$E$45,2,FALSE)</f>
        <v>Temperature / Storage issue</v>
      </c>
      <c r="V649" s="70" t="s">
        <v>2438</v>
      </c>
    </row>
    <row r="650" spans="1:22" ht="15" customHeight="1" x14ac:dyDescent="0.25">
      <c r="A650" s="66">
        <v>43</v>
      </c>
      <c r="B650" s="66" t="s">
        <v>15</v>
      </c>
      <c r="C650" s="67">
        <v>43202</v>
      </c>
      <c r="D650" s="66" t="s">
        <v>23</v>
      </c>
      <c r="E650" s="66">
        <v>21201</v>
      </c>
      <c r="F650" s="66" t="s">
        <v>53</v>
      </c>
      <c r="G650" s="66" t="s">
        <v>68</v>
      </c>
      <c r="H650" s="66">
        <v>-6</v>
      </c>
      <c r="I650" s="66">
        <v>-54.33</v>
      </c>
      <c r="J650" s="66">
        <v>-60</v>
      </c>
      <c r="K650" s="66">
        <v>0</v>
      </c>
      <c r="L650" s="66" t="s">
        <v>27</v>
      </c>
      <c r="M650" s="66">
        <v>1030</v>
      </c>
      <c r="N650" s="66" t="s">
        <v>28</v>
      </c>
      <c r="O650" s="66">
        <v>43142483</v>
      </c>
      <c r="P650" s="19" t="str">
        <f>MID(L650,3,3)</f>
        <v>DMG</v>
      </c>
      <c r="Q650" s="70" t="str">
        <f>IFERROR(MID(N650,5,FIND("/",N650,1)-1),LEFT(N650,3))</f>
        <v>DWH</v>
      </c>
      <c r="R650" s="70" t="str">
        <f>CONCATENATE(P650,Q650)</f>
        <v>DMGDWH</v>
      </c>
      <c r="S650" s="70" t="str">
        <f>VLOOKUP(R650,'Coding Matrix'!$D$8:$G$45,4,FALSE)</f>
        <v>Plant</v>
      </c>
      <c r="T650" s="70" t="str">
        <f>VLOOKUP(R650,'Coding Matrix'!$D$8:$E$45,2,FALSE)</f>
        <v>Damage Warehouse - Material Handling Damage</v>
      </c>
      <c r="V650" s="70" t="s">
        <v>1264</v>
      </c>
    </row>
    <row r="651" spans="1:22" ht="15" customHeight="1" x14ac:dyDescent="0.25">
      <c r="A651" s="66">
        <v>43</v>
      </c>
      <c r="B651" s="66" t="s">
        <v>15</v>
      </c>
      <c r="C651" s="67">
        <v>43202</v>
      </c>
      <c r="D651" s="66" t="s">
        <v>23</v>
      </c>
      <c r="E651" s="66">
        <v>21512</v>
      </c>
      <c r="F651" s="66" t="s">
        <v>290</v>
      </c>
      <c r="G651" s="66" t="s">
        <v>293</v>
      </c>
      <c r="H651" s="66">
        <v>-1</v>
      </c>
      <c r="I651" s="66">
        <v>-8.94</v>
      </c>
      <c r="J651" s="66">
        <v>-12</v>
      </c>
      <c r="K651" s="66">
        <v>0</v>
      </c>
      <c r="L651" s="66" t="s">
        <v>19</v>
      </c>
      <c r="M651" s="66">
        <v>1030</v>
      </c>
      <c r="N651" s="66" t="s">
        <v>21</v>
      </c>
      <c r="O651" s="66">
        <v>43118739</v>
      </c>
      <c r="P651" s="19" t="str">
        <f>MID(L651,3,3)</f>
        <v>DMG</v>
      </c>
      <c r="Q651" s="70" t="str">
        <f>IFERROR(MID(N651,5,FIND("/",N651,1)-1),LEFT(N651,3))</f>
        <v>DWH</v>
      </c>
      <c r="R651" s="70" t="str">
        <f>CONCATENATE(P651,Q651)</f>
        <v>DMGDWH</v>
      </c>
      <c r="S651" s="70" t="str">
        <f>VLOOKUP(R651,'Coding Matrix'!$D$8:$G$45,4,FALSE)</f>
        <v>Plant</v>
      </c>
      <c r="T651" s="70" t="str">
        <f>VLOOKUP(R651,'Coding Matrix'!$D$8:$E$45,2,FALSE)</f>
        <v>Damage Warehouse - Material Handling Damage</v>
      </c>
      <c r="V651" s="70" t="s">
        <v>2446</v>
      </c>
    </row>
    <row r="652" spans="1:22" ht="15" customHeight="1" x14ac:dyDescent="0.25">
      <c r="A652" s="66">
        <v>43</v>
      </c>
      <c r="B652" s="66" t="s">
        <v>15</v>
      </c>
      <c r="C652" s="67">
        <v>43202</v>
      </c>
      <c r="D652" s="66" t="s">
        <v>23</v>
      </c>
      <c r="E652" s="66">
        <v>21512</v>
      </c>
      <c r="F652" s="66" t="s">
        <v>290</v>
      </c>
      <c r="G652" s="66" t="s">
        <v>293</v>
      </c>
      <c r="H652" s="66">
        <v>-1</v>
      </c>
      <c r="I652" s="66">
        <v>-8.94</v>
      </c>
      <c r="J652" s="66">
        <v>-12</v>
      </c>
      <c r="K652" s="66">
        <v>0</v>
      </c>
      <c r="L652" s="66" t="s">
        <v>19</v>
      </c>
      <c r="M652" s="66">
        <v>1030</v>
      </c>
      <c r="N652" s="66" t="s">
        <v>21</v>
      </c>
      <c r="O652" s="66">
        <v>43118737</v>
      </c>
      <c r="P652" s="19" t="str">
        <f>MID(L652,3,3)</f>
        <v>DMG</v>
      </c>
      <c r="Q652" s="70" t="str">
        <f>IFERROR(MID(N652,5,FIND("/",N652,1)-1),LEFT(N652,3))</f>
        <v>DWH</v>
      </c>
      <c r="R652" s="70" t="str">
        <f>CONCATENATE(P652,Q652)</f>
        <v>DMGDWH</v>
      </c>
      <c r="S652" s="70" t="str">
        <f>VLOOKUP(R652,'Coding Matrix'!$D$8:$G$45,4,FALSE)</f>
        <v>Plant</v>
      </c>
      <c r="T652" s="70" t="str">
        <f>VLOOKUP(R652,'Coding Matrix'!$D$8:$E$45,2,FALSE)</f>
        <v>Damage Warehouse - Material Handling Damage</v>
      </c>
      <c r="V652" s="70" t="s">
        <v>2446</v>
      </c>
    </row>
    <row r="653" spans="1:22" ht="15" customHeight="1" x14ac:dyDescent="0.25">
      <c r="A653" s="66">
        <v>43</v>
      </c>
      <c r="B653" s="66" t="s">
        <v>15</v>
      </c>
      <c r="C653" s="67">
        <v>43202</v>
      </c>
      <c r="D653" s="66" t="s">
        <v>23</v>
      </c>
      <c r="E653" s="66">
        <v>21612</v>
      </c>
      <c r="F653" s="66" t="s">
        <v>294</v>
      </c>
      <c r="G653" s="66" t="s">
        <v>295</v>
      </c>
      <c r="H653" s="66">
        <v>-3</v>
      </c>
      <c r="I653" s="66">
        <v>-25.18</v>
      </c>
      <c r="J653" s="66">
        <v>-30</v>
      </c>
      <c r="K653" s="66">
        <v>0</v>
      </c>
      <c r="L653" s="66" t="s">
        <v>19</v>
      </c>
      <c r="M653" s="66">
        <v>1030</v>
      </c>
      <c r="N653" s="66" t="s">
        <v>21</v>
      </c>
      <c r="O653" s="66">
        <v>43124647</v>
      </c>
      <c r="P653" s="19" t="str">
        <f>MID(L653,3,3)</f>
        <v>DMG</v>
      </c>
      <c r="Q653" s="70" t="str">
        <f>IFERROR(MID(N653,5,FIND("/",N653,1)-1),LEFT(N653,3))</f>
        <v>DWH</v>
      </c>
      <c r="R653" s="70" t="str">
        <f>CONCATENATE(P653,Q653)</f>
        <v>DMGDWH</v>
      </c>
      <c r="S653" s="70" t="str">
        <f>VLOOKUP(R653,'Coding Matrix'!$D$8:$G$45,4,FALSE)</f>
        <v>Plant</v>
      </c>
      <c r="T653" s="70" t="str">
        <f>VLOOKUP(R653,'Coding Matrix'!$D$8:$E$45,2,FALSE)</f>
        <v>Damage Warehouse - Material Handling Damage</v>
      </c>
      <c r="V653" s="70" t="s">
        <v>2447</v>
      </c>
    </row>
    <row r="654" spans="1:22" ht="15" customHeight="1" x14ac:dyDescent="0.25">
      <c r="A654" s="66">
        <v>43</v>
      </c>
      <c r="B654" s="66" t="s">
        <v>15</v>
      </c>
      <c r="C654" s="67">
        <v>43202</v>
      </c>
      <c r="D654" s="66" t="s">
        <v>23</v>
      </c>
      <c r="E654" s="66">
        <v>21721</v>
      </c>
      <c r="F654" s="66" t="s">
        <v>296</v>
      </c>
      <c r="G654" s="66" t="s">
        <v>297</v>
      </c>
      <c r="H654" s="66">
        <v>-15</v>
      </c>
      <c r="I654" s="66">
        <v>-162.74</v>
      </c>
      <c r="J654" s="66">
        <v>-148.80000000000001</v>
      </c>
      <c r="K654" s="66">
        <v>0</v>
      </c>
      <c r="L654" s="66" t="s">
        <v>27</v>
      </c>
      <c r="M654" s="66">
        <v>945</v>
      </c>
      <c r="N654" s="66" t="s">
        <v>28</v>
      </c>
      <c r="O654" s="66">
        <v>43174419</v>
      </c>
      <c r="P654" s="19" t="str">
        <f>MID(L654,3,3)</f>
        <v>DMG</v>
      </c>
      <c r="Q654" s="70" t="str">
        <f>IFERROR(MID(N654,5,FIND("/",N654,1)-1),LEFT(N654,3))</f>
        <v>DWH</v>
      </c>
      <c r="R654" s="70" t="str">
        <f>CONCATENATE(P654,Q654)</f>
        <v>DMGDWH</v>
      </c>
      <c r="S654" s="70" t="str">
        <f>VLOOKUP(R654,'Coding Matrix'!$D$8:$G$45,4,FALSE)</f>
        <v>Plant</v>
      </c>
      <c r="T654" s="70" t="str">
        <f>VLOOKUP(R654,'Coding Matrix'!$D$8:$E$45,2,FALSE)</f>
        <v>Damage Warehouse - Material Handling Damage</v>
      </c>
      <c r="U654" s="70"/>
      <c r="V654" s="70" t="s">
        <v>2448</v>
      </c>
    </row>
    <row r="655" spans="1:22" ht="15" customHeight="1" x14ac:dyDescent="0.25">
      <c r="A655" s="66">
        <v>43</v>
      </c>
      <c r="B655" s="66" t="s">
        <v>15</v>
      </c>
      <c r="C655" s="67">
        <v>43202</v>
      </c>
      <c r="D655" s="66" t="s">
        <v>23</v>
      </c>
      <c r="E655" s="66">
        <v>22092</v>
      </c>
      <c r="F655" s="66" t="s">
        <v>298</v>
      </c>
      <c r="G655" s="66" t="s">
        <v>299</v>
      </c>
      <c r="H655" s="66">
        <v>-1</v>
      </c>
      <c r="I655" s="66">
        <v>-14.58</v>
      </c>
      <c r="J655" s="66">
        <v>-9.5</v>
      </c>
      <c r="K655" s="66">
        <v>0</v>
      </c>
      <c r="L655" s="66" t="s">
        <v>27</v>
      </c>
      <c r="M655" s="66">
        <v>945</v>
      </c>
      <c r="N655" s="66" t="s">
        <v>28</v>
      </c>
      <c r="O655" s="66">
        <v>43174413</v>
      </c>
      <c r="P655" s="19" t="str">
        <f>MID(L655,3,3)</f>
        <v>DMG</v>
      </c>
      <c r="Q655" s="70" t="str">
        <f>IFERROR(MID(N655,5,FIND("/",N655,1)-1),LEFT(N655,3))</f>
        <v>DWH</v>
      </c>
      <c r="R655" s="70" t="str">
        <f>CONCATENATE(P655,Q655)</f>
        <v>DMGDWH</v>
      </c>
      <c r="S655" s="70" t="str">
        <f>VLOOKUP(R655,'Coding Matrix'!$D$8:$G$45,4,FALSE)</f>
        <v>Plant</v>
      </c>
      <c r="T655" s="70" t="str">
        <f>VLOOKUP(R655,'Coding Matrix'!$D$8:$E$45,2,FALSE)</f>
        <v>Damage Warehouse - Material Handling Damage</v>
      </c>
      <c r="V655" s="70" t="s">
        <v>2449</v>
      </c>
    </row>
    <row r="656" spans="1:22" ht="15" customHeight="1" x14ac:dyDescent="0.25">
      <c r="A656" s="66">
        <v>43</v>
      </c>
      <c r="B656" s="66" t="s">
        <v>15</v>
      </c>
      <c r="C656" s="67">
        <v>43202</v>
      </c>
      <c r="D656" s="66" t="s">
        <v>23</v>
      </c>
      <c r="E656" s="66">
        <v>22347</v>
      </c>
      <c r="F656" s="66" t="s">
        <v>72</v>
      </c>
      <c r="G656" s="66" t="s">
        <v>73</v>
      </c>
      <c r="H656" s="66">
        <v>-6</v>
      </c>
      <c r="I656" s="66">
        <v>-116.49</v>
      </c>
      <c r="J656" s="66">
        <v>-120</v>
      </c>
      <c r="K656" s="66">
        <v>0</v>
      </c>
      <c r="L656" s="66" t="s">
        <v>27</v>
      </c>
      <c r="M656" s="66">
        <v>945</v>
      </c>
      <c r="N656" s="66" t="s">
        <v>28</v>
      </c>
      <c r="O656" s="66">
        <v>43174418</v>
      </c>
      <c r="P656" s="19" t="str">
        <f>MID(L656,3,3)</f>
        <v>DMG</v>
      </c>
      <c r="Q656" s="70" t="str">
        <f>IFERROR(MID(N656,5,FIND("/",N656,1)-1),LEFT(N656,3))</f>
        <v>DWH</v>
      </c>
      <c r="R656" s="70" t="str">
        <f>CONCATENATE(P656,Q656)</f>
        <v>DMGDWH</v>
      </c>
      <c r="S656" s="70" t="str">
        <f>VLOOKUP(R656,'Coding Matrix'!$D$8:$G$45,4,FALSE)</f>
        <v>Plant</v>
      </c>
      <c r="T656" s="70" t="str">
        <f>VLOOKUP(R656,'Coding Matrix'!$D$8:$E$45,2,FALSE)</f>
        <v>Damage Warehouse - Material Handling Damage</v>
      </c>
      <c r="V656" s="70" t="s">
        <v>2440</v>
      </c>
    </row>
    <row r="657" spans="1:22" ht="15" customHeight="1" x14ac:dyDescent="0.25">
      <c r="A657" s="66">
        <v>43</v>
      </c>
      <c r="B657" s="66" t="s">
        <v>15</v>
      </c>
      <c r="C657" s="67">
        <v>43203</v>
      </c>
      <c r="D657" s="66" t="s">
        <v>16</v>
      </c>
      <c r="E657" s="66">
        <v>32533</v>
      </c>
      <c r="F657" s="66" t="s">
        <v>17</v>
      </c>
      <c r="G657" s="66" t="s">
        <v>2035</v>
      </c>
      <c r="H657" s="66">
        <v>-150</v>
      </c>
      <c r="I657" s="66">
        <v>-65.260000000000005</v>
      </c>
      <c r="J657" s="66">
        <v>-150</v>
      </c>
      <c r="K657" s="66">
        <v>0</v>
      </c>
      <c r="L657" s="66" t="s">
        <v>34</v>
      </c>
      <c r="M657" s="66">
        <v>948</v>
      </c>
      <c r="N657" s="66" t="s">
        <v>283</v>
      </c>
      <c r="O657" s="66">
        <v>43015261</v>
      </c>
      <c r="P657" s="19" t="str">
        <f>MID(L657,3,3)</f>
        <v>OOS</v>
      </c>
      <c r="Q657" s="70" t="str">
        <f>IFERROR(MID(N657,5,FIND("/",N657,1)-1),LEFT(N657,3))</f>
        <v>TMP</v>
      </c>
      <c r="R657" s="70" t="str">
        <f>CONCATENATE(P657,Q657)</f>
        <v>OOSTMP</v>
      </c>
      <c r="S657" s="70" t="str">
        <f>VLOOKUP(R657,'Coding Matrix'!$D$8:$G$45,4,FALSE)</f>
        <v>Plant</v>
      </c>
      <c r="T657" s="70" t="str">
        <f>VLOOKUP(R657,'Coding Matrix'!$D$8:$E$45,2,FALSE)</f>
        <v>Temperature / Storage issue</v>
      </c>
      <c r="V657" s="70" t="s">
        <v>2450</v>
      </c>
    </row>
    <row r="658" spans="1:22" ht="15" customHeight="1" x14ac:dyDescent="0.25">
      <c r="A658" s="66">
        <v>43</v>
      </c>
      <c r="B658" s="66" t="s">
        <v>15</v>
      </c>
      <c r="C658" s="67">
        <v>43203</v>
      </c>
      <c r="D658" s="66" t="s">
        <v>16</v>
      </c>
      <c r="E658" s="66">
        <v>32533</v>
      </c>
      <c r="F658" s="66" t="s">
        <v>17</v>
      </c>
      <c r="G658" s="66" t="s">
        <v>2035</v>
      </c>
      <c r="H658" s="66">
        <v>-300</v>
      </c>
      <c r="I658" s="66">
        <v>-130.53</v>
      </c>
      <c r="J658" s="66">
        <v>-300</v>
      </c>
      <c r="K658" s="66">
        <v>0</v>
      </c>
      <c r="L658" s="66" t="s">
        <v>34</v>
      </c>
      <c r="M658" s="66">
        <v>948</v>
      </c>
      <c r="N658" s="66" t="s">
        <v>283</v>
      </c>
      <c r="O658" s="66">
        <v>43015265</v>
      </c>
      <c r="P658" s="19" t="str">
        <f>MID(L658,3,3)</f>
        <v>OOS</v>
      </c>
      <c r="Q658" s="70" t="str">
        <f>IFERROR(MID(N658,5,FIND("/",N658,1)-1),LEFT(N658,3))</f>
        <v>TMP</v>
      </c>
      <c r="R658" s="70" t="str">
        <f>CONCATENATE(P658,Q658)</f>
        <v>OOSTMP</v>
      </c>
      <c r="S658" s="70" t="str">
        <f>VLOOKUP(R658,'Coding Matrix'!$D$8:$G$45,4,FALSE)</f>
        <v>Plant</v>
      </c>
      <c r="T658" s="70" t="str">
        <f>VLOOKUP(R658,'Coding Matrix'!$D$8:$E$45,2,FALSE)</f>
        <v>Temperature / Storage issue</v>
      </c>
      <c r="V658" s="70" t="s">
        <v>2450</v>
      </c>
    </row>
    <row r="659" spans="1:22" ht="15" customHeight="1" x14ac:dyDescent="0.25">
      <c r="A659" s="66">
        <v>43</v>
      </c>
      <c r="B659" s="66" t="s">
        <v>15</v>
      </c>
      <c r="C659" s="67">
        <v>43203</v>
      </c>
      <c r="D659" s="66" t="s">
        <v>16</v>
      </c>
      <c r="E659" s="66">
        <v>32533</v>
      </c>
      <c r="F659" s="66" t="s">
        <v>17</v>
      </c>
      <c r="G659" s="66" t="s">
        <v>2035</v>
      </c>
      <c r="H659" s="66">
        <v>-100</v>
      </c>
      <c r="I659" s="66">
        <v>-43.51</v>
      </c>
      <c r="J659" s="66">
        <v>-100</v>
      </c>
      <c r="K659" s="66">
        <v>0</v>
      </c>
      <c r="L659" s="66" t="s">
        <v>34</v>
      </c>
      <c r="M659" s="66">
        <v>948</v>
      </c>
      <c r="N659" s="66" t="s">
        <v>283</v>
      </c>
      <c r="O659" s="66">
        <v>43015271</v>
      </c>
      <c r="P659" s="19" t="str">
        <f>MID(L659,3,3)</f>
        <v>OOS</v>
      </c>
      <c r="Q659" s="70" t="str">
        <f>IFERROR(MID(N659,5,FIND("/",N659,1)-1),LEFT(N659,3))</f>
        <v>TMP</v>
      </c>
      <c r="R659" s="70" t="str">
        <f>CONCATENATE(P659,Q659)</f>
        <v>OOSTMP</v>
      </c>
      <c r="S659" s="70" t="str">
        <f>VLOOKUP(R659,'Coding Matrix'!$D$8:$G$45,4,FALSE)</f>
        <v>Plant</v>
      </c>
      <c r="T659" s="70" t="str">
        <f>VLOOKUP(R659,'Coding Matrix'!$D$8:$E$45,2,FALSE)</f>
        <v>Temperature / Storage issue</v>
      </c>
      <c r="V659" s="70" t="s">
        <v>2450</v>
      </c>
    </row>
    <row r="660" spans="1:22" ht="15" customHeight="1" x14ac:dyDescent="0.25">
      <c r="A660" s="66">
        <v>43</v>
      </c>
      <c r="B660" s="66" t="s">
        <v>15</v>
      </c>
      <c r="C660" s="67">
        <v>43206</v>
      </c>
      <c r="D660" s="66" t="s">
        <v>23</v>
      </c>
      <c r="E660" s="66">
        <v>21149</v>
      </c>
      <c r="F660" s="66" t="s">
        <v>2047</v>
      </c>
      <c r="G660" s="66" t="s">
        <v>2048</v>
      </c>
      <c r="H660" s="66">
        <v>-2</v>
      </c>
      <c r="I660" s="66">
        <v>-30.78</v>
      </c>
      <c r="J660" s="66">
        <v>-23.3</v>
      </c>
      <c r="K660" s="66">
        <v>0</v>
      </c>
      <c r="L660" s="66" t="s">
        <v>19</v>
      </c>
      <c r="M660" s="66">
        <v>535</v>
      </c>
      <c r="N660" s="66" t="s">
        <v>2049</v>
      </c>
      <c r="O660" s="66">
        <v>43177741</v>
      </c>
      <c r="P660" s="19" t="str">
        <f>MID(L660,3,3)</f>
        <v>DMG</v>
      </c>
      <c r="Q660" s="70" t="str">
        <f>IFERROR(MID(N660,5,FIND("/",N660,1)-1),LEFT(N660,3))</f>
        <v>DWH</v>
      </c>
      <c r="R660" s="70" t="str">
        <f>CONCATENATE(P660,Q660)</f>
        <v>DMGDWH</v>
      </c>
      <c r="S660" s="70" t="str">
        <f>VLOOKUP(R660,'Coding Matrix'!$D$8:$G$45,4,FALSE)</f>
        <v>Plant</v>
      </c>
      <c r="T660" s="70" t="str">
        <f>VLOOKUP(R660,'Coding Matrix'!$D$8:$E$45,2,FALSE)</f>
        <v>Damage Warehouse - Material Handling Damage</v>
      </c>
      <c r="V660" s="70" t="s">
        <v>2451</v>
      </c>
    </row>
    <row r="661" spans="1:22" ht="15" customHeight="1" x14ac:dyDescent="0.25">
      <c r="A661" s="66">
        <v>43</v>
      </c>
      <c r="B661" s="66" t="s">
        <v>15</v>
      </c>
      <c r="C661" s="67">
        <v>43206</v>
      </c>
      <c r="D661" s="66" t="s">
        <v>23</v>
      </c>
      <c r="E661" s="66">
        <v>21201</v>
      </c>
      <c r="F661" s="66" t="s">
        <v>53</v>
      </c>
      <c r="G661" s="66" t="s">
        <v>68</v>
      </c>
      <c r="H661" s="66">
        <v>-35</v>
      </c>
      <c r="I661" s="66">
        <v>-315.94</v>
      </c>
      <c r="J661" s="66">
        <v>-350</v>
      </c>
      <c r="K661" s="66">
        <v>0</v>
      </c>
      <c r="L661" s="66" t="s">
        <v>27</v>
      </c>
      <c r="M661" s="66">
        <v>536</v>
      </c>
      <c r="N661" s="66" t="s">
        <v>2050</v>
      </c>
      <c r="O661" s="66">
        <v>43177743</v>
      </c>
      <c r="P661" s="19" t="str">
        <f>MID(L661,3,3)</f>
        <v>DMG</v>
      </c>
      <c r="Q661" s="70" t="str">
        <f>IFERROR(MID(N661,5,FIND("/",N661,1)-1),LEFT(N661,3))</f>
        <v>DWH</v>
      </c>
      <c r="R661" s="70" t="str">
        <f>CONCATENATE(P661,Q661)</f>
        <v>DMGDWH</v>
      </c>
      <c r="S661" s="70" t="str">
        <f>VLOOKUP(R661,'Coding Matrix'!$D$8:$G$45,4,FALSE)</f>
        <v>Plant</v>
      </c>
      <c r="T661" s="70" t="str">
        <f>VLOOKUP(R661,'Coding Matrix'!$D$8:$E$45,2,FALSE)</f>
        <v>Damage Warehouse - Material Handling Damage</v>
      </c>
      <c r="V661" s="70" t="s">
        <v>1264</v>
      </c>
    </row>
    <row r="662" spans="1:22" ht="15" customHeight="1" x14ac:dyDescent="0.25">
      <c r="A662" s="66">
        <v>43</v>
      </c>
      <c r="B662" s="66" t="s">
        <v>15</v>
      </c>
      <c r="C662" s="67">
        <v>43206</v>
      </c>
      <c r="D662" s="66" t="s">
        <v>23</v>
      </c>
      <c r="E662" s="66">
        <v>21201</v>
      </c>
      <c r="F662" s="66" t="s">
        <v>53</v>
      </c>
      <c r="G662" s="66" t="s">
        <v>68</v>
      </c>
      <c r="H662" s="66">
        <v>-49</v>
      </c>
      <c r="I662" s="66">
        <v>-442.32</v>
      </c>
      <c r="J662" s="66">
        <v>-490</v>
      </c>
      <c r="K662" s="66">
        <v>0</v>
      </c>
      <c r="L662" s="66" t="s">
        <v>27</v>
      </c>
      <c r="M662" s="66">
        <v>1316</v>
      </c>
      <c r="N662" s="66" t="s">
        <v>198</v>
      </c>
      <c r="O662" s="66">
        <v>43180669</v>
      </c>
      <c r="P662" s="19" t="str">
        <f>MID(L662,3,3)</f>
        <v>DMG</v>
      </c>
      <c r="Q662" s="70" t="str">
        <f>IFERROR(MID(N662,5,FIND("/",N662,1)-1),LEFT(N662,3))</f>
        <v>DMG</v>
      </c>
      <c r="R662" s="70" t="str">
        <f>CONCATENATE(P662,Q662)</f>
        <v>DMGDMG</v>
      </c>
      <c r="S662" s="70" t="str">
        <f>VLOOKUP(R662,'Coding Matrix'!$D$8:$G$45,4,FALSE)</f>
        <v>Plant</v>
      </c>
      <c r="T662" s="70" t="str">
        <f>VLOOKUP(R662,'Coding Matrix'!$D$8:$E$45,2,FALSE)</f>
        <v>Repeat Primary code if other codes are not applicable</v>
      </c>
      <c r="V662" s="70" t="s">
        <v>1264</v>
      </c>
    </row>
    <row r="663" spans="1:22" ht="15" customHeight="1" x14ac:dyDescent="0.25">
      <c r="A663" s="66">
        <v>43</v>
      </c>
      <c r="B663" s="66" t="s">
        <v>15</v>
      </c>
      <c r="C663" s="67">
        <v>43208</v>
      </c>
      <c r="D663" s="66" t="s">
        <v>23</v>
      </c>
      <c r="E663" s="66">
        <v>16953</v>
      </c>
      <c r="F663" s="66" t="s">
        <v>66</v>
      </c>
      <c r="G663" s="66" t="s">
        <v>288</v>
      </c>
      <c r="H663" s="66">
        <v>-11</v>
      </c>
      <c r="I663" s="66">
        <v>-264.95999999999998</v>
      </c>
      <c r="J663" s="66">
        <v>-396</v>
      </c>
      <c r="K663" s="66">
        <v>0</v>
      </c>
      <c r="L663" s="66" t="s">
        <v>27</v>
      </c>
      <c r="M663" s="66">
        <v>929</v>
      </c>
      <c r="N663" s="66" t="s">
        <v>28</v>
      </c>
      <c r="O663" s="66">
        <v>43162472</v>
      </c>
      <c r="P663" s="19" t="str">
        <f>MID(L663,3,3)</f>
        <v>DMG</v>
      </c>
      <c r="Q663" s="70" t="str">
        <f>IFERROR(MID(N663,5,FIND("/",N663,1)-1),LEFT(N663,3))</f>
        <v>DWH</v>
      </c>
      <c r="R663" s="70" t="str">
        <f>CONCATENATE(P663,Q663)</f>
        <v>DMGDWH</v>
      </c>
      <c r="S663" s="70" t="str">
        <f>VLOOKUP(R663,'Coding Matrix'!$D$8:$G$45,4,FALSE)</f>
        <v>Plant</v>
      </c>
      <c r="T663" s="70" t="str">
        <f>VLOOKUP(R663,'Coding Matrix'!$D$8:$E$45,2,FALSE)</f>
        <v>Damage Warehouse - Material Handling Damage</v>
      </c>
      <c r="V663" s="70" t="s">
        <v>2443</v>
      </c>
    </row>
    <row r="664" spans="1:22" ht="15" customHeight="1" x14ac:dyDescent="0.25">
      <c r="A664" s="66">
        <v>43</v>
      </c>
      <c r="B664" s="66" t="s">
        <v>15</v>
      </c>
      <c r="C664" s="67">
        <v>43208</v>
      </c>
      <c r="D664" s="66" t="s">
        <v>23</v>
      </c>
      <c r="E664" s="66">
        <v>21512</v>
      </c>
      <c r="F664" s="66" t="s">
        <v>290</v>
      </c>
      <c r="G664" s="66" t="s">
        <v>293</v>
      </c>
      <c r="H664" s="66">
        <v>-4</v>
      </c>
      <c r="I664" s="66">
        <v>-35.72</v>
      </c>
      <c r="J664" s="66">
        <v>-48</v>
      </c>
      <c r="K664" s="66">
        <v>0</v>
      </c>
      <c r="L664" s="66" t="s">
        <v>19</v>
      </c>
      <c r="M664" s="66">
        <v>533</v>
      </c>
      <c r="N664" s="66" t="s">
        <v>62</v>
      </c>
      <c r="O664" s="66">
        <v>43124400</v>
      </c>
      <c r="P664" s="19" t="str">
        <f>MID(L664,3,3)</f>
        <v>DMG</v>
      </c>
      <c r="Q664" s="70" t="str">
        <f>IFERROR(MID(N664,5,FIND("/",N664,1)-1),LEFT(N664,3))</f>
        <v>DWH</v>
      </c>
      <c r="R664" s="70" t="str">
        <f>CONCATENATE(P664,Q664)</f>
        <v>DMGDWH</v>
      </c>
      <c r="S664" s="70" t="str">
        <f>VLOOKUP(R664,'Coding Matrix'!$D$8:$G$45,4,FALSE)</f>
        <v>Plant</v>
      </c>
      <c r="T664" s="70" t="str">
        <f>VLOOKUP(R664,'Coding Matrix'!$D$8:$E$45,2,FALSE)</f>
        <v>Damage Warehouse - Material Handling Damage</v>
      </c>
      <c r="V664" s="70" t="s">
        <v>2446</v>
      </c>
    </row>
    <row r="665" spans="1:22" ht="15" customHeight="1" x14ac:dyDescent="0.25">
      <c r="A665" s="66">
        <v>43</v>
      </c>
      <c r="B665" s="66" t="s">
        <v>15</v>
      </c>
      <c r="C665" s="67">
        <v>43208</v>
      </c>
      <c r="D665" s="66" t="s">
        <v>23</v>
      </c>
      <c r="E665" s="66">
        <v>21717</v>
      </c>
      <c r="F665" s="66" t="s">
        <v>296</v>
      </c>
      <c r="G665" s="66" t="s">
        <v>2054</v>
      </c>
      <c r="H665" s="66">
        <v>-4</v>
      </c>
      <c r="I665" s="66">
        <v>-91</v>
      </c>
      <c r="J665" s="66">
        <v>-144</v>
      </c>
      <c r="K665" s="66">
        <v>0</v>
      </c>
      <c r="L665" s="66" t="s">
        <v>27</v>
      </c>
      <c r="M665" s="66">
        <v>929</v>
      </c>
      <c r="N665" s="66" t="s">
        <v>28</v>
      </c>
      <c r="O665" s="66">
        <v>43124548</v>
      </c>
      <c r="P665" s="19" t="str">
        <f>MID(L665,3,3)</f>
        <v>DMG</v>
      </c>
      <c r="Q665" s="70" t="str">
        <f>IFERROR(MID(N665,5,FIND("/",N665,1)-1),LEFT(N665,3))</f>
        <v>DWH</v>
      </c>
      <c r="R665" s="70" t="str">
        <f>CONCATENATE(P665,Q665)</f>
        <v>DMGDWH</v>
      </c>
      <c r="S665" s="70" t="str">
        <f>VLOOKUP(R665,'Coding Matrix'!$D$8:$G$45,4,FALSE)</f>
        <v>Plant</v>
      </c>
      <c r="T665" s="70" t="str">
        <f>VLOOKUP(R665,'Coding Matrix'!$D$8:$E$45,2,FALSE)</f>
        <v>Damage Warehouse - Material Handling Damage</v>
      </c>
      <c r="V665" s="70" t="s">
        <v>2452</v>
      </c>
    </row>
    <row r="666" spans="1:22" ht="15" customHeight="1" x14ac:dyDescent="0.25">
      <c r="A666" s="66">
        <v>43</v>
      </c>
      <c r="B666" s="66" t="s">
        <v>15</v>
      </c>
      <c r="C666" s="67">
        <v>43208</v>
      </c>
      <c r="D666" s="66" t="s">
        <v>16</v>
      </c>
      <c r="E666" s="66">
        <v>32460</v>
      </c>
      <c r="F666" s="66" t="s">
        <v>17</v>
      </c>
      <c r="G666" s="66" t="s">
        <v>2026</v>
      </c>
      <c r="H666" s="66">
        <v>-2143</v>
      </c>
      <c r="I666" s="66">
        <v>-1709.25</v>
      </c>
      <c r="J666" s="66">
        <v>-2143</v>
      </c>
      <c r="K666" s="66">
        <v>0</v>
      </c>
      <c r="L666" s="66" t="s">
        <v>34</v>
      </c>
      <c r="M666" s="66">
        <v>2105</v>
      </c>
      <c r="N666" s="66" t="s">
        <v>283</v>
      </c>
      <c r="O666" s="66">
        <v>43098721</v>
      </c>
      <c r="P666" s="19" t="str">
        <f>MID(L666,3,3)</f>
        <v>OOS</v>
      </c>
      <c r="Q666" s="70" t="str">
        <f>IFERROR(MID(N666,5,FIND("/",N666,1)-1),LEFT(N666,3))</f>
        <v>TMP</v>
      </c>
      <c r="R666" s="70" t="str">
        <f>CONCATENATE(P666,Q666)</f>
        <v>OOSTMP</v>
      </c>
      <c r="S666" s="70" t="str">
        <f>VLOOKUP(R666,'Coding Matrix'!$D$8:$G$45,4,FALSE)</f>
        <v>Plant</v>
      </c>
      <c r="T666" s="70" t="str">
        <f>VLOOKUP(R666,'Coding Matrix'!$D$8:$E$45,2,FALSE)</f>
        <v>Temperature / Storage issue</v>
      </c>
      <c r="V666" s="70" t="s">
        <v>2453</v>
      </c>
    </row>
    <row r="667" spans="1:22" ht="15" customHeight="1" x14ac:dyDescent="0.25">
      <c r="A667" s="66">
        <v>43</v>
      </c>
      <c r="B667" s="66" t="s">
        <v>15</v>
      </c>
      <c r="C667" s="67">
        <v>43208</v>
      </c>
      <c r="D667" s="66" t="s">
        <v>16</v>
      </c>
      <c r="E667" s="66">
        <v>32500</v>
      </c>
      <c r="F667" s="66" t="s">
        <v>17</v>
      </c>
      <c r="G667" s="66" t="s">
        <v>2027</v>
      </c>
      <c r="H667" s="66">
        <v>-150</v>
      </c>
      <c r="I667" s="66">
        <v>-161.80000000000001</v>
      </c>
      <c r="J667" s="66">
        <v>-150</v>
      </c>
      <c r="K667" s="66">
        <v>0</v>
      </c>
      <c r="L667" s="66" t="s">
        <v>34</v>
      </c>
      <c r="M667" s="66">
        <v>2105</v>
      </c>
      <c r="N667" s="66" t="s">
        <v>283</v>
      </c>
      <c r="O667" s="66">
        <v>43126155</v>
      </c>
      <c r="P667" s="19" t="str">
        <f>MID(L667,3,3)</f>
        <v>OOS</v>
      </c>
      <c r="Q667" s="70" t="str">
        <f>IFERROR(MID(N667,5,FIND("/",N667,1)-1),LEFT(N667,3))</f>
        <v>TMP</v>
      </c>
      <c r="R667" s="70" t="str">
        <f>CONCATENATE(P667,Q667)</f>
        <v>OOSTMP</v>
      </c>
      <c r="S667" s="70" t="str">
        <f>VLOOKUP(R667,'Coding Matrix'!$D$8:$G$45,4,FALSE)</f>
        <v>Plant</v>
      </c>
      <c r="T667" s="70" t="str">
        <f>VLOOKUP(R667,'Coding Matrix'!$D$8:$E$45,2,FALSE)</f>
        <v>Temperature / Storage issue</v>
      </c>
      <c r="V667" s="70" t="s">
        <v>2454</v>
      </c>
    </row>
    <row r="668" spans="1:22" ht="15" customHeight="1" x14ac:dyDescent="0.25">
      <c r="A668" s="66">
        <v>43</v>
      </c>
      <c r="B668" s="66" t="s">
        <v>15</v>
      </c>
      <c r="C668" s="67">
        <v>43208</v>
      </c>
      <c r="D668" s="66" t="s">
        <v>16</v>
      </c>
      <c r="E668" s="66">
        <v>32500</v>
      </c>
      <c r="F668" s="66" t="s">
        <v>17</v>
      </c>
      <c r="G668" s="66" t="s">
        <v>2027</v>
      </c>
      <c r="H668" s="66">
        <v>-100</v>
      </c>
      <c r="I668" s="66">
        <v>-107.87</v>
      </c>
      <c r="J668" s="66">
        <v>-100</v>
      </c>
      <c r="K668" s="66">
        <v>0</v>
      </c>
      <c r="L668" s="66" t="s">
        <v>34</v>
      </c>
      <c r="M668" s="66">
        <v>2105</v>
      </c>
      <c r="N668" s="66" t="s">
        <v>283</v>
      </c>
      <c r="O668" s="66">
        <v>43126158</v>
      </c>
      <c r="P668" s="19" t="str">
        <f>MID(L668,3,3)</f>
        <v>OOS</v>
      </c>
      <c r="Q668" s="70" t="str">
        <f>IFERROR(MID(N668,5,FIND("/",N668,1)-1),LEFT(N668,3))</f>
        <v>TMP</v>
      </c>
      <c r="R668" s="70" t="str">
        <f>CONCATENATE(P668,Q668)</f>
        <v>OOSTMP</v>
      </c>
      <c r="S668" s="70" t="str">
        <f>VLOOKUP(R668,'Coding Matrix'!$D$8:$G$45,4,FALSE)</f>
        <v>Plant</v>
      </c>
      <c r="T668" s="70" t="str">
        <f>VLOOKUP(R668,'Coding Matrix'!$D$8:$E$45,2,FALSE)</f>
        <v>Temperature / Storage issue</v>
      </c>
      <c r="V668" s="70" t="s">
        <v>2454</v>
      </c>
    </row>
    <row r="669" spans="1:22" ht="15" customHeight="1" x14ac:dyDescent="0.25">
      <c r="A669" s="66">
        <v>43</v>
      </c>
      <c r="B669" s="66" t="s">
        <v>15</v>
      </c>
      <c r="C669" s="67">
        <v>43208</v>
      </c>
      <c r="D669" s="66" t="s">
        <v>16</v>
      </c>
      <c r="E669" s="66">
        <v>32533</v>
      </c>
      <c r="F669" s="66" t="s">
        <v>17</v>
      </c>
      <c r="G669" s="66" t="s">
        <v>2035</v>
      </c>
      <c r="H669" s="66">
        <v>-180</v>
      </c>
      <c r="I669" s="66">
        <v>-78.31</v>
      </c>
      <c r="J669" s="66">
        <v>-180</v>
      </c>
      <c r="K669" s="66">
        <v>0</v>
      </c>
      <c r="L669" s="66" t="s">
        <v>34</v>
      </c>
      <c r="M669" s="66">
        <v>2105</v>
      </c>
      <c r="N669" s="66" t="s">
        <v>283</v>
      </c>
      <c r="O669" s="66">
        <v>43117602</v>
      </c>
      <c r="P669" s="19" t="str">
        <f>MID(L669,3,3)</f>
        <v>OOS</v>
      </c>
      <c r="Q669" s="70" t="str">
        <f>IFERROR(MID(N669,5,FIND("/",N669,1)-1),LEFT(N669,3))</f>
        <v>TMP</v>
      </c>
      <c r="R669" s="70" t="str">
        <f>CONCATENATE(P669,Q669)</f>
        <v>OOSTMP</v>
      </c>
      <c r="S669" s="70" t="str">
        <f>VLOOKUP(R669,'Coding Matrix'!$D$8:$G$45,4,FALSE)</f>
        <v>Plant</v>
      </c>
      <c r="T669" s="70" t="str">
        <f>VLOOKUP(R669,'Coding Matrix'!$D$8:$E$45,2,FALSE)</f>
        <v>Temperature / Storage issue</v>
      </c>
      <c r="V669" s="70" t="s">
        <v>2450</v>
      </c>
    </row>
    <row r="670" spans="1:22" ht="15" customHeight="1" x14ac:dyDescent="0.25">
      <c r="A670" s="66">
        <v>43</v>
      </c>
      <c r="B670" s="66" t="s">
        <v>15</v>
      </c>
      <c r="C670" s="67">
        <v>43208</v>
      </c>
      <c r="D670" s="66" t="s">
        <v>23</v>
      </c>
      <c r="E670" s="66">
        <v>45635</v>
      </c>
      <c r="F670" s="66" t="s">
        <v>1950</v>
      </c>
      <c r="G670" s="66" t="s">
        <v>2059</v>
      </c>
      <c r="H670" s="66">
        <v>-2</v>
      </c>
      <c r="I670" s="66">
        <v>-38.08</v>
      </c>
      <c r="J670" s="66">
        <v>-70</v>
      </c>
      <c r="K670" s="66">
        <v>0</v>
      </c>
      <c r="L670" s="66" t="s">
        <v>19</v>
      </c>
      <c r="M670" s="66">
        <v>929</v>
      </c>
      <c r="N670" s="66" t="s">
        <v>21</v>
      </c>
      <c r="O670" s="66">
        <v>43135097</v>
      </c>
      <c r="P670" s="19" t="str">
        <f>MID(L670,3,3)</f>
        <v>DMG</v>
      </c>
      <c r="Q670" s="70" t="str">
        <f>IFERROR(MID(N670,5,FIND("/",N670,1)-1),LEFT(N670,3))</f>
        <v>DWH</v>
      </c>
      <c r="R670" s="70" t="str">
        <f>CONCATENATE(P670,Q670)</f>
        <v>DMGDWH</v>
      </c>
      <c r="S670" s="70" t="str">
        <f>VLOOKUP(R670,'Coding Matrix'!$D$8:$G$45,4,FALSE)</f>
        <v>Plant</v>
      </c>
      <c r="T670" s="70" t="str">
        <f>VLOOKUP(R670,'Coding Matrix'!$D$8:$E$45,2,FALSE)</f>
        <v>Damage Warehouse - Material Handling Damage</v>
      </c>
      <c r="U670" s="70"/>
      <c r="V670" s="70" t="s">
        <v>2455</v>
      </c>
    </row>
    <row r="671" spans="1:22" ht="15" customHeight="1" x14ac:dyDescent="0.25">
      <c r="A671" s="66">
        <v>43</v>
      </c>
      <c r="B671" s="66" t="s">
        <v>15</v>
      </c>
      <c r="C671" s="67">
        <v>43209</v>
      </c>
      <c r="D671" s="66" t="s">
        <v>23</v>
      </c>
      <c r="E671" s="66">
        <v>16535</v>
      </c>
      <c r="F671" s="66" t="s">
        <v>38</v>
      </c>
      <c r="G671" s="66" t="s">
        <v>2040</v>
      </c>
      <c r="H671" s="66">
        <v>-2</v>
      </c>
      <c r="I671" s="66">
        <v>-46.77</v>
      </c>
      <c r="J671" s="66">
        <v>-100</v>
      </c>
      <c r="K671" s="66">
        <v>0</v>
      </c>
      <c r="L671" s="66" t="s">
        <v>27</v>
      </c>
      <c r="M671" s="66">
        <v>940</v>
      </c>
      <c r="N671" s="66" t="s">
        <v>28</v>
      </c>
      <c r="O671" s="66">
        <v>43173474</v>
      </c>
      <c r="P671" s="19" t="str">
        <f>MID(L671,3,3)</f>
        <v>DMG</v>
      </c>
      <c r="Q671" s="70" t="str">
        <f>IFERROR(MID(N671,5,FIND("/",N671,1)-1),LEFT(N671,3))</f>
        <v>DWH</v>
      </c>
      <c r="R671" s="70" t="str">
        <f>CONCATENATE(P671,Q671)</f>
        <v>DMGDWH</v>
      </c>
      <c r="S671" s="70" t="str">
        <f>VLOOKUP(R671,'Coding Matrix'!$D$8:$G$45,4,FALSE)</f>
        <v>Plant</v>
      </c>
      <c r="T671" s="70" t="str">
        <f>VLOOKUP(R671,'Coding Matrix'!$D$8:$E$45,2,FALSE)</f>
        <v>Damage Warehouse - Material Handling Damage</v>
      </c>
      <c r="V671" s="70" t="s">
        <v>2456</v>
      </c>
    </row>
    <row r="672" spans="1:22" ht="15" customHeight="1" x14ac:dyDescent="0.25">
      <c r="A672" s="66">
        <v>43</v>
      </c>
      <c r="B672" s="66" t="s">
        <v>15</v>
      </c>
      <c r="C672" s="67">
        <v>43209</v>
      </c>
      <c r="D672" s="66" t="s">
        <v>23</v>
      </c>
      <c r="E672" s="66">
        <v>22240</v>
      </c>
      <c r="F672" s="66" t="s">
        <v>2057</v>
      </c>
      <c r="G672" s="66" t="s">
        <v>2058</v>
      </c>
      <c r="H672" s="66">
        <v>-1</v>
      </c>
      <c r="I672" s="66">
        <v>-25.44</v>
      </c>
      <c r="J672" s="66">
        <v>-20</v>
      </c>
      <c r="K672" s="66">
        <v>0</v>
      </c>
      <c r="L672" s="66" t="s">
        <v>19</v>
      </c>
      <c r="M672" s="66">
        <v>450</v>
      </c>
      <c r="N672" s="66" t="s">
        <v>62</v>
      </c>
      <c r="O672" s="66">
        <v>43123272</v>
      </c>
      <c r="P672" s="19" t="str">
        <f>MID(L672,3,3)</f>
        <v>DMG</v>
      </c>
      <c r="Q672" s="70" t="str">
        <f>IFERROR(MID(N672,5,FIND("/",N672,1)-1),LEFT(N672,3))</f>
        <v>DWH</v>
      </c>
      <c r="R672" s="70" t="str">
        <f>CONCATENATE(P672,Q672)</f>
        <v>DMGDWH</v>
      </c>
      <c r="S672" s="70" t="str">
        <f>VLOOKUP(R672,'Coding Matrix'!$D$8:$G$45,4,FALSE)</f>
        <v>Plant</v>
      </c>
      <c r="T672" s="70" t="str">
        <f>VLOOKUP(R672,'Coding Matrix'!$D$8:$E$45,2,FALSE)</f>
        <v>Damage Warehouse - Material Handling Damage</v>
      </c>
      <c r="V672" s="70" t="s">
        <v>2457</v>
      </c>
    </row>
    <row r="673" spans="1:22" ht="15" customHeight="1" x14ac:dyDescent="0.25">
      <c r="A673" s="66">
        <v>43</v>
      </c>
      <c r="B673" s="66" t="s">
        <v>15</v>
      </c>
      <c r="C673" s="67">
        <v>43210</v>
      </c>
      <c r="D673" s="66" t="s">
        <v>16</v>
      </c>
      <c r="E673" s="66">
        <v>32460</v>
      </c>
      <c r="F673" s="66" t="s">
        <v>17</v>
      </c>
      <c r="G673" s="66" t="s">
        <v>2026</v>
      </c>
      <c r="H673" s="66">
        <v>-2143</v>
      </c>
      <c r="I673" s="66">
        <v>-1706.04</v>
      </c>
      <c r="J673" s="66">
        <v>-2143</v>
      </c>
      <c r="K673" s="66">
        <v>0</v>
      </c>
      <c r="L673" s="66" t="s">
        <v>34</v>
      </c>
      <c r="M673" s="66">
        <v>1345</v>
      </c>
      <c r="N673" s="66" t="s">
        <v>283</v>
      </c>
      <c r="O673" s="66">
        <v>43098720</v>
      </c>
      <c r="P673" s="19" t="str">
        <f>MID(L673,3,3)</f>
        <v>OOS</v>
      </c>
      <c r="Q673" s="70" t="str">
        <f>IFERROR(MID(N673,5,FIND("/",N673,1)-1),LEFT(N673,3))</f>
        <v>TMP</v>
      </c>
      <c r="R673" s="70" t="str">
        <f>CONCATENATE(P673,Q673)</f>
        <v>OOSTMP</v>
      </c>
      <c r="S673" s="70" t="str">
        <f>VLOOKUP(R673,'Coding Matrix'!$D$8:$G$45,4,FALSE)</f>
        <v>Plant</v>
      </c>
      <c r="T673" s="70" t="str">
        <f>VLOOKUP(R673,'Coding Matrix'!$D$8:$E$45,2,FALSE)</f>
        <v>Temperature / Storage issue</v>
      </c>
      <c r="V673" s="70" t="s">
        <v>2453</v>
      </c>
    </row>
    <row r="674" spans="1:22" ht="15" customHeight="1" x14ac:dyDescent="0.25">
      <c r="A674" s="66">
        <v>55</v>
      </c>
      <c r="B674" s="66" t="s">
        <v>15</v>
      </c>
      <c r="C674" s="67">
        <v>43194</v>
      </c>
      <c r="D674" s="66" t="s">
        <v>23</v>
      </c>
      <c r="E674" s="66">
        <v>15825</v>
      </c>
      <c r="F674" s="66" t="s">
        <v>77</v>
      </c>
      <c r="G674" s="66" t="s">
        <v>2066</v>
      </c>
      <c r="H674" s="66">
        <v>-1</v>
      </c>
      <c r="I674" s="66">
        <v>-22.29</v>
      </c>
      <c r="J674" s="66">
        <v>-32</v>
      </c>
      <c r="K674" s="66">
        <v>0</v>
      </c>
      <c r="L674" s="66" t="s">
        <v>2067</v>
      </c>
      <c r="M674" s="66">
        <v>5718</v>
      </c>
      <c r="N674" s="66" t="s">
        <v>2068</v>
      </c>
      <c r="O674" s="66">
        <v>55480674</v>
      </c>
      <c r="P674" s="19" t="str">
        <f>MID(L674,3,3)</f>
        <v>DMG</v>
      </c>
      <c r="Q674" s="70" t="str">
        <f>IFERROR(MID(N674,5,FIND("/",N674,1)-1),LEFT(N674,3))</f>
        <v>DIS</v>
      </c>
      <c r="R674" s="70" t="str">
        <f>CONCATENATE(P674,Q674)</f>
        <v>DMGDIS</v>
      </c>
      <c r="S674" s="70" t="str">
        <f>VLOOKUP(R674,'Coding Matrix'!$D$8:$G$45,4,FALSE)</f>
        <v>Supply Chain</v>
      </c>
      <c r="T674" s="70" t="str">
        <f>VLOOKUP(R674,'Coding Matrix'!$D$8:$E$45,2,FALSE)</f>
        <v>Damaged in Shipment</v>
      </c>
      <c r="V674" s="70" t="s">
        <v>2458</v>
      </c>
    </row>
    <row r="675" spans="1:22" ht="15" customHeight="1" x14ac:dyDescent="0.25">
      <c r="A675" s="66">
        <v>55</v>
      </c>
      <c r="B675" s="66" t="s">
        <v>15</v>
      </c>
      <c r="C675" s="67">
        <v>43194</v>
      </c>
      <c r="D675" s="66" t="s">
        <v>23</v>
      </c>
      <c r="E675" s="66">
        <v>19898</v>
      </c>
      <c r="F675" s="66" t="s">
        <v>2071</v>
      </c>
      <c r="G675" s="66" t="s">
        <v>2072</v>
      </c>
      <c r="H675" s="66">
        <v>-1</v>
      </c>
      <c r="I675" s="66">
        <v>-18.32</v>
      </c>
      <c r="J675" s="66">
        <v>-35</v>
      </c>
      <c r="K675" s="66">
        <v>0</v>
      </c>
      <c r="L675" s="66" t="s">
        <v>19</v>
      </c>
      <c r="M675" s="66" t="s">
        <v>2073</v>
      </c>
      <c r="N675" s="66" t="s">
        <v>2074</v>
      </c>
      <c r="O675" s="66">
        <v>55552929</v>
      </c>
      <c r="P675" s="19" t="str">
        <f>MID(L675,3,3)</f>
        <v>DMG</v>
      </c>
      <c r="Q675" s="70" t="str">
        <f>IFERROR(MID(N675,5,FIND("/",N675,1)-1),LEFT(N675,3))</f>
        <v>DWH</v>
      </c>
      <c r="R675" s="70" t="str">
        <f>CONCATENATE(P675,Q675)</f>
        <v>DMGDWH</v>
      </c>
      <c r="S675" s="70" t="str">
        <f>VLOOKUP(R675,'Coding Matrix'!$D$8:$G$45,4,FALSE)</f>
        <v>Plant</v>
      </c>
      <c r="T675" s="70" t="str">
        <f>VLOOKUP(R675,'Coding Matrix'!$D$8:$E$45,2,FALSE)</f>
        <v>Damage Warehouse - Material Handling Damage</v>
      </c>
      <c r="V675" s="70" t="s">
        <v>2459</v>
      </c>
    </row>
    <row r="676" spans="1:22" ht="15" customHeight="1" x14ac:dyDescent="0.25">
      <c r="A676" s="66">
        <v>55</v>
      </c>
      <c r="B676" s="66" t="s">
        <v>15</v>
      </c>
      <c r="C676" s="67">
        <v>43194</v>
      </c>
      <c r="D676" s="66" t="s">
        <v>23</v>
      </c>
      <c r="E676" s="66">
        <v>21444</v>
      </c>
      <c r="F676" s="66" t="s">
        <v>1881</v>
      </c>
      <c r="G676" s="66" t="s">
        <v>2075</v>
      </c>
      <c r="H676" s="66">
        <v>-60</v>
      </c>
      <c r="I676" s="66">
        <v>-564.09</v>
      </c>
      <c r="J676" s="66">
        <v>-472.8</v>
      </c>
      <c r="K676" s="66">
        <v>0</v>
      </c>
      <c r="L676" s="66" t="s">
        <v>78</v>
      </c>
      <c r="M676" s="66">
        <v>7254</v>
      </c>
      <c r="N676" s="66" t="s">
        <v>2076</v>
      </c>
      <c r="O676" s="66">
        <v>55349383</v>
      </c>
      <c r="P676" s="19" t="str">
        <f>MID(L676,3,3)</f>
        <v>OBS</v>
      </c>
      <c r="Q676" s="70" t="str">
        <f>IFERROR(MID(N676,5,FIND("/",N676,1)-1),LEFT(N676,3))</f>
        <v>OBS</v>
      </c>
      <c r="R676" s="70" t="str">
        <f>CONCATENATE(P676,Q676)</f>
        <v>OBSOBS</v>
      </c>
      <c r="S676" s="70" t="str">
        <f>VLOOKUP(R676,'Coding Matrix'!$D$8:$G$45,4,FALSE)</f>
        <v>Supply Chain</v>
      </c>
      <c r="T676" s="70" t="str">
        <f>VLOOKUP(R676,'Coding Matrix'!$D$8:$E$45,2,FALSE)</f>
        <v>Repeat Primary code if other codes are not applicable</v>
      </c>
      <c r="V676" s="70" t="s">
        <v>2460</v>
      </c>
    </row>
    <row r="677" spans="1:22" ht="15" customHeight="1" x14ac:dyDescent="0.25">
      <c r="A677" s="66">
        <v>55</v>
      </c>
      <c r="B677" s="66" t="s">
        <v>15</v>
      </c>
      <c r="C677" s="67">
        <v>43194</v>
      </c>
      <c r="D677" s="66" t="s">
        <v>23</v>
      </c>
      <c r="E677" s="66">
        <v>21444</v>
      </c>
      <c r="F677" s="66" t="s">
        <v>1881</v>
      </c>
      <c r="G677" s="66" t="s">
        <v>2075</v>
      </c>
      <c r="H677" s="66">
        <v>-100</v>
      </c>
      <c r="I677" s="66">
        <v>-940.16</v>
      </c>
      <c r="J677" s="66">
        <v>-788</v>
      </c>
      <c r="K677" s="66">
        <v>0</v>
      </c>
      <c r="L677" s="66" t="s">
        <v>78</v>
      </c>
      <c r="M677" s="66">
        <v>7290</v>
      </c>
      <c r="N677" s="66" t="s">
        <v>2076</v>
      </c>
      <c r="O677" s="66">
        <v>25873906</v>
      </c>
      <c r="P677" s="19" t="str">
        <f>MID(L677,3,3)</f>
        <v>OBS</v>
      </c>
      <c r="Q677" s="70" t="str">
        <f>IFERROR(MID(N677,5,FIND("/",N677,1)-1),LEFT(N677,3))</f>
        <v>OBS</v>
      </c>
      <c r="R677" s="70" t="str">
        <f>CONCATENATE(P677,Q677)</f>
        <v>OBSOBS</v>
      </c>
      <c r="S677" s="70" t="str">
        <f>VLOOKUP(R677,'Coding Matrix'!$D$8:$G$45,4,FALSE)</f>
        <v>Supply Chain</v>
      </c>
      <c r="T677" s="70" t="str">
        <f>VLOOKUP(R677,'Coding Matrix'!$D$8:$E$45,2,FALSE)</f>
        <v>Repeat Primary code if other codes are not applicable</v>
      </c>
      <c r="V677" s="70" t="s">
        <v>2460</v>
      </c>
    </row>
    <row r="678" spans="1:22" ht="15" customHeight="1" x14ac:dyDescent="0.25">
      <c r="A678" s="66">
        <v>55</v>
      </c>
      <c r="B678" s="66" t="s">
        <v>15</v>
      </c>
      <c r="C678" s="67">
        <v>43194</v>
      </c>
      <c r="D678" s="66" t="s">
        <v>23</v>
      </c>
      <c r="E678" s="66">
        <v>21474</v>
      </c>
      <c r="F678" s="66" t="s">
        <v>1881</v>
      </c>
      <c r="G678" s="66" t="s">
        <v>2077</v>
      </c>
      <c r="H678" s="66">
        <v>-15</v>
      </c>
      <c r="I678" s="66">
        <v>-155.52000000000001</v>
      </c>
      <c r="J678" s="66">
        <v>-118.2</v>
      </c>
      <c r="K678" s="66">
        <v>0</v>
      </c>
      <c r="L678" s="66" t="s">
        <v>78</v>
      </c>
      <c r="M678" s="66">
        <v>7290</v>
      </c>
      <c r="N678" s="66" t="s">
        <v>2076</v>
      </c>
      <c r="O678" s="66">
        <v>25873902</v>
      </c>
      <c r="P678" s="19" t="str">
        <f>MID(L678,3,3)</f>
        <v>OBS</v>
      </c>
      <c r="Q678" s="70" t="str">
        <f>IFERROR(MID(N678,5,FIND("/",N678,1)-1),LEFT(N678,3))</f>
        <v>OBS</v>
      </c>
      <c r="R678" s="70" t="str">
        <f>CONCATENATE(P678,Q678)</f>
        <v>OBSOBS</v>
      </c>
      <c r="S678" s="70" t="str">
        <f>VLOOKUP(R678,'Coding Matrix'!$D$8:$G$45,4,FALSE)</f>
        <v>Supply Chain</v>
      </c>
      <c r="T678" s="70" t="str">
        <f>VLOOKUP(R678,'Coding Matrix'!$D$8:$E$45,2,FALSE)</f>
        <v>Repeat Primary code if other codes are not applicable</v>
      </c>
      <c r="V678" s="70" t="s">
        <v>2461</v>
      </c>
    </row>
    <row r="679" spans="1:22" ht="15" customHeight="1" x14ac:dyDescent="0.25">
      <c r="A679" s="66">
        <v>55</v>
      </c>
      <c r="B679" s="66" t="s">
        <v>15</v>
      </c>
      <c r="C679" s="67">
        <v>43194</v>
      </c>
      <c r="D679" s="66" t="s">
        <v>23</v>
      </c>
      <c r="E679" s="66">
        <v>21474</v>
      </c>
      <c r="F679" s="66" t="s">
        <v>1881</v>
      </c>
      <c r="G679" s="66" t="s">
        <v>2077</v>
      </c>
      <c r="H679" s="66">
        <v>-100</v>
      </c>
      <c r="I679" s="66">
        <v>-1036.8499999999999</v>
      </c>
      <c r="J679" s="66">
        <v>-788</v>
      </c>
      <c r="K679" s="66">
        <v>0</v>
      </c>
      <c r="L679" s="66" t="s">
        <v>78</v>
      </c>
      <c r="M679" s="66">
        <v>7290</v>
      </c>
      <c r="N679" s="66" t="s">
        <v>2076</v>
      </c>
      <c r="O679" s="66">
        <v>25873901</v>
      </c>
      <c r="P679" s="19" t="str">
        <f>MID(L679,3,3)</f>
        <v>OBS</v>
      </c>
      <c r="Q679" s="70" t="str">
        <f>IFERROR(MID(N679,5,FIND("/",N679,1)-1),LEFT(N679,3))</f>
        <v>OBS</v>
      </c>
      <c r="R679" s="70" t="str">
        <f>CONCATENATE(P679,Q679)</f>
        <v>OBSOBS</v>
      </c>
      <c r="S679" s="70" t="str">
        <f>VLOOKUP(R679,'Coding Matrix'!$D$8:$G$45,4,FALSE)</f>
        <v>Supply Chain</v>
      </c>
      <c r="T679" s="70" t="str">
        <f>VLOOKUP(R679,'Coding Matrix'!$D$8:$E$45,2,FALSE)</f>
        <v>Repeat Primary code if other codes are not applicable</v>
      </c>
      <c r="V679" s="70" t="s">
        <v>2461</v>
      </c>
    </row>
    <row r="680" spans="1:22" ht="15" customHeight="1" x14ac:dyDescent="0.25">
      <c r="A680" s="66">
        <v>55</v>
      </c>
      <c r="B680" s="66" t="s">
        <v>15</v>
      </c>
      <c r="C680" s="67">
        <v>43194</v>
      </c>
      <c r="D680" s="66" t="s">
        <v>23</v>
      </c>
      <c r="E680" s="66">
        <v>21474</v>
      </c>
      <c r="F680" s="66" t="s">
        <v>1881</v>
      </c>
      <c r="G680" s="66" t="s">
        <v>2077</v>
      </c>
      <c r="H680" s="66">
        <v>-10</v>
      </c>
      <c r="I680" s="66">
        <v>-103.68</v>
      </c>
      <c r="J680" s="66">
        <v>-78.8</v>
      </c>
      <c r="K680" s="66">
        <v>0</v>
      </c>
      <c r="L680" s="66" t="s">
        <v>78</v>
      </c>
      <c r="M680" s="66">
        <v>7290</v>
      </c>
      <c r="N680" s="66" t="s">
        <v>2076</v>
      </c>
      <c r="O680" s="66">
        <v>25873903</v>
      </c>
      <c r="P680" s="19" t="str">
        <f>MID(L680,3,3)</f>
        <v>OBS</v>
      </c>
      <c r="Q680" s="70" t="str">
        <f>IFERROR(MID(N680,5,FIND("/",N680,1)-1),LEFT(N680,3))</f>
        <v>OBS</v>
      </c>
      <c r="R680" s="70" t="str">
        <f>CONCATENATE(P680,Q680)</f>
        <v>OBSOBS</v>
      </c>
      <c r="S680" s="70" t="str">
        <f>VLOOKUP(R680,'Coding Matrix'!$D$8:$G$45,4,FALSE)</f>
        <v>Supply Chain</v>
      </c>
      <c r="T680" s="70" t="str">
        <f>VLOOKUP(R680,'Coding Matrix'!$D$8:$E$45,2,FALSE)</f>
        <v>Repeat Primary code if other codes are not applicable</v>
      </c>
      <c r="V680" s="70" t="s">
        <v>2461</v>
      </c>
    </row>
    <row r="681" spans="1:22" ht="15" customHeight="1" x14ac:dyDescent="0.25">
      <c r="A681" s="66">
        <v>55</v>
      </c>
      <c r="B681" s="66" t="s">
        <v>15</v>
      </c>
      <c r="C681" s="67">
        <v>43194</v>
      </c>
      <c r="D681" s="66" t="s">
        <v>23</v>
      </c>
      <c r="E681" s="66">
        <v>22069</v>
      </c>
      <c r="F681" s="66" t="s">
        <v>69</v>
      </c>
      <c r="G681" s="66" t="s">
        <v>80</v>
      </c>
      <c r="H681" s="66">
        <v>-5</v>
      </c>
      <c r="I681" s="66">
        <v>-61.54</v>
      </c>
      <c r="J681" s="66">
        <v>-150</v>
      </c>
      <c r="K681" s="66">
        <v>0</v>
      </c>
      <c r="L681" s="66" t="s">
        <v>19</v>
      </c>
      <c r="M681" s="66" t="s">
        <v>2085</v>
      </c>
      <c r="N681" s="66" t="s">
        <v>2074</v>
      </c>
      <c r="O681" s="66">
        <v>55541474</v>
      </c>
      <c r="P681" s="19" t="str">
        <f>MID(L681,3,3)</f>
        <v>DMG</v>
      </c>
      <c r="Q681" s="70" t="str">
        <f>IFERROR(MID(N681,5,FIND("/",N681,1)-1),LEFT(N681,3))</f>
        <v>DWH</v>
      </c>
      <c r="R681" s="70" t="str">
        <f>CONCATENATE(P681,Q681)</f>
        <v>DMGDWH</v>
      </c>
      <c r="S681" s="70" t="str">
        <f>VLOOKUP(R681,'Coding Matrix'!$D$8:$G$45,4,FALSE)</f>
        <v>Plant</v>
      </c>
      <c r="T681" s="70" t="str">
        <f>VLOOKUP(R681,'Coding Matrix'!$D$8:$E$45,2,FALSE)</f>
        <v>Damage Warehouse - Material Handling Damage</v>
      </c>
      <c r="V681" s="70" t="s">
        <v>2462</v>
      </c>
    </row>
    <row r="682" spans="1:22" ht="15" customHeight="1" x14ac:dyDescent="0.25">
      <c r="A682" s="66">
        <v>55</v>
      </c>
      <c r="B682" s="66" t="s">
        <v>15</v>
      </c>
      <c r="C682" s="67">
        <v>43194</v>
      </c>
      <c r="D682" s="66" t="s">
        <v>23</v>
      </c>
      <c r="E682" s="66">
        <v>22192</v>
      </c>
      <c r="F682" s="66" t="s">
        <v>54</v>
      </c>
      <c r="G682" s="66" t="s">
        <v>81</v>
      </c>
      <c r="H682" s="66">
        <v>-2</v>
      </c>
      <c r="I682" s="66">
        <v>-58.55</v>
      </c>
      <c r="J682" s="66">
        <v>-100</v>
      </c>
      <c r="K682" s="66">
        <v>0</v>
      </c>
      <c r="L682" s="66" t="s">
        <v>26</v>
      </c>
      <c r="M682" s="66">
        <v>1028</v>
      </c>
      <c r="N682" s="66" t="s">
        <v>2088</v>
      </c>
      <c r="O682" s="66">
        <v>55557210</v>
      </c>
      <c r="P682" s="19" t="str">
        <f>MID(L682,3,3)</f>
        <v>OOS</v>
      </c>
      <c r="Q682" s="70" t="str">
        <f>IFERROR(MID(N682,5,FIND("/",N682,1)-1),LEFT(N682,3))</f>
        <v>PKG</v>
      </c>
      <c r="R682" s="70" t="str">
        <f>CONCATENATE(P682,Q682)</f>
        <v>OOSPKG</v>
      </c>
      <c r="S682" s="70" t="str">
        <f>VLOOKUP(R682,'Coding Matrix'!$D$8:$G$45,4,FALSE)</f>
        <v>Plant</v>
      </c>
      <c r="T682" s="70" t="str">
        <f>VLOOKUP(R682,'Coding Matrix'!$D$8:$E$45,2,FALSE)</f>
        <v>Plant Packaging issue</v>
      </c>
      <c r="V682" s="70" t="s">
        <v>2463</v>
      </c>
    </row>
    <row r="683" spans="1:22" ht="15" customHeight="1" x14ac:dyDescent="0.25">
      <c r="A683" s="66">
        <v>55</v>
      </c>
      <c r="B683" s="66" t="s">
        <v>15</v>
      </c>
      <c r="C683" s="67">
        <v>43194</v>
      </c>
      <c r="D683" s="66" t="s">
        <v>23</v>
      </c>
      <c r="E683" s="66">
        <v>22604</v>
      </c>
      <c r="F683" s="66" t="s">
        <v>82</v>
      </c>
      <c r="G683" s="66" t="s">
        <v>83</v>
      </c>
      <c r="H683" s="66">
        <v>-3</v>
      </c>
      <c r="I683" s="66">
        <v>-80.099999999999994</v>
      </c>
      <c r="J683" s="66">
        <v>-150</v>
      </c>
      <c r="K683" s="66">
        <v>0</v>
      </c>
      <c r="L683" s="66" t="s">
        <v>19</v>
      </c>
      <c r="M683" s="66" t="s">
        <v>2089</v>
      </c>
      <c r="N683" s="66" t="s">
        <v>2090</v>
      </c>
      <c r="O683" s="66">
        <v>55552928</v>
      </c>
      <c r="P683" s="19" t="str">
        <f>MID(L683,3,3)</f>
        <v>DMG</v>
      </c>
      <c r="Q683" s="70" t="str">
        <f>IFERROR(MID(N683,5,FIND("/",N683,1)-1),LEFT(N683,3))</f>
        <v>DWD</v>
      </c>
      <c r="R683" s="70" t="s">
        <v>1595</v>
      </c>
      <c r="S683" s="70" t="str">
        <f>VLOOKUP(R683,'Coding Matrix'!$D$8:$G$45,4,FALSE)</f>
        <v>Plant</v>
      </c>
      <c r="T683" s="70" t="str">
        <f>VLOOKUP(R683,'Coding Matrix'!$D$8:$E$45,2,FALSE)</f>
        <v>Damage Warehouse - Material Handling Damage</v>
      </c>
      <c r="U683" t="s">
        <v>2178</v>
      </c>
      <c r="V683" s="70" t="s">
        <v>2464</v>
      </c>
    </row>
    <row r="684" spans="1:22" ht="15" customHeight="1" x14ac:dyDescent="0.25">
      <c r="A684">
        <v>55</v>
      </c>
      <c r="B684" s="68" t="s">
        <v>15</v>
      </c>
      <c r="C684" s="69">
        <v>43194</v>
      </c>
      <c r="D684" s="68" t="s">
        <v>23</v>
      </c>
      <c r="E684" s="68">
        <v>45531</v>
      </c>
      <c r="F684" s="68" t="s">
        <v>1950</v>
      </c>
      <c r="G684" s="68" t="s">
        <v>84</v>
      </c>
      <c r="H684" s="68">
        <v>-1</v>
      </c>
      <c r="I684" s="68">
        <v>-15.71</v>
      </c>
      <c r="J684" s="68">
        <v>-35</v>
      </c>
      <c r="K684" s="68">
        <v>0</v>
      </c>
      <c r="L684" s="68" t="s">
        <v>26</v>
      </c>
      <c r="M684" s="68" t="s">
        <v>2091</v>
      </c>
      <c r="N684" s="68" t="s">
        <v>2092</v>
      </c>
      <c r="O684" s="68">
        <v>55554822</v>
      </c>
      <c r="P684" s="19" t="str">
        <f>MID(L684,3,3)</f>
        <v>OOS</v>
      </c>
      <c r="Q684" s="70" t="str">
        <f>IFERROR(MID(N684,5,FIND("/",N684,1)-1),LEFT(N684,3))</f>
        <v>SEL</v>
      </c>
      <c r="R684" s="70" t="str">
        <f>CONCATENATE(P684,Q684)</f>
        <v>OOSSEL</v>
      </c>
      <c r="S684" s="70" t="str">
        <f>VLOOKUP(R684,'Coding Matrix'!$D$8:$G$45,4,FALSE)</f>
        <v>Plant</v>
      </c>
      <c r="T684" s="70" t="str">
        <f>VLOOKUP(R684,'Coding Matrix'!$D$8:$E$45,2,FALSE)</f>
        <v>Seal Issues - Leakers</v>
      </c>
      <c r="V684" s="70" t="s">
        <v>748</v>
      </c>
    </row>
    <row r="685" spans="1:22" ht="15" customHeight="1" x14ac:dyDescent="0.25">
      <c r="A685" s="68">
        <v>55</v>
      </c>
      <c r="B685" s="68" t="s">
        <v>15</v>
      </c>
      <c r="C685" s="69">
        <v>43194</v>
      </c>
      <c r="D685" s="68" t="s">
        <v>23</v>
      </c>
      <c r="E685" s="68">
        <v>45531</v>
      </c>
      <c r="F685" s="68" t="s">
        <v>1950</v>
      </c>
      <c r="G685" s="68" t="s">
        <v>84</v>
      </c>
      <c r="H685" s="68">
        <v>-2</v>
      </c>
      <c r="I685" s="68">
        <v>-31.43</v>
      </c>
      <c r="J685" s="68">
        <v>-70</v>
      </c>
      <c r="K685" s="68">
        <v>0</v>
      </c>
      <c r="L685" s="68" t="s">
        <v>19</v>
      </c>
      <c r="M685" s="68" t="s">
        <v>2093</v>
      </c>
      <c r="N685" s="68" t="s">
        <v>2094</v>
      </c>
      <c r="O685" s="68">
        <v>55553549</v>
      </c>
      <c r="P685" s="19" t="str">
        <f>MID(L685,3,3)</f>
        <v>DMG</v>
      </c>
      <c r="Q685" s="70" t="str">
        <f>IFERROR(MID(N685,5,FIND("/",N685,1)-1),LEFT(N685,3))</f>
        <v>DHW</v>
      </c>
      <c r="R685" s="70" t="s">
        <v>1595</v>
      </c>
      <c r="S685" s="70" t="str">
        <f>VLOOKUP(R685,'Coding Matrix'!$D$8:$G$45,4,FALSE)</f>
        <v>Plant</v>
      </c>
      <c r="T685" s="70" t="str">
        <f>VLOOKUP(R685,'Coding Matrix'!$D$8:$E$45,2,FALSE)</f>
        <v>Damage Warehouse - Material Handling Damage</v>
      </c>
      <c r="U685" t="s">
        <v>2178</v>
      </c>
      <c r="V685" s="70" t="s">
        <v>748</v>
      </c>
    </row>
    <row r="686" spans="1:22" ht="15" customHeight="1" x14ac:dyDescent="0.25">
      <c r="A686" s="68">
        <v>55</v>
      </c>
      <c r="B686" s="68" t="s">
        <v>15</v>
      </c>
      <c r="C686" s="69">
        <v>43194</v>
      </c>
      <c r="D686" s="68" t="s">
        <v>23</v>
      </c>
      <c r="E686" s="68">
        <v>45531</v>
      </c>
      <c r="F686" s="68" t="s">
        <v>1836</v>
      </c>
      <c r="G686" s="68" t="s">
        <v>84</v>
      </c>
      <c r="H686" s="68">
        <v>-1</v>
      </c>
      <c r="I686" s="68">
        <v>-15.71</v>
      </c>
      <c r="J686" s="68">
        <v>-35</v>
      </c>
      <c r="K686" s="68">
        <v>0</v>
      </c>
      <c r="L686" s="68" t="s">
        <v>26</v>
      </c>
      <c r="M686" s="68">
        <v>8318</v>
      </c>
      <c r="N686" s="68" t="s">
        <v>2092</v>
      </c>
      <c r="O686" s="68">
        <v>55557209</v>
      </c>
      <c r="P686" s="19" t="str">
        <f>MID(L686,3,3)</f>
        <v>OOS</v>
      </c>
      <c r="Q686" s="70" t="str">
        <f>IFERROR(MID(N686,5,FIND("/",N686,1)-1),LEFT(N686,3))</f>
        <v>SEL</v>
      </c>
      <c r="R686" s="70" t="str">
        <f>CONCATENATE(P686,Q686)</f>
        <v>OOSSEL</v>
      </c>
      <c r="S686" s="70" t="str">
        <f>VLOOKUP(R686,'Coding Matrix'!$D$8:$G$45,4,FALSE)</f>
        <v>Plant</v>
      </c>
      <c r="T686" s="70" t="str">
        <f>VLOOKUP(R686,'Coding Matrix'!$D$8:$E$45,2,FALSE)</f>
        <v>Seal Issues - Leakers</v>
      </c>
      <c r="V686" s="70" t="s">
        <v>2465</v>
      </c>
    </row>
    <row r="687" spans="1:22" ht="15" customHeight="1" x14ac:dyDescent="0.25">
      <c r="A687" s="68">
        <v>55</v>
      </c>
      <c r="B687" s="68" t="s">
        <v>15</v>
      </c>
      <c r="C687" s="69">
        <v>43194</v>
      </c>
      <c r="D687" s="68" t="s">
        <v>23</v>
      </c>
      <c r="E687" s="68">
        <v>54135</v>
      </c>
      <c r="F687" s="68" t="s">
        <v>2097</v>
      </c>
      <c r="G687" s="68" t="s">
        <v>2098</v>
      </c>
      <c r="H687" s="68">
        <v>-1</v>
      </c>
      <c r="I687" s="68">
        <v>-15.19</v>
      </c>
      <c r="J687" s="68">
        <v>-35</v>
      </c>
      <c r="K687" s="68">
        <v>0</v>
      </c>
      <c r="L687" s="68" t="s">
        <v>19</v>
      </c>
      <c r="M687" s="68" t="s">
        <v>2091</v>
      </c>
      <c r="N687" s="68" t="s">
        <v>2099</v>
      </c>
      <c r="O687" s="68">
        <v>55557203</v>
      </c>
      <c r="P687" s="19" t="str">
        <f>MID(L687,3,3)</f>
        <v>DMG</v>
      </c>
      <c r="Q687" s="70" t="str">
        <f>IFERROR(MID(N687,5,FIND("/",N687,1)-1),LEFT(N687,3))</f>
        <v xml:space="preserve"> DW</v>
      </c>
      <c r="R687" s="70" t="s">
        <v>1595</v>
      </c>
      <c r="S687" s="70" t="str">
        <f>VLOOKUP(R687,'Coding Matrix'!$D$8:$G$45,4,FALSE)</f>
        <v>Plant</v>
      </c>
      <c r="T687" s="70" t="str">
        <f>VLOOKUP(R687,'Coding Matrix'!$D$8:$E$45,2,FALSE)</f>
        <v>Damage Warehouse - Material Handling Damage</v>
      </c>
      <c r="U687" t="s">
        <v>2178</v>
      </c>
      <c r="V687" s="70" t="s">
        <v>2466</v>
      </c>
    </row>
    <row r="688" spans="1:22" ht="15" customHeight="1" x14ac:dyDescent="0.25">
      <c r="A688" s="68">
        <v>55</v>
      </c>
      <c r="B688" s="68" t="s">
        <v>15</v>
      </c>
      <c r="C688" s="69">
        <v>43194</v>
      </c>
      <c r="D688" s="68" t="s">
        <v>23</v>
      </c>
      <c r="E688" s="68">
        <v>54135</v>
      </c>
      <c r="F688" s="68" t="s">
        <v>2100</v>
      </c>
      <c r="G688" s="68" t="s">
        <v>2098</v>
      </c>
      <c r="H688" s="68">
        <v>-1</v>
      </c>
      <c r="I688" s="68">
        <v>-15.19</v>
      </c>
      <c r="J688" s="68">
        <v>-35</v>
      </c>
      <c r="K688" s="68">
        <v>0</v>
      </c>
      <c r="L688" s="68" t="s">
        <v>26</v>
      </c>
      <c r="M688" s="68">
        <v>9018</v>
      </c>
      <c r="N688" s="68" t="s">
        <v>2092</v>
      </c>
      <c r="O688" s="68">
        <v>55554083</v>
      </c>
      <c r="P688" s="19" t="str">
        <f>MID(L688,3,3)</f>
        <v>OOS</v>
      </c>
      <c r="Q688" s="70" t="str">
        <f>IFERROR(MID(N688,5,FIND("/",N688,1)-1),LEFT(N688,3))</f>
        <v>SEL</v>
      </c>
      <c r="R688" s="70" t="str">
        <f>CONCATENATE(P688,Q688)</f>
        <v>OOSSEL</v>
      </c>
      <c r="S688" s="70" t="str">
        <f>VLOOKUP(R688,'Coding Matrix'!$D$8:$G$45,4,FALSE)</f>
        <v>Plant</v>
      </c>
      <c r="T688" s="70" t="str">
        <f>VLOOKUP(R688,'Coding Matrix'!$D$8:$E$45,2,FALSE)</f>
        <v>Seal Issues - Leakers</v>
      </c>
      <c r="V688" s="70" t="s">
        <v>2467</v>
      </c>
    </row>
    <row r="689" spans="1:22" ht="15" customHeight="1" x14ac:dyDescent="0.25">
      <c r="A689" s="68">
        <v>55</v>
      </c>
      <c r="B689" s="68" t="s">
        <v>15</v>
      </c>
      <c r="C689" s="69">
        <v>43194</v>
      </c>
      <c r="D689" s="68" t="s">
        <v>23</v>
      </c>
      <c r="E689" s="68">
        <v>99535</v>
      </c>
      <c r="F689" s="68" t="s">
        <v>54</v>
      </c>
      <c r="G689" s="68" t="s">
        <v>2103</v>
      </c>
      <c r="H689" s="68">
        <v>-2</v>
      </c>
      <c r="I689" s="68">
        <v>-25.68</v>
      </c>
      <c r="J689" s="68">
        <v>-46.1</v>
      </c>
      <c r="K689" s="68">
        <v>0</v>
      </c>
      <c r="L689" s="68" t="s">
        <v>26</v>
      </c>
      <c r="M689" s="68">
        <v>2138</v>
      </c>
      <c r="N689" s="68" t="s">
        <v>2088</v>
      </c>
      <c r="O689" s="68">
        <v>55557207</v>
      </c>
      <c r="P689" s="19" t="str">
        <f>MID(L689,3,3)</f>
        <v>OOS</v>
      </c>
      <c r="Q689" s="70" t="str">
        <f>IFERROR(MID(N689,5,FIND("/",N689,1)-1),LEFT(N689,3))</f>
        <v>PKG</v>
      </c>
      <c r="R689" s="70" t="str">
        <f>CONCATENATE(P689,Q689)</f>
        <v>OOSPKG</v>
      </c>
      <c r="S689" s="70" t="str">
        <f>VLOOKUP(R689,'Coding Matrix'!$D$8:$G$45,4,FALSE)</f>
        <v>Plant</v>
      </c>
      <c r="T689" s="70" t="str">
        <f>VLOOKUP(R689,'Coding Matrix'!$D$8:$E$45,2,FALSE)</f>
        <v>Plant Packaging issue</v>
      </c>
      <c r="V689" s="70" t="s">
        <v>2468</v>
      </c>
    </row>
    <row r="690" spans="1:22" ht="15" customHeight="1" x14ac:dyDescent="0.25">
      <c r="A690" s="68">
        <v>55</v>
      </c>
      <c r="B690" s="68" t="s">
        <v>15</v>
      </c>
      <c r="C690" s="69">
        <v>43194</v>
      </c>
      <c r="D690" s="68" t="s">
        <v>23</v>
      </c>
      <c r="E690" s="68">
        <v>99535</v>
      </c>
      <c r="F690" s="68" t="s">
        <v>54</v>
      </c>
      <c r="G690" s="68" t="s">
        <v>2103</v>
      </c>
      <c r="H690" s="68">
        <v>-1</v>
      </c>
      <c r="I690" s="68">
        <v>-12.81</v>
      </c>
      <c r="J690" s="68">
        <v>-23</v>
      </c>
      <c r="K690" s="68">
        <v>0</v>
      </c>
      <c r="L690" s="68" t="s">
        <v>26</v>
      </c>
      <c r="M690" s="68" t="s">
        <v>2104</v>
      </c>
      <c r="N690" s="68" t="s">
        <v>2092</v>
      </c>
      <c r="O690" s="68">
        <v>55557212</v>
      </c>
      <c r="P690" s="19" t="str">
        <f>MID(L690,3,3)</f>
        <v>OOS</v>
      </c>
      <c r="Q690" s="70" t="str">
        <f>IFERROR(MID(N690,5,FIND("/",N690,1)-1),LEFT(N690,3))</f>
        <v>SEL</v>
      </c>
      <c r="R690" s="70" t="str">
        <f>CONCATENATE(P690,Q690)</f>
        <v>OOSSEL</v>
      </c>
      <c r="S690" s="70" t="str">
        <f>VLOOKUP(R690,'Coding Matrix'!$D$8:$G$45,4,FALSE)</f>
        <v>Plant</v>
      </c>
      <c r="T690" s="70" t="str">
        <f>VLOOKUP(R690,'Coding Matrix'!$D$8:$E$45,2,FALSE)</f>
        <v>Seal Issues - Leakers</v>
      </c>
      <c r="V690" s="70" t="s">
        <v>2468</v>
      </c>
    </row>
    <row r="691" spans="1:22" ht="15" customHeight="1" x14ac:dyDescent="0.25">
      <c r="A691" s="68">
        <v>55</v>
      </c>
      <c r="B691" s="68" t="s">
        <v>15</v>
      </c>
      <c r="C691" s="69">
        <v>43194</v>
      </c>
      <c r="D691" s="68" t="s">
        <v>23</v>
      </c>
      <c r="E691" s="68">
        <v>99910</v>
      </c>
      <c r="F691" s="68" t="s">
        <v>54</v>
      </c>
      <c r="G691" s="68" t="s">
        <v>2105</v>
      </c>
      <c r="H691" s="68">
        <v>-1</v>
      </c>
      <c r="I691" s="68">
        <v>-32.44</v>
      </c>
      <c r="J691" s="68">
        <v>-35</v>
      </c>
      <c r="K691" s="68">
        <v>0</v>
      </c>
      <c r="L691" s="68" t="s">
        <v>19</v>
      </c>
      <c r="M691" s="68" t="s">
        <v>2106</v>
      </c>
      <c r="N691" s="68" t="s">
        <v>2074</v>
      </c>
      <c r="O691" s="68">
        <v>55552926</v>
      </c>
      <c r="P691" s="19" t="str">
        <f>MID(L691,3,3)</f>
        <v>DMG</v>
      </c>
      <c r="Q691" s="70" t="str">
        <f>IFERROR(MID(N691,5,FIND("/",N691,1)-1),LEFT(N691,3))</f>
        <v>DWH</v>
      </c>
      <c r="R691" s="70" t="str">
        <f>CONCATENATE(P691,Q691)</f>
        <v>DMGDWH</v>
      </c>
      <c r="S691" s="70" t="str">
        <f>VLOOKUP(R691,'Coding Matrix'!$D$8:$G$45,4,FALSE)</f>
        <v>Plant</v>
      </c>
      <c r="T691" s="70" t="str">
        <f>VLOOKUP(R691,'Coding Matrix'!$D$8:$E$45,2,FALSE)</f>
        <v>Damage Warehouse - Material Handling Damage</v>
      </c>
      <c r="V691" s="70" t="s">
        <v>2469</v>
      </c>
    </row>
    <row r="692" spans="1:22" ht="15" customHeight="1" x14ac:dyDescent="0.25">
      <c r="A692" s="68">
        <v>55</v>
      </c>
      <c r="B692" s="68" t="s">
        <v>15</v>
      </c>
      <c r="C692" s="69">
        <v>43195</v>
      </c>
      <c r="D692" s="68" t="s">
        <v>23</v>
      </c>
      <c r="E692" s="68">
        <v>21547</v>
      </c>
      <c r="F692" s="68" t="s">
        <v>69</v>
      </c>
      <c r="G692" s="68" t="s">
        <v>79</v>
      </c>
      <c r="H692" s="68">
        <v>-1</v>
      </c>
      <c r="I692" s="68">
        <v>-15.69</v>
      </c>
      <c r="J692" s="68">
        <v>-30</v>
      </c>
      <c r="K692" s="68">
        <v>0</v>
      </c>
      <c r="L692" s="68" t="s">
        <v>19</v>
      </c>
      <c r="M692" s="68">
        <v>7718</v>
      </c>
      <c r="N692" s="68" t="s">
        <v>2078</v>
      </c>
      <c r="O692" s="68">
        <v>55557187</v>
      </c>
      <c r="P692" s="19" t="str">
        <f>MID(L692,3,3)</f>
        <v>DMG</v>
      </c>
      <c r="Q692" s="70" t="str">
        <f>IFERROR(MID(N692,5,FIND("/",N692,1)-1),LEFT(N692,3))</f>
        <v>DWH</v>
      </c>
      <c r="R692" s="70" t="str">
        <f>CONCATENATE(P692,Q692)</f>
        <v>DMGDWH</v>
      </c>
      <c r="S692" s="70" t="str">
        <f>VLOOKUP(R692,'Coding Matrix'!$D$8:$G$45,4,FALSE)</f>
        <v>Plant</v>
      </c>
      <c r="T692" s="70" t="str">
        <f>VLOOKUP(R692,'Coding Matrix'!$D$8:$E$45,2,FALSE)</f>
        <v>Damage Warehouse - Material Handling Damage</v>
      </c>
      <c r="V692" s="70" t="s">
        <v>464</v>
      </c>
    </row>
    <row r="693" spans="1:22" ht="15" customHeight="1" x14ac:dyDescent="0.25">
      <c r="A693" s="68">
        <v>55</v>
      </c>
      <c r="B693" s="68" t="s">
        <v>15</v>
      </c>
      <c r="C693" s="69">
        <v>43199</v>
      </c>
      <c r="D693" s="68" t="s">
        <v>23</v>
      </c>
      <c r="E693" s="68">
        <v>16949</v>
      </c>
      <c r="F693" s="68" t="s">
        <v>323</v>
      </c>
      <c r="G693" s="68" t="s">
        <v>324</v>
      </c>
      <c r="H693" s="68">
        <v>-10</v>
      </c>
      <c r="I693" s="68">
        <v>-162.12</v>
      </c>
      <c r="J693" s="68">
        <v>-240</v>
      </c>
      <c r="K693" s="68">
        <v>0</v>
      </c>
      <c r="L693" s="68" t="s">
        <v>19</v>
      </c>
      <c r="M693" s="68">
        <v>7218</v>
      </c>
      <c r="N693" s="68" t="s">
        <v>325</v>
      </c>
      <c r="O693" s="68">
        <v>55557191</v>
      </c>
      <c r="P693" s="19" t="str">
        <f>MID(L693,3,3)</f>
        <v>DMG</v>
      </c>
      <c r="Q693" s="70" t="str">
        <f>IFERROR(MID(N693,5,FIND("/",N693,1)-1),LEFT(N693,3))</f>
        <v>DIS</v>
      </c>
      <c r="R693" s="70" t="str">
        <f>CONCATENATE(P693,Q693)</f>
        <v>DMGDIS</v>
      </c>
      <c r="S693" s="70" t="str">
        <f>VLOOKUP(R693,'Coding Matrix'!$D$8:$G$45,4,FALSE)</f>
        <v>Supply Chain</v>
      </c>
      <c r="T693" s="70" t="str">
        <f>VLOOKUP(R693,'Coding Matrix'!$D$8:$E$45,2,FALSE)</f>
        <v>Damaged in Shipment</v>
      </c>
      <c r="V693" s="70" t="s">
        <v>2470</v>
      </c>
    </row>
    <row r="694" spans="1:22" ht="15" customHeight="1" x14ac:dyDescent="0.25">
      <c r="A694" s="68">
        <v>55</v>
      </c>
      <c r="B694" s="68" t="s">
        <v>15</v>
      </c>
      <c r="C694" s="69">
        <v>43199</v>
      </c>
      <c r="D694" s="68" t="s">
        <v>23</v>
      </c>
      <c r="E694" s="68">
        <v>16951</v>
      </c>
      <c r="F694" s="68" t="s">
        <v>326</v>
      </c>
      <c r="G694" s="68" t="s">
        <v>327</v>
      </c>
      <c r="H694" s="68">
        <v>-1</v>
      </c>
      <c r="I694" s="68">
        <v>-17.86</v>
      </c>
      <c r="J694" s="68">
        <v>-35</v>
      </c>
      <c r="K694" s="68">
        <v>0</v>
      </c>
      <c r="L694" s="68" t="s">
        <v>19</v>
      </c>
      <c r="M694" s="68">
        <v>7818</v>
      </c>
      <c r="N694" s="68" t="s">
        <v>328</v>
      </c>
      <c r="O694" s="68">
        <v>55566342</v>
      </c>
      <c r="P694" s="19" t="str">
        <f>MID(L694,3,3)</f>
        <v>DMG</v>
      </c>
      <c r="Q694" s="70" t="str">
        <f>IFERROR(MID(N694,5,FIND("/",N694,1)-1),LEFT(N694,3))</f>
        <v>DMG</v>
      </c>
      <c r="R694" s="70" t="str">
        <f>CONCATENATE(P694,Q694)</f>
        <v>DMGDMG</v>
      </c>
      <c r="S694" s="70" t="str">
        <f>VLOOKUP(R694,'Coding Matrix'!$D$8:$G$45,4,FALSE)</f>
        <v>Plant</v>
      </c>
      <c r="T694" s="70" t="str">
        <f>VLOOKUP(R694,'Coding Matrix'!$D$8:$E$45,2,FALSE)</f>
        <v>Repeat Primary code if other codes are not applicable</v>
      </c>
      <c r="V694" s="70" t="s">
        <v>2471</v>
      </c>
    </row>
    <row r="695" spans="1:22" ht="15" customHeight="1" x14ac:dyDescent="0.25">
      <c r="A695" s="68">
        <v>55</v>
      </c>
      <c r="B695" s="68" t="s">
        <v>15</v>
      </c>
      <c r="C695" s="69">
        <v>43199</v>
      </c>
      <c r="D695" s="68" t="s">
        <v>23</v>
      </c>
      <c r="E695" s="68">
        <v>18551</v>
      </c>
      <c r="F695" s="68" t="s">
        <v>329</v>
      </c>
      <c r="G695" s="68" t="s">
        <v>330</v>
      </c>
      <c r="H695" s="68">
        <v>-120</v>
      </c>
      <c r="I695" s="68">
        <v>-1265.3599999999999</v>
      </c>
      <c r="J695" s="68">
        <v>-926.4</v>
      </c>
      <c r="K695" s="68">
        <v>0</v>
      </c>
      <c r="L695" s="68" t="s">
        <v>331</v>
      </c>
      <c r="M695" s="68">
        <v>52618</v>
      </c>
      <c r="N695" s="68" t="s">
        <v>332</v>
      </c>
      <c r="O695" s="68">
        <v>75652458</v>
      </c>
      <c r="P695" s="19" t="str">
        <f>MID(L695,3,3)</f>
        <v>OBS</v>
      </c>
      <c r="Q695" s="70" t="str">
        <f>IFERROR(MID(N695,5,FIND("/",N695,1)-1),LEFT(N695,3))</f>
        <v>OBS</v>
      </c>
      <c r="R695" s="70" t="str">
        <f>CONCATENATE(P695,Q695)</f>
        <v>OBSOBS</v>
      </c>
      <c r="S695" s="70" t="str">
        <f>VLOOKUP(R695,'Coding Matrix'!$D$8:$G$45,4,FALSE)</f>
        <v>Supply Chain</v>
      </c>
      <c r="T695" s="70" t="str">
        <f>VLOOKUP(R695,'Coding Matrix'!$D$8:$E$45,2,FALSE)</f>
        <v>Repeat Primary code if other codes are not applicable</v>
      </c>
      <c r="V695" s="70" t="s">
        <v>1169</v>
      </c>
    </row>
    <row r="696" spans="1:22" ht="15" customHeight="1" x14ac:dyDescent="0.25">
      <c r="A696" s="68">
        <v>55</v>
      </c>
      <c r="B696" s="68" t="s">
        <v>15</v>
      </c>
      <c r="C696" s="69">
        <v>43199</v>
      </c>
      <c r="D696" s="68" t="s">
        <v>23</v>
      </c>
      <c r="E696" s="68">
        <v>20779</v>
      </c>
      <c r="F696" s="68" t="s">
        <v>223</v>
      </c>
      <c r="G696" s="68" t="s">
        <v>340</v>
      </c>
      <c r="H696" s="68">
        <v>-2</v>
      </c>
      <c r="I696" s="68">
        <v>-29.75</v>
      </c>
      <c r="J696" s="68">
        <v>-40.4</v>
      </c>
      <c r="K696" s="68">
        <v>0</v>
      </c>
      <c r="L696" s="68" t="s">
        <v>19</v>
      </c>
      <c r="M696" s="68">
        <v>32118</v>
      </c>
      <c r="N696" s="68" t="s">
        <v>341</v>
      </c>
      <c r="O696" s="68">
        <v>55563290</v>
      </c>
      <c r="P696" s="19" t="str">
        <f>MID(L696,3,3)</f>
        <v>DMG</v>
      </c>
      <c r="Q696" s="70" t="str">
        <f>IFERROR(MID(N696,5,FIND("/",N696,1)-1),LEFT(N696,3))</f>
        <v>DWH</v>
      </c>
      <c r="R696" s="70" t="str">
        <f>CONCATENATE(P696,Q696)</f>
        <v>DMGDWH</v>
      </c>
      <c r="S696" s="70" t="str">
        <f>VLOOKUP(R696,'Coding Matrix'!$D$8:$G$45,4,FALSE)</f>
        <v>Plant</v>
      </c>
      <c r="T696" s="70" t="str">
        <f>VLOOKUP(R696,'Coding Matrix'!$D$8:$E$45,2,FALSE)</f>
        <v>Damage Warehouse - Material Handling Damage</v>
      </c>
      <c r="V696" s="70" t="s">
        <v>2311</v>
      </c>
    </row>
    <row r="697" spans="1:22" ht="15" customHeight="1" x14ac:dyDescent="0.25">
      <c r="A697" s="68">
        <v>55</v>
      </c>
      <c r="B697" s="68" t="s">
        <v>15</v>
      </c>
      <c r="C697" s="69">
        <v>43199</v>
      </c>
      <c r="D697" s="68" t="s">
        <v>23</v>
      </c>
      <c r="E697" s="68">
        <v>21642</v>
      </c>
      <c r="F697" s="68" t="s">
        <v>304</v>
      </c>
      <c r="G697" s="68" t="s">
        <v>355</v>
      </c>
      <c r="H697" s="68">
        <v>-1</v>
      </c>
      <c r="I697" s="68">
        <v>-16.079999999999998</v>
      </c>
      <c r="J697" s="68">
        <v>-30</v>
      </c>
      <c r="K697" s="68">
        <v>0</v>
      </c>
      <c r="L697" s="68" t="s">
        <v>19</v>
      </c>
      <c r="M697" s="68">
        <v>7718</v>
      </c>
      <c r="N697" s="68" t="s">
        <v>341</v>
      </c>
      <c r="O697" s="68">
        <v>55566315</v>
      </c>
      <c r="P697" s="19" t="str">
        <f>MID(L697,3,3)</f>
        <v>DMG</v>
      </c>
      <c r="Q697" s="70" t="str">
        <f>IFERROR(MID(N697,5,FIND("/",N697,1)-1),LEFT(N697,3))</f>
        <v>DWH</v>
      </c>
      <c r="R697" s="70" t="str">
        <f>CONCATENATE(P697,Q697)</f>
        <v>DMGDWH</v>
      </c>
      <c r="S697" s="70" t="str">
        <f>VLOOKUP(R697,'Coding Matrix'!$D$8:$G$45,4,FALSE)</f>
        <v>Plant</v>
      </c>
      <c r="T697" s="70" t="str">
        <f>VLOOKUP(R697,'Coding Matrix'!$D$8:$E$45,2,FALSE)</f>
        <v>Damage Warehouse - Material Handling Damage</v>
      </c>
      <c r="V697" s="70" t="s">
        <v>922</v>
      </c>
    </row>
    <row r="698" spans="1:22" ht="15" customHeight="1" x14ac:dyDescent="0.25">
      <c r="A698" s="68">
        <v>55</v>
      </c>
      <c r="B698" s="68" t="s">
        <v>15</v>
      </c>
      <c r="C698" s="69">
        <v>43199</v>
      </c>
      <c r="D698" s="68" t="s">
        <v>23</v>
      </c>
      <c r="E698" s="68">
        <v>21726</v>
      </c>
      <c r="F698" s="68" t="s">
        <v>296</v>
      </c>
      <c r="G698" s="68" t="s">
        <v>356</v>
      </c>
      <c r="H698" s="68">
        <v>-7</v>
      </c>
      <c r="I698" s="68">
        <v>-109.91</v>
      </c>
      <c r="J698" s="68">
        <v>-210</v>
      </c>
      <c r="K698" s="68">
        <v>0</v>
      </c>
      <c r="L698" s="68" t="s">
        <v>19</v>
      </c>
      <c r="M698" s="68" t="s">
        <v>357</v>
      </c>
      <c r="N698" s="68" t="s">
        <v>341</v>
      </c>
      <c r="O698" s="68">
        <v>55562089</v>
      </c>
      <c r="P698" s="19" t="str">
        <f>MID(L698,3,3)</f>
        <v>DMG</v>
      </c>
      <c r="Q698" s="70" t="str">
        <f>IFERROR(MID(N698,5,FIND("/",N698,1)-1),LEFT(N698,3))</f>
        <v>DWH</v>
      </c>
      <c r="R698" s="70" t="str">
        <f>CONCATENATE(P698,Q698)</f>
        <v>DMGDWH</v>
      </c>
      <c r="S698" s="70" t="str">
        <f>VLOOKUP(R698,'Coding Matrix'!$D$8:$G$45,4,FALSE)</f>
        <v>Plant</v>
      </c>
      <c r="T698" s="70" t="str">
        <f>VLOOKUP(R698,'Coding Matrix'!$D$8:$E$45,2,FALSE)</f>
        <v>Damage Warehouse - Material Handling Damage</v>
      </c>
      <c r="V698" s="70" t="s">
        <v>717</v>
      </c>
    </row>
    <row r="699" spans="1:22" ht="15" customHeight="1" x14ac:dyDescent="0.25">
      <c r="A699" s="68">
        <v>55</v>
      </c>
      <c r="B699" s="68" t="s">
        <v>15</v>
      </c>
      <c r="C699" s="69">
        <v>43199</v>
      </c>
      <c r="D699" s="68" t="s">
        <v>23</v>
      </c>
      <c r="E699" s="68">
        <v>22069</v>
      </c>
      <c r="F699" s="68" t="s">
        <v>69</v>
      </c>
      <c r="G699" s="68" t="s">
        <v>80</v>
      </c>
      <c r="H699" s="68">
        <v>-1</v>
      </c>
      <c r="I699" s="68">
        <v>-12.3</v>
      </c>
      <c r="J699" s="68">
        <v>-30</v>
      </c>
      <c r="K699" s="68">
        <v>0</v>
      </c>
      <c r="L699" s="68" t="s">
        <v>19</v>
      </c>
      <c r="M699" s="68">
        <v>3218</v>
      </c>
      <c r="N699" s="68" t="s">
        <v>341</v>
      </c>
      <c r="O699" s="68">
        <v>55557167</v>
      </c>
      <c r="P699" s="19" t="str">
        <f>MID(L699,3,3)</f>
        <v>DMG</v>
      </c>
      <c r="Q699" s="70" t="str">
        <f>IFERROR(MID(N699,5,FIND("/",N699,1)-1),LEFT(N699,3))</f>
        <v>DWH</v>
      </c>
      <c r="R699" s="70" t="str">
        <f>CONCATENATE(P699,Q699)</f>
        <v>DMGDWH</v>
      </c>
      <c r="S699" s="70" t="str">
        <f>VLOOKUP(R699,'Coding Matrix'!$D$8:$G$45,4,FALSE)</f>
        <v>Plant</v>
      </c>
      <c r="T699" s="70" t="str">
        <f>VLOOKUP(R699,'Coding Matrix'!$D$8:$E$45,2,FALSE)</f>
        <v>Damage Warehouse - Material Handling Damage</v>
      </c>
      <c r="V699" s="70" t="s">
        <v>2462</v>
      </c>
    </row>
    <row r="700" spans="1:22" ht="15" customHeight="1" x14ac:dyDescent="0.25">
      <c r="A700" s="68">
        <v>55</v>
      </c>
      <c r="B700" s="68" t="s">
        <v>15</v>
      </c>
      <c r="C700" s="69">
        <v>43199</v>
      </c>
      <c r="D700" s="68" t="s">
        <v>23</v>
      </c>
      <c r="E700" s="68">
        <v>22069</v>
      </c>
      <c r="F700" s="68" t="s">
        <v>69</v>
      </c>
      <c r="G700" s="68" t="s">
        <v>80</v>
      </c>
      <c r="H700" s="68">
        <v>-1</v>
      </c>
      <c r="I700" s="68">
        <v>-12.3</v>
      </c>
      <c r="J700" s="68">
        <v>-30</v>
      </c>
      <c r="K700" s="68">
        <v>0</v>
      </c>
      <c r="L700" s="68" t="s">
        <v>19</v>
      </c>
      <c r="M700" s="68">
        <v>8818</v>
      </c>
      <c r="N700" s="68" t="s">
        <v>341</v>
      </c>
      <c r="O700" s="68">
        <v>55563289</v>
      </c>
      <c r="P700" s="19" t="str">
        <f>MID(L700,3,3)</f>
        <v>DMG</v>
      </c>
      <c r="Q700" s="70" t="str">
        <f>IFERROR(MID(N700,5,FIND("/",N700,1)-1),LEFT(N700,3))</f>
        <v>DWH</v>
      </c>
      <c r="R700" s="70" t="str">
        <f>CONCATENATE(P700,Q700)</f>
        <v>DMGDWH</v>
      </c>
      <c r="S700" s="70" t="str">
        <f>VLOOKUP(R700,'Coding Matrix'!$D$8:$G$45,4,FALSE)</f>
        <v>Plant</v>
      </c>
      <c r="T700" s="70" t="str">
        <f>VLOOKUP(R700,'Coding Matrix'!$D$8:$E$45,2,FALSE)</f>
        <v>Damage Warehouse - Material Handling Damage</v>
      </c>
      <c r="V700" s="70" t="s">
        <v>2462</v>
      </c>
    </row>
    <row r="701" spans="1:22" ht="15" customHeight="1" x14ac:dyDescent="0.25">
      <c r="A701" s="68">
        <v>55</v>
      </c>
      <c r="B701" s="68" t="s">
        <v>15</v>
      </c>
      <c r="C701" s="69">
        <v>43199</v>
      </c>
      <c r="D701" s="68" t="s">
        <v>16</v>
      </c>
      <c r="E701" s="68">
        <v>31430</v>
      </c>
      <c r="F701" s="68" t="s">
        <v>17</v>
      </c>
      <c r="G701" s="68" t="s">
        <v>302</v>
      </c>
      <c r="H701" s="68">
        <v>-3955</v>
      </c>
      <c r="I701" s="68">
        <v>-55.76</v>
      </c>
      <c r="J701" s="68">
        <v>-3955</v>
      </c>
      <c r="K701" s="68">
        <v>0</v>
      </c>
      <c r="L701" s="68" t="s">
        <v>19</v>
      </c>
      <c r="M701" s="68">
        <v>40318</v>
      </c>
      <c r="N701" s="68" t="s">
        <v>303</v>
      </c>
      <c r="O701" s="68">
        <v>55434187</v>
      </c>
      <c r="P701" s="19" t="str">
        <f>MID(L701,3,3)</f>
        <v>DMG</v>
      </c>
      <c r="Q701" s="70" t="str">
        <f>IFERROR(MID(N701,5,FIND("/",N701,1)-1),LEFT(N701,3))</f>
        <v>DMG</v>
      </c>
      <c r="R701" s="70" t="str">
        <f>CONCATENATE(P701,Q701)</f>
        <v>DMGDMG</v>
      </c>
      <c r="S701" s="70" t="str">
        <f>VLOOKUP(R701,'Coding Matrix'!$D$8:$G$45,4,FALSE)</f>
        <v>Plant</v>
      </c>
      <c r="T701" s="70" t="str">
        <f>VLOOKUP(R701,'Coding Matrix'!$D$8:$E$45,2,FALSE)</f>
        <v>Repeat Primary code if other codes are not applicable</v>
      </c>
      <c r="V701" s="70" t="s">
        <v>2472</v>
      </c>
    </row>
    <row r="702" spans="1:22" ht="15" customHeight="1" x14ac:dyDescent="0.25">
      <c r="A702" s="68">
        <v>55</v>
      </c>
      <c r="B702" s="68" t="s">
        <v>15</v>
      </c>
      <c r="C702" s="69">
        <v>43201</v>
      </c>
      <c r="D702" s="68" t="s">
        <v>23</v>
      </c>
      <c r="E702" s="68">
        <v>11285</v>
      </c>
      <c r="F702" s="68" t="s">
        <v>304</v>
      </c>
      <c r="G702" s="68" t="s">
        <v>305</v>
      </c>
      <c r="H702" s="68">
        <v>-13</v>
      </c>
      <c r="I702" s="68">
        <v>-234.59</v>
      </c>
      <c r="J702" s="68">
        <v>-455</v>
      </c>
      <c r="K702" s="68">
        <v>0</v>
      </c>
      <c r="L702" s="68" t="s">
        <v>19</v>
      </c>
      <c r="M702" s="68" t="s">
        <v>306</v>
      </c>
      <c r="N702" s="68" t="s">
        <v>307</v>
      </c>
      <c r="O702" s="68">
        <v>55484553</v>
      </c>
      <c r="P702" s="19" t="str">
        <f>MID(L702,3,3)</f>
        <v>DMG</v>
      </c>
      <c r="Q702" s="70" t="str">
        <f>IFERROR(MID(N702,5,FIND("/",N702,1)-1),LEFT(N702,3))</f>
        <v>DWH</v>
      </c>
      <c r="R702" s="70" t="str">
        <f>CONCATENATE(P702,Q702)</f>
        <v>DMGDWH</v>
      </c>
      <c r="S702" s="70" t="str">
        <f>VLOOKUP(R702,'Coding Matrix'!$D$8:$G$45,4,FALSE)</f>
        <v>Plant</v>
      </c>
      <c r="T702" s="70" t="str">
        <f>VLOOKUP(R702,'Coding Matrix'!$D$8:$E$45,2,FALSE)</f>
        <v>Damage Warehouse - Material Handling Damage</v>
      </c>
      <c r="V702" s="70" t="s">
        <v>850</v>
      </c>
    </row>
    <row r="703" spans="1:22" ht="15" customHeight="1" x14ac:dyDescent="0.25">
      <c r="A703" s="68">
        <v>55</v>
      </c>
      <c r="B703" s="68" t="s">
        <v>15</v>
      </c>
      <c r="C703" s="69">
        <v>43201</v>
      </c>
      <c r="D703" s="68" t="s">
        <v>23</v>
      </c>
      <c r="E703" s="68">
        <v>11285</v>
      </c>
      <c r="F703" s="68" t="s">
        <v>304</v>
      </c>
      <c r="G703" s="68" t="s">
        <v>305</v>
      </c>
      <c r="H703" s="68">
        <v>-1</v>
      </c>
      <c r="I703" s="68">
        <v>-18.04</v>
      </c>
      <c r="J703" s="68">
        <v>-35</v>
      </c>
      <c r="K703" s="68">
        <v>0</v>
      </c>
      <c r="L703" s="68" t="s">
        <v>308</v>
      </c>
      <c r="M703" s="68" t="s">
        <v>309</v>
      </c>
      <c r="N703" s="68" t="s">
        <v>310</v>
      </c>
      <c r="O703" s="68">
        <v>34829751</v>
      </c>
      <c r="P703" s="19" t="str">
        <f>MID(L703,3,3)</f>
        <v>VND</v>
      </c>
      <c r="Q703" s="70" t="str">
        <f>IFERROR(MID(N703,5,FIND("/",N703,1)-1),LEFT(N703,3))</f>
        <v>DMG</v>
      </c>
      <c r="R703" s="70" t="str">
        <f>CONCATENATE(P703,Q703)</f>
        <v>VNDDMG</v>
      </c>
      <c r="S703" s="70" t="str">
        <f>VLOOKUP(R703,'Coding Matrix'!$D$8:$G$45,4,FALSE)</f>
        <v>Supply Chain</v>
      </c>
      <c r="T703" s="70" t="str">
        <f>VLOOKUP(R703,'Coding Matrix'!$D$8:$E$45,2,FALSE)</f>
        <v>Damaged by Vendor</v>
      </c>
      <c r="V703" s="70" t="s">
        <v>850</v>
      </c>
    </row>
    <row r="704" spans="1:22" ht="15" customHeight="1" x14ac:dyDescent="0.25">
      <c r="A704" s="68">
        <v>55</v>
      </c>
      <c r="B704" s="68" t="s">
        <v>15</v>
      </c>
      <c r="C704" s="69">
        <v>43201</v>
      </c>
      <c r="D704" s="68" t="s">
        <v>23</v>
      </c>
      <c r="E704" s="68">
        <v>11372</v>
      </c>
      <c r="F704" s="68" t="s">
        <v>54</v>
      </c>
      <c r="G704" s="68" t="s">
        <v>314</v>
      </c>
      <c r="H704" s="68">
        <v>-1</v>
      </c>
      <c r="I704" s="68">
        <v>-22.77</v>
      </c>
      <c r="J704" s="68">
        <v>-50</v>
      </c>
      <c r="K704" s="68">
        <v>0</v>
      </c>
      <c r="L704" s="68" t="s">
        <v>19</v>
      </c>
      <c r="M704" s="68" t="s">
        <v>315</v>
      </c>
      <c r="N704" s="68" t="s">
        <v>316</v>
      </c>
      <c r="O704" s="68">
        <v>55554234</v>
      </c>
      <c r="P704" s="19" t="str">
        <f>MID(L704,3,3)</f>
        <v>DMG</v>
      </c>
      <c r="Q704" s="70" t="str">
        <f>IFERROR(MID(N704,5,FIND("/",N704,1)-1),LEFT(N704,3))</f>
        <v>DWH</v>
      </c>
      <c r="R704" s="70" t="str">
        <f>CONCATENATE(P704,Q704)</f>
        <v>DMGDWH</v>
      </c>
      <c r="S704" s="70" t="str">
        <f>VLOOKUP(R704,'Coding Matrix'!$D$8:$G$45,4,FALSE)</f>
        <v>Plant</v>
      </c>
      <c r="T704" s="70" t="str">
        <f>VLOOKUP(R704,'Coding Matrix'!$D$8:$E$45,2,FALSE)</f>
        <v>Damage Warehouse - Material Handling Damage</v>
      </c>
      <c r="V704" s="70" t="s">
        <v>2473</v>
      </c>
    </row>
    <row r="705" spans="1:22" ht="15" customHeight="1" x14ac:dyDescent="0.25">
      <c r="A705" s="68">
        <v>55</v>
      </c>
      <c r="B705" s="68" t="s">
        <v>15</v>
      </c>
      <c r="C705" s="69">
        <v>43201</v>
      </c>
      <c r="D705" s="68" t="s">
        <v>23</v>
      </c>
      <c r="E705" s="68">
        <v>15824</v>
      </c>
      <c r="F705" s="68" t="s">
        <v>77</v>
      </c>
      <c r="G705" s="68" t="s">
        <v>317</v>
      </c>
      <c r="H705" s="68">
        <v>-4</v>
      </c>
      <c r="I705" s="68">
        <v>-109.24</v>
      </c>
      <c r="J705" s="68">
        <v>-128</v>
      </c>
      <c r="K705" s="68">
        <v>0</v>
      </c>
      <c r="L705" s="68" t="s">
        <v>318</v>
      </c>
      <c r="M705" s="68" t="s">
        <v>319</v>
      </c>
      <c r="N705" s="68" t="s">
        <v>320</v>
      </c>
      <c r="O705" s="68">
        <v>55562088</v>
      </c>
      <c r="P705" s="19" t="str">
        <f>MID(L705,3,3)</f>
        <v>VND</v>
      </c>
      <c r="Q705" s="70" t="str">
        <f>IFERROR(MID(N705,5,FIND("/",N705,1)-1),LEFT(N705,3))</f>
        <v>DMG</v>
      </c>
      <c r="R705" s="70" t="str">
        <f>CONCATENATE(P705,Q705)</f>
        <v>VNDDMG</v>
      </c>
      <c r="S705" s="70" t="str">
        <f>VLOOKUP(R705,'Coding Matrix'!$D$8:$G$45,4,FALSE)</f>
        <v>Supply Chain</v>
      </c>
      <c r="T705" s="70" t="str">
        <f>VLOOKUP(R705,'Coding Matrix'!$D$8:$E$45,2,FALSE)</f>
        <v>Damaged by Vendor</v>
      </c>
      <c r="V705" s="70" t="s">
        <v>2407</v>
      </c>
    </row>
    <row r="706" spans="1:22" ht="15" customHeight="1" x14ac:dyDescent="0.25">
      <c r="A706" s="68">
        <v>55</v>
      </c>
      <c r="B706" s="68" t="s">
        <v>15</v>
      </c>
      <c r="C706" s="69">
        <v>43201</v>
      </c>
      <c r="D706" s="68" t="s">
        <v>23</v>
      </c>
      <c r="E706" s="68">
        <v>16841</v>
      </c>
      <c r="F706" s="68" t="s">
        <v>69</v>
      </c>
      <c r="G706" s="68" t="s">
        <v>321</v>
      </c>
      <c r="H706" s="68">
        <v>-28</v>
      </c>
      <c r="I706" s="68">
        <v>-361.08</v>
      </c>
      <c r="J706" s="68">
        <v>-560</v>
      </c>
      <c r="K706" s="68">
        <v>0</v>
      </c>
      <c r="L706" s="68" t="s">
        <v>19</v>
      </c>
      <c r="M706" s="68" t="s">
        <v>322</v>
      </c>
      <c r="N706" s="68" t="s">
        <v>307</v>
      </c>
      <c r="O706" s="68">
        <v>34802196</v>
      </c>
      <c r="P706" s="19" t="str">
        <f>MID(L706,3,3)</f>
        <v>DMG</v>
      </c>
      <c r="Q706" s="70" t="str">
        <f>IFERROR(MID(N706,5,FIND("/",N706,1)-1),LEFT(N706,3))</f>
        <v>DWH</v>
      </c>
      <c r="R706" s="70" t="str">
        <f>CONCATENATE(P706,Q706)</f>
        <v>DMGDWH</v>
      </c>
      <c r="S706" s="70" t="str">
        <f>VLOOKUP(R706,'Coding Matrix'!$D$8:$G$45,4,FALSE)</f>
        <v>Plant</v>
      </c>
      <c r="T706" s="70" t="str">
        <f>VLOOKUP(R706,'Coding Matrix'!$D$8:$E$45,2,FALSE)</f>
        <v>Damage Warehouse - Material Handling Damage</v>
      </c>
      <c r="V706" s="70" t="s">
        <v>2474</v>
      </c>
    </row>
    <row r="707" spans="1:22" ht="15" customHeight="1" x14ac:dyDescent="0.25">
      <c r="A707" s="68">
        <v>55</v>
      </c>
      <c r="B707" s="68" t="s">
        <v>15</v>
      </c>
      <c r="C707" s="69">
        <v>43201</v>
      </c>
      <c r="D707" s="68" t="s">
        <v>23</v>
      </c>
      <c r="E707" s="68">
        <v>20147</v>
      </c>
      <c r="F707" s="68" t="s">
        <v>66</v>
      </c>
      <c r="G707" s="68" t="s">
        <v>67</v>
      </c>
      <c r="H707" s="68">
        <v>-2</v>
      </c>
      <c r="I707" s="68">
        <v>-73.27</v>
      </c>
      <c r="J707" s="68">
        <v>-100</v>
      </c>
      <c r="K707" s="68">
        <v>0</v>
      </c>
      <c r="L707" s="68" t="s">
        <v>22</v>
      </c>
      <c r="M707" s="68">
        <v>3187</v>
      </c>
      <c r="N707" s="68" t="s">
        <v>336</v>
      </c>
      <c r="O707" s="68">
        <v>43032239</v>
      </c>
      <c r="P707" s="19" t="str">
        <f>MID(L707,3,3)</f>
        <v>EXP</v>
      </c>
      <c r="Q707" s="70" t="str">
        <f>IFERROR(MID(N707,5,FIND("/",N707,1)-1),LEFT(N707,3))</f>
        <v>EXP</v>
      </c>
      <c r="R707" s="70" t="str">
        <f>CONCATENATE(P707,Q707)</f>
        <v>EXPEXP</v>
      </c>
      <c r="S707" s="70" t="str">
        <f>VLOOKUP(R707,'Coding Matrix'!$D$8:$G$45,4,FALSE)</f>
        <v>Supply Chain</v>
      </c>
      <c r="T707" s="70" t="str">
        <f>VLOOKUP(R707,'Coding Matrix'!$D$8:$E$45,2,FALSE)</f>
        <v>Repeat Primary code if other codes are not applicable</v>
      </c>
      <c r="V707" s="70" t="s">
        <v>1141</v>
      </c>
    </row>
    <row r="708" spans="1:22" ht="15" customHeight="1" x14ac:dyDescent="0.25">
      <c r="A708" s="68">
        <v>55</v>
      </c>
      <c r="B708" s="68" t="s">
        <v>15</v>
      </c>
      <c r="C708" s="69">
        <v>43201</v>
      </c>
      <c r="D708" s="68" t="s">
        <v>23</v>
      </c>
      <c r="E708" s="68">
        <v>21174</v>
      </c>
      <c r="F708" s="68" t="s">
        <v>228</v>
      </c>
      <c r="G708" s="68" t="s">
        <v>230</v>
      </c>
      <c r="H708" s="68">
        <v>-1</v>
      </c>
      <c r="I708" s="68">
        <v>-33.71</v>
      </c>
      <c r="J708" s="68">
        <v>-36.200000000000003</v>
      </c>
      <c r="K708" s="68">
        <v>0</v>
      </c>
      <c r="L708" s="68" t="s">
        <v>19</v>
      </c>
      <c r="M708" s="68" t="s">
        <v>342</v>
      </c>
      <c r="N708" s="68" t="s">
        <v>316</v>
      </c>
      <c r="O708" s="68">
        <v>55566285</v>
      </c>
      <c r="P708" s="19" t="str">
        <f>MID(L708,3,3)</f>
        <v>DMG</v>
      </c>
      <c r="Q708" s="70" t="str">
        <f>IFERROR(MID(N708,5,FIND("/",N708,1)-1),LEFT(N708,3))</f>
        <v>DWH</v>
      </c>
      <c r="R708" s="70" t="str">
        <f>CONCATENATE(P708,Q708)</f>
        <v>DMGDWH</v>
      </c>
      <c r="S708" s="70" t="str">
        <f>VLOOKUP(R708,'Coding Matrix'!$D$8:$G$45,4,FALSE)</f>
        <v>Plant</v>
      </c>
      <c r="T708" s="70" t="str">
        <f>VLOOKUP(R708,'Coding Matrix'!$D$8:$E$45,2,FALSE)</f>
        <v>Damage Warehouse - Material Handling Damage</v>
      </c>
      <c r="V708" s="70" t="s">
        <v>2295</v>
      </c>
    </row>
    <row r="709" spans="1:22" ht="15" customHeight="1" x14ac:dyDescent="0.25">
      <c r="A709" s="68">
        <v>55</v>
      </c>
      <c r="B709" s="68" t="s">
        <v>15</v>
      </c>
      <c r="C709" s="69">
        <v>43201</v>
      </c>
      <c r="D709" s="68" t="s">
        <v>23</v>
      </c>
      <c r="E709" s="68">
        <v>21484</v>
      </c>
      <c r="F709" s="68" t="s">
        <v>69</v>
      </c>
      <c r="G709" s="68" t="s">
        <v>343</v>
      </c>
      <c r="H709" s="68">
        <v>-39</v>
      </c>
      <c r="I709" s="68">
        <v>-886.84</v>
      </c>
      <c r="J709" s="68">
        <v>-1365</v>
      </c>
      <c r="K709" s="68">
        <v>0</v>
      </c>
      <c r="L709" s="68" t="s">
        <v>19</v>
      </c>
      <c r="M709" s="68">
        <v>6918</v>
      </c>
      <c r="N709" s="68" t="s">
        <v>307</v>
      </c>
      <c r="O709" s="68">
        <v>60823422</v>
      </c>
      <c r="P709" s="19" t="str">
        <f>MID(L709,3,3)</f>
        <v>DMG</v>
      </c>
      <c r="Q709" s="70" t="str">
        <f>IFERROR(MID(N709,5,FIND("/",N709,1)-1),LEFT(N709,3))</f>
        <v>DWH</v>
      </c>
      <c r="R709" s="70" t="str">
        <f>CONCATENATE(P709,Q709)</f>
        <v>DMGDWH</v>
      </c>
      <c r="S709" s="70" t="str">
        <f>VLOOKUP(R709,'Coding Matrix'!$D$8:$G$45,4,FALSE)</f>
        <v>Plant</v>
      </c>
      <c r="T709" s="70" t="str">
        <f>VLOOKUP(R709,'Coding Matrix'!$D$8:$E$45,2,FALSE)</f>
        <v>Damage Warehouse - Material Handling Damage</v>
      </c>
      <c r="V709" s="70" t="s">
        <v>2396</v>
      </c>
    </row>
    <row r="710" spans="1:22" ht="15" customHeight="1" x14ac:dyDescent="0.25">
      <c r="A710" s="68">
        <v>55</v>
      </c>
      <c r="B710" s="68" t="s">
        <v>15</v>
      </c>
      <c r="C710" s="69">
        <v>43201</v>
      </c>
      <c r="D710" s="68" t="s">
        <v>23</v>
      </c>
      <c r="E710" s="68">
        <v>21485</v>
      </c>
      <c r="F710" s="68" t="s">
        <v>64</v>
      </c>
      <c r="G710" s="68" t="s">
        <v>344</v>
      </c>
      <c r="H710" s="68">
        <v>-42</v>
      </c>
      <c r="I710" s="68">
        <v>-853.48</v>
      </c>
      <c r="J710" s="68">
        <v>-1470</v>
      </c>
      <c r="K710" s="68">
        <v>0</v>
      </c>
      <c r="L710" s="68" t="s">
        <v>19</v>
      </c>
      <c r="M710" s="68">
        <v>110218</v>
      </c>
      <c r="N710" s="68" t="s">
        <v>307</v>
      </c>
      <c r="O710" s="68">
        <v>43147243</v>
      </c>
      <c r="P710" s="19" t="str">
        <f>MID(L710,3,3)</f>
        <v>DMG</v>
      </c>
      <c r="Q710" s="70" t="str">
        <f>IFERROR(MID(N710,5,FIND("/",N710,1)-1),LEFT(N710,3))</f>
        <v>DWH</v>
      </c>
      <c r="R710" s="70" t="str">
        <f>CONCATENATE(P710,Q710)</f>
        <v>DMGDWH</v>
      </c>
      <c r="S710" s="70" t="str">
        <f>VLOOKUP(R710,'Coding Matrix'!$D$8:$G$45,4,FALSE)</f>
        <v>Plant</v>
      </c>
      <c r="T710" s="70" t="str">
        <f>VLOOKUP(R710,'Coding Matrix'!$D$8:$E$45,2,FALSE)</f>
        <v>Damage Warehouse - Material Handling Damage</v>
      </c>
      <c r="V710" s="70" t="s">
        <v>2475</v>
      </c>
    </row>
    <row r="711" spans="1:22" ht="15" customHeight="1" x14ac:dyDescent="0.25">
      <c r="A711" s="68">
        <v>55</v>
      </c>
      <c r="B711" s="68" t="s">
        <v>15</v>
      </c>
      <c r="C711" s="69">
        <v>43201</v>
      </c>
      <c r="D711" s="68" t="s">
        <v>23</v>
      </c>
      <c r="E711" s="68">
        <v>21540</v>
      </c>
      <c r="F711" s="68" t="s">
        <v>345</v>
      </c>
      <c r="G711" s="68" t="s">
        <v>346</v>
      </c>
      <c r="H711" s="68">
        <v>-48</v>
      </c>
      <c r="I711" s="68">
        <v>-1140.6300000000001</v>
      </c>
      <c r="J711" s="68">
        <v>-1536</v>
      </c>
      <c r="K711" s="68">
        <v>0</v>
      </c>
      <c r="L711" s="68" t="s">
        <v>19</v>
      </c>
      <c r="M711" s="68" t="s">
        <v>347</v>
      </c>
      <c r="N711" s="68" t="s">
        <v>307</v>
      </c>
      <c r="O711" s="68">
        <v>33123265</v>
      </c>
      <c r="P711" s="19" t="str">
        <f>MID(L711,3,3)</f>
        <v>DMG</v>
      </c>
      <c r="Q711" s="70" t="str">
        <f>IFERROR(MID(N711,5,FIND("/",N711,1)-1),LEFT(N711,3))</f>
        <v>DWH</v>
      </c>
      <c r="R711" s="70" t="str">
        <f>CONCATENATE(P711,Q711)</f>
        <v>DMGDWH</v>
      </c>
      <c r="S711" s="70" t="str">
        <f>VLOOKUP(R711,'Coding Matrix'!$D$8:$G$45,4,FALSE)</f>
        <v>Plant</v>
      </c>
      <c r="T711" s="70" t="str">
        <f>VLOOKUP(R711,'Coding Matrix'!$D$8:$E$45,2,FALSE)</f>
        <v>Damage Warehouse - Material Handling Damage</v>
      </c>
      <c r="V711" s="70" t="s">
        <v>1254</v>
      </c>
    </row>
    <row r="712" spans="1:22" ht="15" customHeight="1" x14ac:dyDescent="0.25">
      <c r="A712" s="68">
        <v>55</v>
      </c>
      <c r="B712" s="68" t="s">
        <v>15</v>
      </c>
      <c r="C712" s="69">
        <v>43201</v>
      </c>
      <c r="D712" s="68" t="s">
        <v>23</v>
      </c>
      <c r="E712" s="68">
        <v>21547</v>
      </c>
      <c r="F712" s="68" t="s">
        <v>69</v>
      </c>
      <c r="G712" s="68" t="s">
        <v>79</v>
      </c>
      <c r="H712" s="68">
        <v>-17</v>
      </c>
      <c r="I712" s="68">
        <v>-264.99</v>
      </c>
      <c r="J712" s="68">
        <v>-510</v>
      </c>
      <c r="K712" s="68">
        <v>0</v>
      </c>
      <c r="L712" s="68" t="s">
        <v>19</v>
      </c>
      <c r="M712" s="68">
        <v>6618</v>
      </c>
      <c r="N712" s="68" t="s">
        <v>348</v>
      </c>
      <c r="O712" s="68">
        <v>55517797</v>
      </c>
      <c r="P712" s="19" t="str">
        <f>MID(L712,3,3)</f>
        <v>DMG</v>
      </c>
      <c r="Q712" s="70" t="str">
        <f>IFERROR(MID(N712,5,FIND("/",N712,1)-1),LEFT(N712,3))</f>
        <v>DWH</v>
      </c>
      <c r="R712" s="70" t="str">
        <f>CONCATENATE(P712,Q712)</f>
        <v>DMGDWH</v>
      </c>
      <c r="S712" s="70" t="str">
        <f>VLOOKUP(R712,'Coding Matrix'!$D$8:$G$45,4,FALSE)</f>
        <v>Plant</v>
      </c>
      <c r="T712" s="70" t="str">
        <f>VLOOKUP(R712,'Coding Matrix'!$D$8:$E$45,2,FALSE)</f>
        <v>Damage Warehouse - Material Handling Damage</v>
      </c>
      <c r="V712" s="70" t="s">
        <v>464</v>
      </c>
    </row>
    <row r="713" spans="1:22" ht="15" customHeight="1" x14ac:dyDescent="0.25">
      <c r="A713" s="68">
        <v>55</v>
      </c>
      <c r="B713" s="68" t="s">
        <v>15</v>
      </c>
      <c r="C713" s="69">
        <v>43201</v>
      </c>
      <c r="D713" s="68" t="s">
        <v>23</v>
      </c>
      <c r="E713" s="68">
        <v>21549</v>
      </c>
      <c r="F713" s="68" t="s">
        <v>69</v>
      </c>
      <c r="G713" s="68" t="s">
        <v>349</v>
      </c>
      <c r="H713" s="68">
        <v>-70</v>
      </c>
      <c r="I713" s="68">
        <v>-1183.56</v>
      </c>
      <c r="J713" s="68">
        <v>-2100</v>
      </c>
      <c r="K713" s="68">
        <v>0</v>
      </c>
      <c r="L713" s="68" t="s">
        <v>19</v>
      </c>
      <c r="M713" s="68" t="s">
        <v>350</v>
      </c>
      <c r="N713" s="68" t="s">
        <v>307</v>
      </c>
      <c r="O713" s="68">
        <v>34816590</v>
      </c>
      <c r="P713" s="19" t="str">
        <f>MID(L713,3,3)</f>
        <v>DMG</v>
      </c>
      <c r="Q713" s="70" t="str">
        <f>IFERROR(MID(N713,5,FIND("/",N713,1)-1),LEFT(N713,3))</f>
        <v>DWH</v>
      </c>
      <c r="R713" s="70" t="str">
        <f>CONCATENATE(P713,Q713)</f>
        <v>DMGDWH</v>
      </c>
      <c r="S713" s="70" t="str">
        <f>VLOOKUP(R713,'Coding Matrix'!$D$8:$G$45,4,FALSE)</f>
        <v>Plant</v>
      </c>
      <c r="T713" s="70" t="str">
        <f>VLOOKUP(R713,'Coding Matrix'!$D$8:$E$45,2,FALSE)</f>
        <v>Damage Warehouse - Material Handling Damage</v>
      </c>
      <c r="V713" s="70" t="s">
        <v>714</v>
      </c>
    </row>
    <row r="714" spans="1:22" ht="15" customHeight="1" x14ac:dyDescent="0.25">
      <c r="A714" s="68">
        <v>55</v>
      </c>
      <c r="B714" s="68" t="s">
        <v>15</v>
      </c>
      <c r="C714" s="69">
        <v>43201</v>
      </c>
      <c r="D714" s="68" t="s">
        <v>23</v>
      </c>
      <c r="E714" s="68">
        <v>21600</v>
      </c>
      <c r="F714" s="68" t="s">
        <v>352</v>
      </c>
      <c r="G714" s="68" t="s">
        <v>353</v>
      </c>
      <c r="H714" s="68">
        <v>-1</v>
      </c>
      <c r="I714" s="68">
        <v>-19.32</v>
      </c>
      <c r="J714" s="68">
        <v>-35</v>
      </c>
      <c r="K714" s="68">
        <v>0</v>
      </c>
      <c r="L714" s="68" t="s">
        <v>26</v>
      </c>
      <c r="M714" s="68">
        <v>9318</v>
      </c>
      <c r="N714" s="68" t="s">
        <v>354</v>
      </c>
      <c r="O714" s="68">
        <v>55566307</v>
      </c>
      <c r="P714" s="19" t="str">
        <f>MID(L714,3,3)</f>
        <v>OOS</v>
      </c>
      <c r="Q714" s="70" t="str">
        <f>IFERROR(MID(N714,5,FIND("/",N714,1)-1),LEFT(N714,3))</f>
        <v>SEL</v>
      </c>
      <c r="R714" s="70" t="str">
        <f>CONCATENATE(P714,Q714)</f>
        <v>OOSSEL</v>
      </c>
      <c r="S714" s="70" t="str">
        <f>VLOOKUP(R714,'Coding Matrix'!$D$8:$G$45,4,FALSE)</f>
        <v>Plant</v>
      </c>
      <c r="T714" s="70" t="str">
        <f>VLOOKUP(R714,'Coding Matrix'!$D$8:$E$45,2,FALSE)</f>
        <v>Seal Issues - Leakers</v>
      </c>
      <c r="V714" s="70" t="s">
        <v>2476</v>
      </c>
    </row>
    <row r="715" spans="1:22" ht="15" customHeight="1" x14ac:dyDescent="0.25">
      <c r="A715" s="68">
        <v>55</v>
      </c>
      <c r="B715" s="68" t="s">
        <v>15</v>
      </c>
      <c r="C715" s="69">
        <v>43201</v>
      </c>
      <c r="D715" s="68" t="s">
        <v>23</v>
      </c>
      <c r="E715" s="68">
        <v>21989</v>
      </c>
      <c r="F715" s="68" t="s">
        <v>358</v>
      </c>
      <c r="G715" s="68" t="s">
        <v>359</v>
      </c>
      <c r="H715" s="68">
        <v>-133</v>
      </c>
      <c r="I715" s="68">
        <v>-1699.59</v>
      </c>
      <c r="J715" s="68">
        <v>-2375.4</v>
      </c>
      <c r="K715" s="68">
        <v>0</v>
      </c>
      <c r="L715" s="68" t="s">
        <v>19</v>
      </c>
      <c r="M715" s="68" t="s">
        <v>360</v>
      </c>
      <c r="N715" s="68" t="s">
        <v>361</v>
      </c>
      <c r="O715" s="68">
        <v>25105222</v>
      </c>
      <c r="P715" s="19" t="str">
        <f>MID(L715,3,3)</f>
        <v>DMG</v>
      </c>
      <c r="Q715" s="70" t="str">
        <f>IFERROR(MID(N715,5,FIND("/",N715,1)-1),LEFT(N715,3))</f>
        <v>DWH</v>
      </c>
      <c r="R715" s="70" t="str">
        <f>CONCATENATE(P715,Q715)</f>
        <v>DMGDWH</v>
      </c>
      <c r="S715" s="70" t="str">
        <f>VLOOKUP(R715,'Coding Matrix'!$D$8:$G$45,4,FALSE)</f>
        <v>Plant</v>
      </c>
      <c r="T715" s="70" t="str">
        <f>VLOOKUP(R715,'Coding Matrix'!$D$8:$E$45,2,FALSE)</f>
        <v>Damage Warehouse - Material Handling Damage</v>
      </c>
      <c r="V715" s="70" t="s">
        <v>2477</v>
      </c>
    </row>
    <row r="716" spans="1:22" ht="15" customHeight="1" x14ac:dyDescent="0.25">
      <c r="A716" s="68">
        <v>55</v>
      </c>
      <c r="B716" s="68" t="s">
        <v>15</v>
      </c>
      <c r="C716" s="69">
        <v>43201</v>
      </c>
      <c r="D716" s="68" t="s">
        <v>23</v>
      </c>
      <c r="E716" s="68">
        <v>22048</v>
      </c>
      <c r="F716" s="68" t="s">
        <v>69</v>
      </c>
      <c r="G716" s="68" t="s">
        <v>363</v>
      </c>
      <c r="H716" s="68">
        <v>-70</v>
      </c>
      <c r="I716" s="68">
        <v>-1083.18</v>
      </c>
      <c r="J716" s="68">
        <v>-2100</v>
      </c>
      <c r="K716" s="68">
        <v>0</v>
      </c>
      <c r="L716" s="68" t="s">
        <v>19</v>
      </c>
      <c r="M716" s="68">
        <v>31318</v>
      </c>
      <c r="N716" s="68" t="s">
        <v>307</v>
      </c>
      <c r="O716" s="68">
        <v>34821298</v>
      </c>
      <c r="P716" s="19" t="str">
        <f>MID(L716,3,3)</f>
        <v>DMG</v>
      </c>
      <c r="Q716" s="70" t="str">
        <f>IFERROR(MID(N716,5,FIND("/",N716,1)-1),LEFT(N716,3))</f>
        <v>DWH</v>
      </c>
      <c r="R716" s="70" t="str">
        <f>CONCATENATE(P716,Q716)</f>
        <v>DMGDWH</v>
      </c>
      <c r="S716" s="70" t="str">
        <f>VLOOKUP(R716,'Coding Matrix'!$D$8:$G$45,4,FALSE)</f>
        <v>Plant</v>
      </c>
      <c r="T716" s="70" t="str">
        <f>VLOOKUP(R716,'Coding Matrix'!$D$8:$E$45,2,FALSE)</f>
        <v>Damage Warehouse - Material Handling Damage</v>
      </c>
      <c r="V716" s="70" t="s">
        <v>2478</v>
      </c>
    </row>
    <row r="717" spans="1:22" ht="15" customHeight="1" x14ac:dyDescent="0.25">
      <c r="A717" s="68">
        <v>55</v>
      </c>
      <c r="B717" s="68" t="s">
        <v>15</v>
      </c>
      <c r="C717" s="69">
        <v>43201</v>
      </c>
      <c r="D717" s="68" t="s">
        <v>23</v>
      </c>
      <c r="E717" s="68">
        <v>22048</v>
      </c>
      <c r="F717" s="68" t="s">
        <v>69</v>
      </c>
      <c r="G717" s="68" t="s">
        <v>363</v>
      </c>
      <c r="H717" s="68">
        <v>-26</v>
      </c>
      <c r="I717" s="68">
        <v>-402.32</v>
      </c>
      <c r="J717" s="68">
        <v>-780</v>
      </c>
      <c r="K717" s="68">
        <v>0</v>
      </c>
      <c r="L717" s="68" t="s">
        <v>19</v>
      </c>
      <c r="M717" s="68">
        <v>31318</v>
      </c>
      <c r="N717" s="68" t="s">
        <v>307</v>
      </c>
      <c r="O717" s="68">
        <v>55484552</v>
      </c>
      <c r="P717" s="19" t="str">
        <f>MID(L717,3,3)</f>
        <v>DMG</v>
      </c>
      <c r="Q717" s="70" t="str">
        <f>IFERROR(MID(N717,5,FIND("/",N717,1)-1),LEFT(N717,3))</f>
        <v>DWH</v>
      </c>
      <c r="R717" s="70" t="str">
        <f>CONCATENATE(P717,Q717)</f>
        <v>DMGDWH</v>
      </c>
      <c r="S717" s="70" t="str">
        <f>VLOOKUP(R717,'Coding Matrix'!$D$8:$G$45,4,FALSE)</f>
        <v>Plant</v>
      </c>
      <c r="T717" s="70" t="str">
        <f>VLOOKUP(R717,'Coding Matrix'!$D$8:$E$45,2,FALSE)</f>
        <v>Damage Warehouse - Material Handling Damage</v>
      </c>
      <c r="V717" s="70" t="s">
        <v>2478</v>
      </c>
    </row>
    <row r="718" spans="1:22" ht="15" customHeight="1" x14ac:dyDescent="0.25">
      <c r="A718" s="68">
        <v>55</v>
      </c>
      <c r="B718" s="68" t="s">
        <v>15</v>
      </c>
      <c r="C718" s="69">
        <v>43201</v>
      </c>
      <c r="D718" s="68" t="s">
        <v>23</v>
      </c>
      <c r="E718" s="68">
        <v>22068</v>
      </c>
      <c r="F718" s="68" t="s">
        <v>69</v>
      </c>
      <c r="G718" s="68" t="s">
        <v>364</v>
      </c>
      <c r="H718" s="68">
        <v>-70</v>
      </c>
      <c r="I718" s="68">
        <v>-1204.56</v>
      </c>
      <c r="J718" s="68">
        <v>-2100</v>
      </c>
      <c r="K718" s="68">
        <v>0</v>
      </c>
      <c r="L718" s="68" t="s">
        <v>19</v>
      </c>
      <c r="M718" s="68">
        <v>120418</v>
      </c>
      <c r="N718" s="68" t="s">
        <v>307</v>
      </c>
      <c r="O718" s="68">
        <v>34819526</v>
      </c>
      <c r="P718" s="19" t="str">
        <f>MID(L718,3,3)</f>
        <v>DMG</v>
      </c>
      <c r="Q718" s="70" t="str">
        <f>IFERROR(MID(N718,5,FIND("/",N718,1)-1),LEFT(N718,3))</f>
        <v>DWH</v>
      </c>
      <c r="R718" s="70" t="str">
        <f>CONCATENATE(P718,Q718)</f>
        <v>DMGDWH</v>
      </c>
      <c r="S718" s="70" t="str">
        <f>VLOOKUP(R718,'Coding Matrix'!$D$8:$G$45,4,FALSE)</f>
        <v>Plant</v>
      </c>
      <c r="T718" s="70" t="str">
        <f>VLOOKUP(R718,'Coding Matrix'!$D$8:$E$45,2,FALSE)</f>
        <v>Damage Warehouse - Material Handling Damage</v>
      </c>
      <c r="V718" s="70" t="s">
        <v>471</v>
      </c>
    </row>
    <row r="719" spans="1:22" ht="15" customHeight="1" x14ac:dyDescent="0.25">
      <c r="A719" s="68">
        <v>55</v>
      </c>
      <c r="B719" s="68" t="s">
        <v>15</v>
      </c>
      <c r="C719" s="69">
        <v>43201</v>
      </c>
      <c r="D719" s="68" t="s">
        <v>23</v>
      </c>
      <c r="E719" s="68">
        <v>22068</v>
      </c>
      <c r="F719" s="68" t="s">
        <v>69</v>
      </c>
      <c r="G719" s="68" t="s">
        <v>364</v>
      </c>
      <c r="H719" s="68">
        <v>-26</v>
      </c>
      <c r="I719" s="68">
        <v>-447.4</v>
      </c>
      <c r="J719" s="68">
        <v>-780</v>
      </c>
      <c r="K719" s="68">
        <v>0</v>
      </c>
      <c r="L719" s="68" t="s">
        <v>19</v>
      </c>
      <c r="M719" s="68">
        <v>120818</v>
      </c>
      <c r="N719" s="68" t="s">
        <v>307</v>
      </c>
      <c r="O719" s="68">
        <v>55484554</v>
      </c>
      <c r="P719" s="19" t="str">
        <f>MID(L719,3,3)</f>
        <v>DMG</v>
      </c>
      <c r="Q719" s="70" t="str">
        <f>IFERROR(MID(N719,5,FIND("/",N719,1)-1),LEFT(N719,3))</f>
        <v>DWH</v>
      </c>
      <c r="R719" s="70" t="str">
        <f>CONCATENATE(P719,Q719)</f>
        <v>DMGDWH</v>
      </c>
      <c r="S719" s="70" t="str">
        <f>VLOOKUP(R719,'Coding Matrix'!$D$8:$G$45,4,FALSE)</f>
        <v>Plant</v>
      </c>
      <c r="T719" s="70" t="str">
        <f>VLOOKUP(R719,'Coding Matrix'!$D$8:$E$45,2,FALSE)</f>
        <v>Damage Warehouse - Material Handling Damage</v>
      </c>
      <c r="V719" s="70" t="s">
        <v>471</v>
      </c>
    </row>
    <row r="720" spans="1:22" ht="15" customHeight="1" x14ac:dyDescent="0.25">
      <c r="A720" s="68">
        <v>55</v>
      </c>
      <c r="B720" s="68" t="s">
        <v>15</v>
      </c>
      <c r="C720" s="69">
        <v>43201</v>
      </c>
      <c r="D720" s="68" t="s">
        <v>23</v>
      </c>
      <c r="E720" s="68">
        <v>22076</v>
      </c>
      <c r="F720" s="68" t="s">
        <v>69</v>
      </c>
      <c r="G720" s="68" t="s">
        <v>365</v>
      </c>
      <c r="H720" s="68">
        <v>-70</v>
      </c>
      <c r="I720" s="68">
        <v>-1077.3</v>
      </c>
      <c r="J720" s="68">
        <v>-2100</v>
      </c>
      <c r="K720" s="68">
        <v>0</v>
      </c>
      <c r="L720" s="68" t="s">
        <v>19</v>
      </c>
      <c r="M720" s="68" t="s">
        <v>366</v>
      </c>
      <c r="N720" s="68" t="s">
        <v>307</v>
      </c>
      <c r="O720" s="68">
        <v>55546259</v>
      </c>
      <c r="P720" s="19" t="str">
        <f>MID(L720,3,3)</f>
        <v>DMG</v>
      </c>
      <c r="Q720" s="70" t="str">
        <f>IFERROR(MID(N720,5,FIND("/",N720,1)-1),LEFT(N720,3))</f>
        <v>DWH</v>
      </c>
      <c r="R720" s="70" t="str">
        <f>CONCATENATE(P720,Q720)</f>
        <v>DMGDWH</v>
      </c>
      <c r="S720" s="70" t="str">
        <f>VLOOKUP(R720,'Coding Matrix'!$D$8:$G$45,4,FALSE)</f>
        <v>Plant</v>
      </c>
      <c r="T720" s="70" t="str">
        <f>VLOOKUP(R720,'Coding Matrix'!$D$8:$E$45,2,FALSE)</f>
        <v>Damage Warehouse - Material Handling Damage</v>
      </c>
      <c r="V720" s="70" t="s">
        <v>719</v>
      </c>
    </row>
    <row r="721" spans="1:22" ht="15" customHeight="1" x14ac:dyDescent="0.25">
      <c r="A721" s="68">
        <v>55</v>
      </c>
      <c r="B721" s="68" t="s">
        <v>15</v>
      </c>
      <c r="C721" s="69">
        <v>43201</v>
      </c>
      <c r="D721" s="68" t="s">
        <v>23</v>
      </c>
      <c r="E721" s="68">
        <v>22135</v>
      </c>
      <c r="F721" s="68" t="s">
        <v>298</v>
      </c>
      <c r="G721" s="68" t="s">
        <v>367</v>
      </c>
      <c r="H721" s="68">
        <v>-23</v>
      </c>
      <c r="I721" s="68">
        <v>-355.1</v>
      </c>
      <c r="J721" s="68">
        <v>-552</v>
      </c>
      <c r="K721" s="68">
        <v>0</v>
      </c>
      <c r="L721" s="68" t="s">
        <v>27</v>
      </c>
      <c r="M721" s="68" t="s">
        <v>368</v>
      </c>
      <c r="N721" s="68" t="s">
        <v>369</v>
      </c>
      <c r="O721" s="68">
        <v>34825832</v>
      </c>
      <c r="P721" s="19" t="str">
        <f>MID(L721,3,3)</f>
        <v>DMG</v>
      </c>
      <c r="Q721" s="70" t="str">
        <f>IFERROR(MID(N721,5,FIND("/",N721,1)-1),LEFT(N721,3))</f>
        <v>DWH</v>
      </c>
      <c r="R721" s="70" t="str">
        <f>CONCATENATE(P721,Q721)</f>
        <v>DMGDWH</v>
      </c>
      <c r="S721" s="70" t="str">
        <f>VLOOKUP(R721,'Coding Matrix'!$D$8:$G$45,4,FALSE)</f>
        <v>Plant</v>
      </c>
      <c r="T721" s="70" t="str">
        <f>VLOOKUP(R721,'Coding Matrix'!$D$8:$E$45,2,FALSE)</f>
        <v>Damage Warehouse - Material Handling Damage</v>
      </c>
      <c r="V721" s="70" t="s">
        <v>783</v>
      </c>
    </row>
    <row r="722" spans="1:22" ht="15" customHeight="1" x14ac:dyDescent="0.25">
      <c r="A722" s="68">
        <v>55</v>
      </c>
      <c r="B722" s="68" t="s">
        <v>15</v>
      </c>
      <c r="C722" s="69">
        <v>43201</v>
      </c>
      <c r="D722" s="68" t="s">
        <v>23</v>
      </c>
      <c r="E722" s="68">
        <v>22281</v>
      </c>
      <c r="F722" s="68" t="s">
        <v>38</v>
      </c>
      <c r="G722" s="68" t="s">
        <v>371</v>
      </c>
      <c r="H722" s="68">
        <v>-23</v>
      </c>
      <c r="I722" s="68">
        <v>-754.65</v>
      </c>
      <c r="J722" s="68">
        <v>-690</v>
      </c>
      <c r="K722" s="68">
        <v>0</v>
      </c>
      <c r="L722" s="68" t="s">
        <v>372</v>
      </c>
      <c r="M722" s="68" t="s">
        <v>373</v>
      </c>
      <c r="N722" s="68" t="s">
        <v>374</v>
      </c>
      <c r="O722" s="68">
        <v>75553566</v>
      </c>
      <c r="P722" s="19" t="str">
        <f>MID(L722,3,3)</f>
        <v>OBS</v>
      </c>
      <c r="Q722" s="70" t="str">
        <f>IFERROR(MID(N722,5,FIND("/",N722,1)-1),LEFT(N722,3))</f>
        <v>OBS</v>
      </c>
      <c r="R722" s="70" t="str">
        <f>CONCATENATE(P722,Q722)</f>
        <v>OBSOBS</v>
      </c>
      <c r="S722" s="70" t="str">
        <f>VLOOKUP(R722,'Coding Matrix'!$D$8:$G$45,4,FALSE)</f>
        <v>Supply Chain</v>
      </c>
      <c r="T722" s="70" t="str">
        <f>VLOOKUP(R722,'Coding Matrix'!$D$8:$E$45,2,FALSE)</f>
        <v>Repeat Primary code if other codes are not applicable</v>
      </c>
      <c r="V722" s="70" t="s">
        <v>2479</v>
      </c>
    </row>
    <row r="723" spans="1:22" ht="15" customHeight="1" x14ac:dyDescent="0.25">
      <c r="A723" s="68">
        <v>55</v>
      </c>
      <c r="B723" s="68" t="s">
        <v>15</v>
      </c>
      <c r="C723" s="69">
        <v>43201</v>
      </c>
      <c r="D723" s="68" t="s">
        <v>23</v>
      </c>
      <c r="E723" s="68">
        <v>45532</v>
      </c>
      <c r="F723" s="68" t="s">
        <v>377</v>
      </c>
      <c r="G723" s="68" t="s">
        <v>378</v>
      </c>
      <c r="H723" s="68">
        <v>-1</v>
      </c>
      <c r="I723" s="68">
        <v>-15.17</v>
      </c>
      <c r="J723" s="68">
        <v>-35</v>
      </c>
      <c r="K723" s="68">
        <v>0</v>
      </c>
      <c r="L723" s="68" t="s">
        <v>19</v>
      </c>
      <c r="M723" s="68" t="s">
        <v>379</v>
      </c>
      <c r="N723" s="68" t="s">
        <v>316</v>
      </c>
      <c r="O723" s="68">
        <v>55566294</v>
      </c>
      <c r="P723" s="19" t="str">
        <f>MID(L723,3,3)</f>
        <v>DMG</v>
      </c>
      <c r="Q723" s="70" t="str">
        <f>IFERROR(MID(N723,5,FIND("/",N723,1)-1),LEFT(N723,3))</f>
        <v>DWH</v>
      </c>
      <c r="R723" s="70" t="str">
        <f>CONCATENATE(P723,Q723)</f>
        <v>DMGDWH</v>
      </c>
      <c r="S723" s="70" t="str">
        <f>VLOOKUP(R723,'Coding Matrix'!$D$8:$G$45,4,FALSE)</f>
        <v>Plant</v>
      </c>
      <c r="T723" s="70" t="str">
        <f>VLOOKUP(R723,'Coding Matrix'!$D$8:$E$45,2,FALSE)</f>
        <v>Damage Warehouse - Material Handling Damage</v>
      </c>
      <c r="V723" s="70" t="s">
        <v>2480</v>
      </c>
    </row>
    <row r="724" spans="1:22" ht="15" customHeight="1" x14ac:dyDescent="0.25">
      <c r="A724" s="68">
        <v>55</v>
      </c>
      <c r="B724" s="68" t="s">
        <v>15</v>
      </c>
      <c r="C724" s="69">
        <v>43201</v>
      </c>
      <c r="D724" s="68" t="s">
        <v>23</v>
      </c>
      <c r="E724" s="68">
        <v>90101</v>
      </c>
      <c r="F724" s="68" t="s">
        <v>54</v>
      </c>
      <c r="G724" s="68" t="s">
        <v>380</v>
      </c>
      <c r="H724" s="68">
        <v>-14</v>
      </c>
      <c r="I724" s="68">
        <v>-234.36</v>
      </c>
      <c r="J724" s="68">
        <v>-490</v>
      </c>
      <c r="K724" s="68">
        <v>0</v>
      </c>
      <c r="L724" s="68" t="s">
        <v>19</v>
      </c>
      <c r="M724" s="68">
        <v>348</v>
      </c>
      <c r="N724" s="68" t="s">
        <v>316</v>
      </c>
      <c r="O724" s="68">
        <v>55566309</v>
      </c>
      <c r="P724" s="19" t="str">
        <f>MID(L724,3,3)</f>
        <v>DMG</v>
      </c>
      <c r="Q724" s="70" t="str">
        <f>IFERROR(MID(N724,5,FIND("/",N724,1)-1),LEFT(N724,3))</f>
        <v>DWH</v>
      </c>
      <c r="R724" s="70" t="str">
        <f>CONCATENATE(P724,Q724)</f>
        <v>DMGDWH</v>
      </c>
      <c r="S724" s="70" t="str">
        <f>VLOOKUP(R724,'Coding Matrix'!$D$8:$G$45,4,FALSE)</f>
        <v>Plant</v>
      </c>
      <c r="T724" s="70" t="str">
        <f>VLOOKUP(R724,'Coding Matrix'!$D$8:$E$45,2,FALSE)</f>
        <v>Damage Warehouse - Material Handling Damage</v>
      </c>
      <c r="V724" s="70" t="s">
        <v>2481</v>
      </c>
    </row>
    <row r="725" spans="1:22" ht="15" customHeight="1" x14ac:dyDescent="0.25">
      <c r="A725" s="68">
        <v>55</v>
      </c>
      <c r="B725" s="68" t="s">
        <v>15</v>
      </c>
      <c r="C725" s="69">
        <v>43202</v>
      </c>
      <c r="D725" s="68" t="s">
        <v>23</v>
      </c>
      <c r="E725" s="68">
        <v>11290</v>
      </c>
      <c r="F725" s="68" t="s">
        <v>38</v>
      </c>
      <c r="G725" s="68" t="s">
        <v>311</v>
      </c>
      <c r="H725" s="68">
        <v>-1</v>
      </c>
      <c r="I725" s="68">
        <v>-18.22</v>
      </c>
      <c r="J725" s="68">
        <v>-35</v>
      </c>
      <c r="K725" s="68">
        <v>0</v>
      </c>
      <c r="L725" s="68" t="s">
        <v>19</v>
      </c>
      <c r="M725" s="68" t="s">
        <v>312</v>
      </c>
      <c r="N725" s="68" t="s">
        <v>313</v>
      </c>
      <c r="O725" s="68">
        <v>55566283</v>
      </c>
      <c r="P725" s="19" t="str">
        <f>MID(L725,3,3)</f>
        <v>DMG</v>
      </c>
      <c r="Q725" s="70" t="str">
        <f>IFERROR(MID(N725,5,FIND("/",N725,1)-1),LEFT(N725,3))</f>
        <v>DIS</v>
      </c>
      <c r="R725" s="70" t="str">
        <f>CONCATENATE(P725,Q725)</f>
        <v>DMGDIS</v>
      </c>
      <c r="S725" s="70" t="str">
        <f>VLOOKUP(R725,'Coding Matrix'!$D$8:$G$45,4,FALSE)</f>
        <v>Supply Chain</v>
      </c>
      <c r="T725" s="70" t="str">
        <f>VLOOKUP(R725,'Coding Matrix'!$D$8:$E$45,2,FALSE)</f>
        <v>Damaged in Shipment</v>
      </c>
      <c r="V725" s="70" t="s">
        <v>2482</v>
      </c>
    </row>
    <row r="726" spans="1:22" ht="15" customHeight="1" x14ac:dyDescent="0.25">
      <c r="A726" s="68">
        <v>55</v>
      </c>
      <c r="B726" s="68" t="s">
        <v>15</v>
      </c>
      <c r="C726" s="69">
        <v>43202</v>
      </c>
      <c r="D726" s="68" t="s">
        <v>23</v>
      </c>
      <c r="E726" s="68">
        <v>19510</v>
      </c>
      <c r="F726" s="68" t="s">
        <v>333</v>
      </c>
      <c r="G726" s="68" t="s">
        <v>334</v>
      </c>
      <c r="H726" s="68">
        <v>-45</v>
      </c>
      <c r="I726" s="68">
        <v>-733.47</v>
      </c>
      <c r="J726" s="68">
        <v>-1575</v>
      </c>
      <c r="K726" s="68">
        <v>0</v>
      </c>
      <c r="L726" s="68" t="s">
        <v>19</v>
      </c>
      <c r="M726" s="68">
        <v>7918</v>
      </c>
      <c r="N726" s="68" t="s">
        <v>335</v>
      </c>
      <c r="O726" s="68">
        <v>55544312</v>
      </c>
      <c r="P726" s="19" t="str">
        <f>MID(L726,3,3)</f>
        <v>DMG</v>
      </c>
      <c r="Q726" s="70" t="str">
        <f>IFERROR(MID(N726,5,FIND("/",N726,1)-1),LEFT(N726,3))</f>
        <v>DWH</v>
      </c>
      <c r="R726" s="70" t="str">
        <f>CONCATENATE(P726,Q726)</f>
        <v>DMGDWH</v>
      </c>
      <c r="S726" s="70" t="str">
        <f>VLOOKUP(R726,'Coding Matrix'!$D$8:$G$45,4,FALSE)</f>
        <v>Plant</v>
      </c>
      <c r="T726" s="70" t="str">
        <f>VLOOKUP(R726,'Coding Matrix'!$D$8:$E$45,2,FALSE)</f>
        <v>Damage Warehouse - Material Handling Damage</v>
      </c>
      <c r="V726" s="70" t="s">
        <v>2483</v>
      </c>
    </row>
    <row r="727" spans="1:22" ht="15" customHeight="1" x14ac:dyDescent="0.25">
      <c r="A727" s="68">
        <v>55</v>
      </c>
      <c r="B727" s="68" t="s">
        <v>15</v>
      </c>
      <c r="C727" s="69">
        <v>43202</v>
      </c>
      <c r="D727" s="68" t="s">
        <v>23</v>
      </c>
      <c r="E727" s="68">
        <v>20665</v>
      </c>
      <c r="F727" s="68" t="s">
        <v>337</v>
      </c>
      <c r="G727" s="68" t="s">
        <v>338</v>
      </c>
      <c r="H727" s="68">
        <v>-37</v>
      </c>
      <c r="I727" s="68">
        <v>-801.8</v>
      </c>
      <c r="J727" s="68">
        <v>-1184</v>
      </c>
      <c r="K727" s="68">
        <v>0</v>
      </c>
      <c r="L727" s="68" t="s">
        <v>19</v>
      </c>
      <c r="M727" s="68">
        <v>5118</v>
      </c>
      <c r="N727" s="68" t="s">
        <v>339</v>
      </c>
      <c r="O727" s="68">
        <v>60872282</v>
      </c>
      <c r="P727" s="19" t="str">
        <f>MID(L727,3,3)</f>
        <v>DMG</v>
      </c>
      <c r="Q727" s="70" t="str">
        <f>IFERROR(MID(N727,5,FIND("/",N727,1)-1),LEFT(N727,3))</f>
        <v>DWH</v>
      </c>
      <c r="R727" s="70" t="str">
        <f>CONCATENATE(P727,Q727)</f>
        <v>DMGDWH</v>
      </c>
      <c r="S727" s="70" t="str">
        <f>VLOOKUP(R727,'Coding Matrix'!$D$8:$G$45,4,FALSE)</f>
        <v>Plant</v>
      </c>
      <c r="T727" s="70" t="str">
        <f>VLOOKUP(R727,'Coding Matrix'!$D$8:$E$45,2,FALSE)</f>
        <v>Damage Warehouse - Material Handling Damage</v>
      </c>
      <c r="V727" s="70" t="s">
        <v>1514</v>
      </c>
    </row>
    <row r="728" spans="1:22" ht="15" customHeight="1" x14ac:dyDescent="0.25">
      <c r="A728" s="68">
        <v>55</v>
      </c>
      <c r="B728" s="68" t="s">
        <v>15</v>
      </c>
      <c r="C728" s="69">
        <v>43202</v>
      </c>
      <c r="D728" s="68" t="s">
        <v>23</v>
      </c>
      <c r="E728" s="68">
        <v>21549</v>
      </c>
      <c r="F728" s="68" t="s">
        <v>69</v>
      </c>
      <c r="G728" s="68" t="s">
        <v>349</v>
      </c>
      <c r="H728" s="68">
        <v>-32</v>
      </c>
      <c r="I728" s="68">
        <v>-539.61</v>
      </c>
      <c r="J728" s="68">
        <v>-960</v>
      </c>
      <c r="K728" s="68">
        <v>0</v>
      </c>
      <c r="L728" s="68" t="s">
        <v>19</v>
      </c>
      <c r="M728" s="68" t="s">
        <v>351</v>
      </c>
      <c r="N728" s="68" t="s">
        <v>335</v>
      </c>
      <c r="O728" s="68">
        <v>34803522</v>
      </c>
      <c r="P728" s="19" t="str">
        <f>MID(L728,3,3)</f>
        <v>DMG</v>
      </c>
      <c r="Q728" s="70" t="str">
        <f>IFERROR(MID(N728,5,FIND("/",N728,1)-1),LEFT(N728,3))</f>
        <v>DWH</v>
      </c>
      <c r="R728" s="70" t="str">
        <f>CONCATENATE(P728,Q728)</f>
        <v>DMGDWH</v>
      </c>
      <c r="S728" s="70" t="str">
        <f>VLOOKUP(R728,'Coding Matrix'!$D$8:$G$45,4,FALSE)</f>
        <v>Plant</v>
      </c>
      <c r="T728" s="70" t="str">
        <f>VLOOKUP(R728,'Coding Matrix'!$D$8:$E$45,2,FALSE)</f>
        <v>Damage Warehouse - Material Handling Damage</v>
      </c>
      <c r="V728" s="70" t="s">
        <v>714</v>
      </c>
    </row>
    <row r="729" spans="1:22" ht="15" customHeight="1" x14ac:dyDescent="0.25">
      <c r="A729" s="68">
        <v>55</v>
      </c>
      <c r="B729" s="68" t="s">
        <v>15</v>
      </c>
      <c r="C729" s="69">
        <v>43202</v>
      </c>
      <c r="D729" s="68" t="s">
        <v>23</v>
      </c>
      <c r="E729" s="68">
        <v>21989</v>
      </c>
      <c r="F729" s="68" t="s">
        <v>358</v>
      </c>
      <c r="G729" s="68" t="s">
        <v>359</v>
      </c>
      <c r="H729" s="68">
        <v>-122</v>
      </c>
      <c r="I729" s="68">
        <v>-1559.43</v>
      </c>
      <c r="J729" s="68">
        <v>-2178.9</v>
      </c>
      <c r="K729" s="68">
        <v>0</v>
      </c>
      <c r="L729" s="68" t="s">
        <v>19</v>
      </c>
      <c r="M729" s="68" t="s">
        <v>360</v>
      </c>
      <c r="N729" s="68" t="s">
        <v>362</v>
      </c>
      <c r="O729" s="68">
        <v>25105225</v>
      </c>
      <c r="P729" s="19" t="str">
        <f>MID(L729,3,3)</f>
        <v>DMG</v>
      </c>
      <c r="Q729" s="70" t="str">
        <f>IFERROR(MID(N729,5,FIND("/",N729,1)-1),LEFT(N729,3))</f>
        <v>DWH</v>
      </c>
      <c r="R729" s="70" t="str">
        <f>CONCATENATE(P729,Q729)</f>
        <v>DMGDWH</v>
      </c>
      <c r="S729" s="70" t="str">
        <f>VLOOKUP(R729,'Coding Matrix'!$D$8:$G$45,4,FALSE)</f>
        <v>Plant</v>
      </c>
      <c r="T729" s="70" t="str">
        <f>VLOOKUP(R729,'Coding Matrix'!$D$8:$E$45,2,FALSE)</f>
        <v>Damage Warehouse - Material Handling Damage</v>
      </c>
      <c r="V729" s="70" t="s">
        <v>2477</v>
      </c>
    </row>
    <row r="730" spans="1:22" ht="15" customHeight="1" x14ac:dyDescent="0.25">
      <c r="A730" s="68">
        <v>55</v>
      </c>
      <c r="B730" s="68" t="s">
        <v>15</v>
      </c>
      <c r="C730" s="69">
        <v>43202</v>
      </c>
      <c r="D730" s="68" t="s">
        <v>23</v>
      </c>
      <c r="E730" s="68">
        <v>22192</v>
      </c>
      <c r="F730" s="68" t="s">
        <v>54</v>
      </c>
      <c r="G730" s="68" t="s">
        <v>81</v>
      </c>
      <c r="H730" s="68">
        <v>-1</v>
      </c>
      <c r="I730" s="68">
        <v>-29.02</v>
      </c>
      <c r="J730" s="68">
        <v>-50</v>
      </c>
      <c r="K730" s="68">
        <v>0</v>
      </c>
      <c r="L730" s="68" t="s">
        <v>19</v>
      </c>
      <c r="M730" s="68">
        <v>1628</v>
      </c>
      <c r="N730" s="68" t="s">
        <v>370</v>
      </c>
      <c r="O730" s="68">
        <v>55557104</v>
      </c>
      <c r="P730" s="19" t="str">
        <f>MID(L730,3,3)</f>
        <v>DMG</v>
      </c>
      <c r="Q730" s="70" t="str">
        <f>IFERROR(MID(N730,5,FIND("/",N730,1)-1),LEFT(N730,3))</f>
        <v>DWH</v>
      </c>
      <c r="R730" s="70" t="str">
        <f>CONCATENATE(P730,Q730)</f>
        <v>DMGDWH</v>
      </c>
      <c r="S730" s="70" t="str">
        <f>VLOOKUP(R730,'Coding Matrix'!$D$8:$G$45,4,FALSE)</f>
        <v>Plant</v>
      </c>
      <c r="T730" s="70" t="str">
        <f>VLOOKUP(R730,'Coding Matrix'!$D$8:$E$45,2,FALSE)</f>
        <v>Damage Warehouse - Material Handling Damage</v>
      </c>
      <c r="V730" s="70" t="s">
        <v>2463</v>
      </c>
    </row>
    <row r="731" spans="1:22" ht="15" customHeight="1" x14ac:dyDescent="0.25">
      <c r="A731" s="68">
        <v>55</v>
      </c>
      <c r="B731" s="68" t="s">
        <v>15</v>
      </c>
      <c r="C731" s="69">
        <v>43202</v>
      </c>
      <c r="D731" s="68" t="s">
        <v>23</v>
      </c>
      <c r="E731" s="68">
        <v>22604</v>
      </c>
      <c r="F731" s="68" t="s">
        <v>82</v>
      </c>
      <c r="G731" s="68" t="s">
        <v>83</v>
      </c>
      <c r="H731" s="68">
        <v>-1</v>
      </c>
      <c r="I731" s="68">
        <v>-26.68</v>
      </c>
      <c r="J731" s="68">
        <v>-50</v>
      </c>
      <c r="K731" s="68">
        <v>0</v>
      </c>
      <c r="L731" s="68" t="s">
        <v>19</v>
      </c>
      <c r="M731" s="68" t="s">
        <v>375</v>
      </c>
      <c r="N731" s="68" t="s">
        <v>370</v>
      </c>
      <c r="O731" s="68">
        <v>55566284</v>
      </c>
      <c r="P731" s="19" t="str">
        <f>MID(L731,3,3)</f>
        <v>DMG</v>
      </c>
      <c r="Q731" s="70" t="str">
        <f>IFERROR(MID(N731,5,FIND("/",N731,1)-1),LEFT(N731,3))</f>
        <v>DWH</v>
      </c>
      <c r="R731" s="70" t="str">
        <f>CONCATENATE(P731,Q731)</f>
        <v>DMGDWH</v>
      </c>
      <c r="S731" s="70" t="str">
        <f>VLOOKUP(R731,'Coding Matrix'!$D$8:$G$45,4,FALSE)</f>
        <v>Plant</v>
      </c>
      <c r="T731" s="70" t="str">
        <f>VLOOKUP(R731,'Coding Matrix'!$D$8:$E$45,2,FALSE)</f>
        <v>Damage Warehouse - Material Handling Damage</v>
      </c>
      <c r="V731" s="70" t="s">
        <v>2464</v>
      </c>
    </row>
    <row r="732" spans="1:22" ht="15" customHeight="1" x14ac:dyDescent="0.25">
      <c r="A732" s="68">
        <v>55</v>
      </c>
      <c r="B732" s="68" t="s">
        <v>15</v>
      </c>
      <c r="C732" s="69">
        <v>43202</v>
      </c>
      <c r="D732" s="68" t="s">
        <v>23</v>
      </c>
      <c r="E732" s="68">
        <v>45531</v>
      </c>
      <c r="F732" s="68" t="s">
        <v>358</v>
      </c>
      <c r="G732" s="68" t="s">
        <v>84</v>
      </c>
      <c r="H732" s="68">
        <v>-1</v>
      </c>
      <c r="I732" s="68">
        <v>-15.69</v>
      </c>
      <c r="J732" s="68">
        <v>-35</v>
      </c>
      <c r="K732" s="68">
        <v>0</v>
      </c>
      <c r="L732" s="68" t="s">
        <v>19</v>
      </c>
      <c r="M732" s="68" t="s">
        <v>376</v>
      </c>
      <c r="N732" s="68" t="s">
        <v>370</v>
      </c>
      <c r="O732" s="68">
        <v>55566282</v>
      </c>
      <c r="P732" s="19" t="str">
        <f>MID(L732,3,3)</f>
        <v>DMG</v>
      </c>
      <c r="Q732" s="70" t="str">
        <f>IFERROR(MID(N732,5,FIND("/",N732,1)-1),LEFT(N732,3))</f>
        <v>DWH</v>
      </c>
      <c r="R732" s="70" t="str">
        <f>CONCATENATE(P732,Q732)</f>
        <v>DMGDWH</v>
      </c>
      <c r="S732" s="70" t="str">
        <f>VLOOKUP(R732,'Coding Matrix'!$D$8:$G$45,4,FALSE)</f>
        <v>Plant</v>
      </c>
      <c r="T732" s="70" t="str">
        <f>VLOOKUP(R732,'Coding Matrix'!$D$8:$E$45,2,FALSE)</f>
        <v>Damage Warehouse - Material Handling Damage</v>
      </c>
      <c r="V732" s="70" t="s">
        <v>2484</v>
      </c>
    </row>
    <row r="733" spans="1:22" ht="15" customHeight="1" x14ac:dyDescent="0.25">
      <c r="A733" s="68">
        <v>55</v>
      </c>
      <c r="B733" s="68" t="s">
        <v>15</v>
      </c>
      <c r="C733" s="69">
        <v>43207</v>
      </c>
      <c r="D733" s="68" t="s">
        <v>23</v>
      </c>
      <c r="E733" s="68">
        <v>10956</v>
      </c>
      <c r="F733" s="68" t="s">
        <v>38</v>
      </c>
      <c r="G733" s="68" t="s">
        <v>2060</v>
      </c>
      <c r="H733" s="68">
        <v>-15</v>
      </c>
      <c r="I733" s="68">
        <v>-246.93</v>
      </c>
      <c r="J733" s="68">
        <v>-486</v>
      </c>
      <c r="K733" s="68">
        <v>0</v>
      </c>
      <c r="L733" s="68" t="s">
        <v>318</v>
      </c>
      <c r="M733" s="68" t="s">
        <v>2061</v>
      </c>
      <c r="N733" s="68" t="s">
        <v>2062</v>
      </c>
      <c r="O733" s="68">
        <v>55567460</v>
      </c>
      <c r="P733" s="19" t="str">
        <f>MID(L733,3,3)</f>
        <v>VND</v>
      </c>
      <c r="Q733" s="70" t="str">
        <f>IFERROR(MID(N733,5,FIND("/",N733,1)-1),LEFT(N733,3))</f>
        <v>NTS</v>
      </c>
      <c r="R733" s="70" t="str">
        <f>CONCATENATE(P733,Q733)</f>
        <v>VNDNTS</v>
      </c>
      <c r="S733" s="70" t="str">
        <f>VLOOKUP(R733,'Coding Matrix'!$D$8:$G$45,4,FALSE)</f>
        <v>Supply Chain</v>
      </c>
      <c r="T733" s="70" t="str">
        <f>VLOOKUP(R733,'Coding Matrix'!$D$8:$E$45,2,FALSE)</f>
        <v>Not to Standards - Specifications</v>
      </c>
      <c r="V733" s="70" t="s">
        <v>2485</v>
      </c>
    </row>
    <row r="734" spans="1:22" ht="15" customHeight="1" x14ac:dyDescent="0.25">
      <c r="A734" s="68">
        <v>55</v>
      </c>
      <c r="B734" s="68" t="s">
        <v>15</v>
      </c>
      <c r="C734" s="69">
        <v>43207</v>
      </c>
      <c r="D734" s="68" t="s">
        <v>23</v>
      </c>
      <c r="E734" s="68">
        <v>15562</v>
      </c>
      <c r="F734" s="68" t="s">
        <v>196</v>
      </c>
      <c r="G734" s="68" t="s">
        <v>2063</v>
      </c>
      <c r="H734" s="68">
        <v>-1</v>
      </c>
      <c r="I734" s="68">
        <v>-24.95</v>
      </c>
      <c r="J734" s="68">
        <v>-35</v>
      </c>
      <c r="K734" s="68">
        <v>0</v>
      </c>
      <c r="L734" s="68" t="s">
        <v>318</v>
      </c>
      <c r="M734" s="68" t="s">
        <v>2064</v>
      </c>
      <c r="N734" s="68" t="s">
        <v>2065</v>
      </c>
      <c r="O734" s="68">
        <v>55557184</v>
      </c>
      <c r="P734" s="19" t="str">
        <f>MID(L734,3,3)</f>
        <v>VND</v>
      </c>
      <c r="Q734" s="70" t="str">
        <f>IFERROR(MID(N734,5,FIND("/",N734,1)-1),LEFT(N734,3))</f>
        <v>PCK</v>
      </c>
      <c r="R734" s="70" t="str">
        <f>CONCATENATE(P734,Q734)</f>
        <v>VNDPCK</v>
      </c>
      <c r="S734" s="70" t="str">
        <f>VLOOKUP(R734,'Coding Matrix'!$D$8:$G$45,4,FALSE)</f>
        <v>Supply Chain</v>
      </c>
      <c r="T734" s="70" t="str">
        <f>VLOOKUP(R734,'Coding Matrix'!$D$8:$E$45,2,FALSE)</f>
        <v>Vendor Packaging issue</v>
      </c>
      <c r="V734" s="70" t="s">
        <v>958</v>
      </c>
    </row>
    <row r="735" spans="1:22" ht="15" customHeight="1" x14ac:dyDescent="0.25">
      <c r="A735" s="68">
        <v>55</v>
      </c>
      <c r="B735" s="68" t="s">
        <v>15</v>
      </c>
      <c r="C735" s="69">
        <v>43207</v>
      </c>
      <c r="D735" s="68" t="s">
        <v>23</v>
      </c>
      <c r="E735" s="68">
        <v>16860</v>
      </c>
      <c r="F735" s="68" t="s">
        <v>82</v>
      </c>
      <c r="G735" s="68" t="s">
        <v>83</v>
      </c>
      <c r="H735" s="68">
        <v>-1</v>
      </c>
      <c r="I735" s="68">
        <v>-26.46</v>
      </c>
      <c r="J735" s="68">
        <v>-50</v>
      </c>
      <c r="K735" s="68">
        <v>0</v>
      </c>
      <c r="L735" s="68" t="s">
        <v>19</v>
      </c>
      <c r="M735" s="68" t="s">
        <v>2069</v>
      </c>
      <c r="N735" s="68" t="s">
        <v>2070</v>
      </c>
      <c r="O735" s="68">
        <v>55567458</v>
      </c>
      <c r="P735" s="19" t="str">
        <f>MID(L735,3,3)</f>
        <v>DMG</v>
      </c>
      <c r="Q735" s="70" t="str">
        <f>IFERROR(MID(N735,5,FIND("/",N735,1)-1),LEFT(N735,3))</f>
        <v>DWH</v>
      </c>
      <c r="R735" s="70" t="str">
        <f>CONCATENATE(P735,Q735)</f>
        <v>DMGDWH</v>
      </c>
      <c r="S735" s="70" t="str">
        <f>VLOOKUP(R735,'Coding Matrix'!$D$8:$G$45,4,FALSE)</f>
        <v>Plant</v>
      </c>
      <c r="T735" s="70" t="str">
        <f>VLOOKUP(R735,'Coding Matrix'!$D$8:$E$45,2,FALSE)</f>
        <v>Damage Warehouse - Material Handling Damage</v>
      </c>
      <c r="V735" s="70" t="s">
        <v>1405</v>
      </c>
    </row>
    <row r="736" spans="1:22" ht="15" customHeight="1" x14ac:dyDescent="0.25">
      <c r="A736" s="68">
        <v>55</v>
      </c>
      <c r="B736" s="68" t="s">
        <v>15</v>
      </c>
      <c r="C736" s="69">
        <v>43207</v>
      </c>
      <c r="D736" s="68" t="s">
        <v>23</v>
      </c>
      <c r="E736" s="68">
        <v>21609</v>
      </c>
      <c r="F736" s="68" t="s">
        <v>2079</v>
      </c>
      <c r="G736" s="68" t="s">
        <v>2080</v>
      </c>
      <c r="H736" s="68">
        <v>-1</v>
      </c>
      <c r="I736" s="68">
        <v>-16.309999999999999</v>
      </c>
      <c r="J736" s="68">
        <v>-23</v>
      </c>
      <c r="K736" s="68">
        <v>0</v>
      </c>
      <c r="L736" s="68" t="s">
        <v>318</v>
      </c>
      <c r="M736" s="68">
        <v>2918</v>
      </c>
      <c r="N736" s="68" t="s">
        <v>2065</v>
      </c>
      <c r="O736" s="68">
        <v>55541456</v>
      </c>
      <c r="P736" s="19" t="str">
        <f>MID(L736,3,3)</f>
        <v>VND</v>
      </c>
      <c r="Q736" s="70" t="str">
        <f>IFERROR(MID(N736,5,FIND("/",N736,1)-1),LEFT(N736,3))</f>
        <v>PCK</v>
      </c>
      <c r="R736" s="70" t="str">
        <f>CONCATENATE(P736,Q736)</f>
        <v>VNDPCK</v>
      </c>
      <c r="S736" s="70" t="str">
        <f>VLOOKUP(R736,'Coding Matrix'!$D$8:$G$45,4,FALSE)</f>
        <v>Supply Chain</v>
      </c>
      <c r="T736" s="70" t="str">
        <f>VLOOKUP(R736,'Coding Matrix'!$D$8:$E$45,2,FALSE)</f>
        <v>Vendor Packaging issue</v>
      </c>
      <c r="V736" s="70" t="s">
        <v>2486</v>
      </c>
    </row>
    <row r="737" spans="1:22" ht="15" customHeight="1" x14ac:dyDescent="0.25">
      <c r="A737" s="68">
        <v>55</v>
      </c>
      <c r="B737" s="68" t="s">
        <v>15</v>
      </c>
      <c r="C737" s="69">
        <v>43207</v>
      </c>
      <c r="D737" s="68" t="s">
        <v>23</v>
      </c>
      <c r="E737" s="68">
        <v>21726</v>
      </c>
      <c r="F737" s="68" t="s">
        <v>296</v>
      </c>
      <c r="G737" s="68" t="s">
        <v>356</v>
      </c>
      <c r="H737" s="68">
        <v>-2</v>
      </c>
      <c r="I737" s="68">
        <v>-31.06</v>
      </c>
      <c r="J737" s="68">
        <v>-60</v>
      </c>
      <c r="K737" s="68">
        <v>0</v>
      </c>
      <c r="L737" s="68" t="s">
        <v>19</v>
      </c>
      <c r="M737" s="68">
        <v>11917</v>
      </c>
      <c r="N737" s="68" t="s">
        <v>2081</v>
      </c>
      <c r="O737" s="68">
        <v>55427949</v>
      </c>
      <c r="P737" s="19" t="str">
        <f>MID(L737,3,3)</f>
        <v>DMG</v>
      </c>
      <c r="Q737" s="70" t="str">
        <f>IFERROR(MID(N737,5,FIND("/",N737,1)-1),LEFT(N737,3))</f>
        <v>DWH</v>
      </c>
      <c r="R737" s="70" t="str">
        <f>CONCATENATE(P737,Q737)</f>
        <v>DMGDWH</v>
      </c>
      <c r="S737" s="70" t="str">
        <f>VLOOKUP(R737,'Coding Matrix'!$D$8:$G$45,4,FALSE)</f>
        <v>Plant</v>
      </c>
      <c r="T737" s="70" t="str">
        <f>VLOOKUP(R737,'Coding Matrix'!$D$8:$E$45,2,FALSE)</f>
        <v>Damage Warehouse - Material Handling Damage</v>
      </c>
      <c r="V737" s="70" t="s">
        <v>717</v>
      </c>
    </row>
    <row r="738" spans="1:22" ht="15" customHeight="1" x14ac:dyDescent="0.25">
      <c r="A738" s="68">
        <v>55</v>
      </c>
      <c r="B738" s="68" t="s">
        <v>15</v>
      </c>
      <c r="C738" s="69">
        <v>43207</v>
      </c>
      <c r="D738" s="68" t="s">
        <v>23</v>
      </c>
      <c r="E738" s="68">
        <v>21989</v>
      </c>
      <c r="F738" s="68" t="s">
        <v>358</v>
      </c>
      <c r="G738" s="68" t="s">
        <v>359</v>
      </c>
      <c r="H738" s="68">
        <v>-1</v>
      </c>
      <c r="I738" s="68">
        <v>-12.79</v>
      </c>
      <c r="J738" s="68">
        <v>-17.899999999999999</v>
      </c>
      <c r="K738" s="68">
        <v>0</v>
      </c>
      <c r="L738" s="68" t="s">
        <v>318</v>
      </c>
      <c r="M738" s="68" t="s">
        <v>360</v>
      </c>
      <c r="N738" s="68" t="s">
        <v>2082</v>
      </c>
      <c r="O738" s="68">
        <v>55566237</v>
      </c>
      <c r="P738" s="19" t="str">
        <f>MID(L738,3,3)</f>
        <v>VND</v>
      </c>
      <c r="Q738" s="70" t="str">
        <f>IFERROR(MID(N738,5,FIND("/",N738,1)-1),LEFT(N738,3))</f>
        <v>PCK</v>
      </c>
      <c r="R738" s="70" t="str">
        <f>CONCATENATE(P738,Q738)</f>
        <v>VNDPCK</v>
      </c>
      <c r="S738" s="70" t="str">
        <f>VLOOKUP(R738,'Coding Matrix'!$D$8:$G$45,4,FALSE)</f>
        <v>Supply Chain</v>
      </c>
      <c r="T738" s="70" t="str">
        <f>VLOOKUP(R738,'Coding Matrix'!$D$8:$E$45,2,FALSE)</f>
        <v>Vendor Packaging issue</v>
      </c>
      <c r="V738" s="70" t="s">
        <v>2477</v>
      </c>
    </row>
    <row r="739" spans="1:22" ht="15" customHeight="1" x14ac:dyDescent="0.25">
      <c r="A739" s="68">
        <v>55</v>
      </c>
      <c r="B739" s="68" t="s">
        <v>15</v>
      </c>
      <c r="C739" s="69">
        <v>43207</v>
      </c>
      <c r="D739" s="68" t="s">
        <v>23</v>
      </c>
      <c r="E739" s="68">
        <v>22091</v>
      </c>
      <c r="F739" s="68" t="s">
        <v>82</v>
      </c>
      <c r="G739" s="68" t="s">
        <v>1934</v>
      </c>
      <c r="H739" s="68">
        <v>-1</v>
      </c>
      <c r="I739" s="68">
        <v>-28.89</v>
      </c>
      <c r="J739" s="68">
        <v>-50</v>
      </c>
      <c r="K739" s="68">
        <v>0</v>
      </c>
      <c r="L739" s="68" t="s">
        <v>26</v>
      </c>
      <c r="M739" s="68" t="s">
        <v>2086</v>
      </c>
      <c r="N739" s="68" t="s">
        <v>2087</v>
      </c>
      <c r="O739" s="68">
        <v>55557103</v>
      </c>
      <c r="P739" s="19" t="str">
        <f>MID(L739,3,3)</f>
        <v>OOS</v>
      </c>
      <c r="Q739" s="70" t="str">
        <f>IFERROR(MID(N739,5,FIND("/",N739,1)-1),LEFT(N739,3))</f>
        <v>PKG</v>
      </c>
      <c r="R739" s="70" t="str">
        <f>CONCATENATE(P739,Q739)</f>
        <v>OOSPKG</v>
      </c>
      <c r="S739" s="70" t="str">
        <f>VLOOKUP(R739,'Coding Matrix'!$D$8:$G$45,4,FALSE)</f>
        <v>Plant</v>
      </c>
      <c r="T739" s="70" t="str">
        <f>VLOOKUP(R739,'Coding Matrix'!$D$8:$E$45,2,FALSE)</f>
        <v>Plant Packaging issue</v>
      </c>
      <c r="V739" s="70" t="s">
        <v>2362</v>
      </c>
    </row>
    <row r="740" spans="1:22" ht="15" customHeight="1" x14ac:dyDescent="0.25">
      <c r="A740" s="68">
        <v>55</v>
      </c>
      <c r="B740" s="68" t="s">
        <v>15</v>
      </c>
      <c r="C740" s="69">
        <v>43207</v>
      </c>
      <c r="D740" s="68" t="s">
        <v>60</v>
      </c>
      <c r="E740" s="68">
        <v>22691</v>
      </c>
      <c r="F740" s="68" t="s">
        <v>17</v>
      </c>
      <c r="G740" s="68" t="s">
        <v>2110</v>
      </c>
      <c r="H740" s="68">
        <v>-3300</v>
      </c>
      <c r="I740" s="68">
        <v>-131.66999999999999</v>
      </c>
      <c r="J740" s="68">
        <v>-3300</v>
      </c>
      <c r="K740" s="68">
        <v>0</v>
      </c>
      <c r="L740" s="68" t="s">
        <v>19</v>
      </c>
      <c r="M740" s="68">
        <v>953</v>
      </c>
      <c r="N740" s="68" t="s">
        <v>2111</v>
      </c>
      <c r="O740" s="68">
        <v>55441089</v>
      </c>
      <c r="P740" s="19" t="str">
        <f>MID(L740,3,3)</f>
        <v>DMG</v>
      </c>
      <c r="Q740" s="70" t="str">
        <f>IFERROR(MID(N740,5,FIND("/",N740,1)-1),LEFT(N740,3))</f>
        <v>DMG</v>
      </c>
      <c r="R740" s="70" t="str">
        <f>CONCATENATE(P740,Q740)</f>
        <v>DMGDMG</v>
      </c>
      <c r="S740" s="70" t="str">
        <f>VLOOKUP(R740,'Coding Matrix'!$D$8:$G$45,4,FALSE)</f>
        <v>Plant</v>
      </c>
      <c r="T740" s="70" t="str">
        <f>VLOOKUP(R740,'Coding Matrix'!$D$8:$E$45,2,FALSE)</f>
        <v>Repeat Primary code if other codes are not applicable</v>
      </c>
      <c r="U740" s="70"/>
      <c r="V740" s="70" t="s">
        <v>2487</v>
      </c>
    </row>
    <row r="741" spans="1:22" ht="15" customHeight="1" x14ac:dyDescent="0.25">
      <c r="A741" s="68">
        <v>55</v>
      </c>
      <c r="B741" s="68" t="s">
        <v>15</v>
      </c>
      <c r="C741" s="69">
        <v>43207</v>
      </c>
      <c r="D741" s="68" t="s">
        <v>23</v>
      </c>
      <c r="E741" s="68">
        <v>45531</v>
      </c>
      <c r="F741" s="68" t="s">
        <v>1950</v>
      </c>
      <c r="G741" s="68" t="s">
        <v>84</v>
      </c>
      <c r="H741" s="68">
        <v>-1</v>
      </c>
      <c r="I741" s="68">
        <v>-15.53</v>
      </c>
      <c r="J741" s="68">
        <v>-35</v>
      </c>
      <c r="K741" s="68">
        <v>0</v>
      </c>
      <c r="L741" s="68" t="s">
        <v>19</v>
      </c>
      <c r="M741" s="68" t="s">
        <v>2095</v>
      </c>
      <c r="N741" s="68" t="s">
        <v>2096</v>
      </c>
      <c r="O741" s="68">
        <v>55567461</v>
      </c>
      <c r="P741" s="19" t="str">
        <f>MID(L741,3,3)</f>
        <v>DMG</v>
      </c>
      <c r="Q741" s="70" t="str">
        <f>IFERROR(MID(N741,5,FIND("/",N741,1)-1),LEFT(N741,3))</f>
        <v>DWH</v>
      </c>
      <c r="R741" s="70" t="str">
        <f>CONCATENATE(P741,Q741)</f>
        <v>DMGDWH</v>
      </c>
      <c r="S741" s="70" t="str">
        <f>VLOOKUP(R741,'Coding Matrix'!$D$8:$G$45,4,FALSE)</f>
        <v>Plant</v>
      </c>
      <c r="T741" s="70" t="str">
        <f>VLOOKUP(R741,'Coding Matrix'!$D$8:$E$45,2,FALSE)</f>
        <v>Damage Warehouse - Material Handling Damage</v>
      </c>
      <c r="V741" s="70" t="s">
        <v>748</v>
      </c>
    </row>
    <row r="742" spans="1:22" ht="15" customHeight="1" x14ac:dyDescent="0.25">
      <c r="A742" s="68">
        <v>55</v>
      </c>
      <c r="B742" s="68" t="s">
        <v>15</v>
      </c>
      <c r="C742" s="69">
        <v>43207</v>
      </c>
      <c r="D742" s="68" t="s">
        <v>23</v>
      </c>
      <c r="E742" s="68">
        <v>85637</v>
      </c>
      <c r="F742" s="68" t="s">
        <v>33</v>
      </c>
      <c r="G742" s="68" t="s">
        <v>2101</v>
      </c>
      <c r="H742" s="68">
        <v>-7</v>
      </c>
      <c r="I742" s="68">
        <v>-66.069999999999993</v>
      </c>
      <c r="J742" s="68">
        <v>-55.2</v>
      </c>
      <c r="K742" s="68">
        <v>0</v>
      </c>
      <c r="L742" s="68" t="s">
        <v>318</v>
      </c>
      <c r="M742" s="71">
        <v>43160</v>
      </c>
      <c r="N742" s="68" t="s">
        <v>2102</v>
      </c>
      <c r="O742" s="68">
        <v>55484548</v>
      </c>
      <c r="P742" s="19" t="str">
        <f>MID(L742,3,3)</f>
        <v>VND</v>
      </c>
      <c r="Q742" s="70" t="str">
        <f>IFERROR(MID(N742,5,FIND("/",N742,1)-1),LEFT(N742,3))</f>
        <v>PCK</v>
      </c>
      <c r="R742" s="70" t="str">
        <f>CONCATENATE(P742,Q742)</f>
        <v>VNDPCK</v>
      </c>
      <c r="S742" s="70" t="str">
        <f>VLOOKUP(R742,'Coding Matrix'!$D$8:$G$45,4,FALSE)</f>
        <v>Supply Chain</v>
      </c>
      <c r="T742" s="70" t="str">
        <f>VLOOKUP(R742,'Coding Matrix'!$D$8:$E$45,2,FALSE)</f>
        <v>Vendor Packaging issue</v>
      </c>
      <c r="V742" s="70" t="s">
        <v>493</v>
      </c>
    </row>
    <row r="743" spans="1:22" ht="15" customHeight="1" x14ac:dyDescent="0.25">
      <c r="A743" s="68">
        <v>55</v>
      </c>
      <c r="B743" s="68" t="s">
        <v>15</v>
      </c>
      <c r="C743" s="69">
        <v>43207</v>
      </c>
      <c r="D743" s="68" t="s">
        <v>23</v>
      </c>
      <c r="E743" s="68">
        <v>85637</v>
      </c>
      <c r="F743" s="68" t="s">
        <v>33</v>
      </c>
      <c r="G743" s="68" t="s">
        <v>2101</v>
      </c>
      <c r="H743" s="68">
        <v>-9</v>
      </c>
      <c r="I743" s="68">
        <v>-84.86</v>
      </c>
      <c r="J743" s="68">
        <v>-70.900000000000006</v>
      </c>
      <c r="K743" s="68">
        <v>0</v>
      </c>
      <c r="L743" s="68" t="s">
        <v>318</v>
      </c>
      <c r="M743" s="71">
        <v>43160</v>
      </c>
      <c r="N743" s="68" t="s">
        <v>2102</v>
      </c>
      <c r="O743" s="68">
        <v>55484549</v>
      </c>
      <c r="P743" s="19" t="str">
        <f>MID(L743,3,3)</f>
        <v>VND</v>
      </c>
      <c r="Q743" s="70" t="str">
        <f>IFERROR(MID(N743,5,FIND("/",N743,1)-1),LEFT(N743,3))</f>
        <v>PCK</v>
      </c>
      <c r="R743" s="70" t="str">
        <f>CONCATENATE(P743,Q743)</f>
        <v>VNDPCK</v>
      </c>
      <c r="S743" s="70" t="str">
        <f>VLOOKUP(R743,'Coding Matrix'!$D$8:$G$45,4,FALSE)</f>
        <v>Supply Chain</v>
      </c>
      <c r="T743" s="70" t="str">
        <f>VLOOKUP(R743,'Coding Matrix'!$D$8:$E$45,2,FALSE)</f>
        <v>Vendor Packaging issue</v>
      </c>
      <c r="U743" s="70"/>
      <c r="V743" s="70" t="s">
        <v>493</v>
      </c>
    </row>
    <row r="744" spans="1:22" ht="15" customHeight="1" x14ac:dyDescent="0.25">
      <c r="A744" s="68">
        <v>55</v>
      </c>
      <c r="B744" s="68" t="s">
        <v>15</v>
      </c>
      <c r="C744" s="69">
        <v>43207</v>
      </c>
      <c r="D744" s="68" t="s">
        <v>23</v>
      </c>
      <c r="E744" s="68">
        <v>85637</v>
      </c>
      <c r="F744" s="68" t="s">
        <v>33</v>
      </c>
      <c r="G744" s="68" t="s">
        <v>2101</v>
      </c>
      <c r="H744" s="68">
        <v>-19</v>
      </c>
      <c r="I744" s="68">
        <v>-179.19</v>
      </c>
      <c r="J744" s="68">
        <v>-149.69999999999999</v>
      </c>
      <c r="K744" s="68">
        <v>0</v>
      </c>
      <c r="L744" s="68" t="s">
        <v>318</v>
      </c>
      <c r="M744" s="71">
        <v>43166</v>
      </c>
      <c r="N744" s="68" t="s">
        <v>2102</v>
      </c>
      <c r="O744" s="68">
        <v>55484550</v>
      </c>
      <c r="P744" s="19" t="str">
        <f>MID(L744,3,3)</f>
        <v>VND</v>
      </c>
      <c r="Q744" s="70" t="str">
        <f>IFERROR(MID(N744,5,FIND("/",N744,1)-1),LEFT(N744,3))</f>
        <v>PCK</v>
      </c>
      <c r="R744" s="70" t="str">
        <f>CONCATENATE(P744,Q744)</f>
        <v>VNDPCK</v>
      </c>
      <c r="S744" s="70" t="str">
        <f>VLOOKUP(R744,'Coding Matrix'!$D$8:$G$45,4,FALSE)</f>
        <v>Supply Chain</v>
      </c>
      <c r="T744" s="70" t="str">
        <f>VLOOKUP(R744,'Coding Matrix'!$D$8:$E$45,2,FALSE)</f>
        <v>Vendor Packaging issue</v>
      </c>
      <c r="V744" s="70" t="s">
        <v>493</v>
      </c>
    </row>
    <row r="745" spans="1:22" ht="15" customHeight="1" x14ac:dyDescent="0.25">
      <c r="A745" s="68">
        <v>55</v>
      </c>
      <c r="B745" s="68" t="s">
        <v>15</v>
      </c>
      <c r="C745" s="69">
        <v>43207</v>
      </c>
      <c r="D745" s="68" t="s">
        <v>23</v>
      </c>
      <c r="E745" s="68">
        <v>85637</v>
      </c>
      <c r="F745" s="68" t="s">
        <v>33</v>
      </c>
      <c r="G745" s="68" t="s">
        <v>2101</v>
      </c>
      <c r="H745" s="68">
        <v>-3</v>
      </c>
      <c r="I745" s="68">
        <v>-28.24</v>
      </c>
      <c r="J745" s="68">
        <v>-23.6</v>
      </c>
      <c r="K745" s="68">
        <v>0</v>
      </c>
      <c r="L745" s="68" t="s">
        <v>318</v>
      </c>
      <c r="M745" s="71">
        <v>43178</v>
      </c>
      <c r="N745" s="68" t="s">
        <v>2102</v>
      </c>
      <c r="O745" s="68">
        <v>55551053</v>
      </c>
      <c r="P745" s="19" t="str">
        <f>MID(L745,3,3)</f>
        <v>VND</v>
      </c>
      <c r="Q745" s="70" t="str">
        <f>IFERROR(MID(N745,5,FIND("/",N745,1)-1),LEFT(N745,3))</f>
        <v>PCK</v>
      </c>
      <c r="R745" s="70" t="str">
        <f>CONCATENATE(P745,Q745)</f>
        <v>VNDPCK</v>
      </c>
      <c r="S745" s="70" t="str">
        <f>VLOOKUP(R745,'Coding Matrix'!$D$8:$G$45,4,FALSE)</f>
        <v>Supply Chain</v>
      </c>
      <c r="T745" s="70" t="str">
        <f>VLOOKUP(R745,'Coding Matrix'!$D$8:$E$45,2,FALSE)</f>
        <v>Vendor Packaging issue</v>
      </c>
      <c r="V745" s="70" t="s">
        <v>493</v>
      </c>
    </row>
    <row r="746" spans="1:22" ht="15" customHeight="1" x14ac:dyDescent="0.25">
      <c r="A746" s="68">
        <v>55</v>
      </c>
      <c r="B746" s="68" t="s">
        <v>15</v>
      </c>
      <c r="C746" s="69">
        <v>43207</v>
      </c>
      <c r="D746" s="68" t="s">
        <v>23</v>
      </c>
      <c r="E746" s="68">
        <v>99961</v>
      </c>
      <c r="F746" s="68" t="s">
        <v>296</v>
      </c>
      <c r="G746" s="68" t="s">
        <v>2107</v>
      </c>
      <c r="H746" s="68">
        <v>-1</v>
      </c>
      <c r="I746" s="68">
        <v>-16.12</v>
      </c>
      <c r="J746" s="68">
        <v>-35</v>
      </c>
      <c r="K746" s="68">
        <v>0</v>
      </c>
      <c r="L746" s="68" t="s">
        <v>26</v>
      </c>
      <c r="M746" s="68" t="s">
        <v>2108</v>
      </c>
      <c r="N746" s="68" t="s">
        <v>2109</v>
      </c>
      <c r="O746" s="68">
        <v>55557090</v>
      </c>
      <c r="P746" s="19" t="str">
        <f>MID(L746,3,3)</f>
        <v>OOS</v>
      </c>
      <c r="Q746" s="70" t="str">
        <f>IFERROR(MID(N746,5,FIND("/",N746,1)-1),LEFT(N746,3))</f>
        <v>PKG</v>
      </c>
      <c r="R746" s="70" t="str">
        <f>CONCATENATE(P746,Q746)</f>
        <v>OOSPKG</v>
      </c>
      <c r="S746" s="70" t="str">
        <f>VLOOKUP(R746,'Coding Matrix'!$D$8:$G$45,4,FALSE)</f>
        <v>Plant</v>
      </c>
      <c r="T746" s="70" t="str">
        <f>VLOOKUP(R746,'Coding Matrix'!$D$8:$E$45,2,FALSE)</f>
        <v>Plant Packaging issue</v>
      </c>
      <c r="V746" s="70" t="s">
        <v>920</v>
      </c>
    </row>
    <row r="747" spans="1:22" ht="15" customHeight="1" x14ac:dyDescent="0.25">
      <c r="A747" s="68">
        <v>55</v>
      </c>
      <c r="B747" s="68" t="s">
        <v>15</v>
      </c>
      <c r="C747" s="69">
        <v>43210</v>
      </c>
      <c r="D747" s="68" t="s">
        <v>23</v>
      </c>
      <c r="E747" s="68">
        <v>22039</v>
      </c>
      <c r="F747" s="68" t="s">
        <v>326</v>
      </c>
      <c r="G747" s="68" t="s">
        <v>2083</v>
      </c>
      <c r="H747" s="68">
        <v>-7</v>
      </c>
      <c r="I747" s="68">
        <v>-130.88</v>
      </c>
      <c r="J747" s="68">
        <v>-131.6</v>
      </c>
      <c r="K747" s="68">
        <v>0</v>
      </c>
      <c r="L747" s="68" t="s">
        <v>26</v>
      </c>
      <c r="M747" s="68">
        <v>12818</v>
      </c>
      <c r="N747" s="68" t="s">
        <v>2084</v>
      </c>
      <c r="O747" s="68">
        <v>55492248</v>
      </c>
      <c r="P747" s="19" t="str">
        <f>MID(L747,3,3)</f>
        <v>OOS</v>
      </c>
      <c r="Q747" s="70" t="str">
        <f>IFERROR(MID(N747,5,FIND("/",N747,1)-1),LEFT(N747,3))</f>
        <v>TEX</v>
      </c>
      <c r="R747" s="70" t="str">
        <f>CONCATENATE(P747,Q747)</f>
        <v>OOSTEX</v>
      </c>
      <c r="S747" s="70" t="str">
        <f>VLOOKUP(R747,'Coding Matrix'!$D$8:$G$45,4,FALSE)</f>
        <v>Plant</v>
      </c>
      <c r="T747" s="70" t="str">
        <f>VLOOKUP(R747,'Coding Matrix'!$D$8:$E$45,2,FALSE)</f>
        <v>Texture</v>
      </c>
      <c r="V747" s="70" t="s">
        <v>2488</v>
      </c>
    </row>
    <row r="748" spans="1:22" ht="15" customHeight="1" x14ac:dyDescent="0.25">
      <c r="A748" s="68">
        <v>55</v>
      </c>
      <c r="B748" s="68" t="s">
        <v>15</v>
      </c>
      <c r="C748" s="69">
        <v>43210</v>
      </c>
      <c r="D748" s="68" t="s">
        <v>23</v>
      </c>
      <c r="E748" s="68">
        <v>22039</v>
      </c>
      <c r="F748" s="68" t="s">
        <v>326</v>
      </c>
      <c r="G748" s="68" t="s">
        <v>2083</v>
      </c>
      <c r="H748" s="68">
        <v>-50</v>
      </c>
      <c r="I748" s="68">
        <v>-934.92</v>
      </c>
      <c r="J748" s="68">
        <v>-940</v>
      </c>
      <c r="K748" s="68">
        <v>0</v>
      </c>
      <c r="L748" s="68" t="s">
        <v>26</v>
      </c>
      <c r="M748" s="68">
        <v>12818</v>
      </c>
      <c r="N748" s="68" t="s">
        <v>2084</v>
      </c>
      <c r="O748" s="68">
        <v>55492247</v>
      </c>
      <c r="P748" s="19" t="str">
        <f>MID(L748,3,3)</f>
        <v>OOS</v>
      </c>
      <c r="Q748" s="70" t="str">
        <f>IFERROR(MID(N748,5,FIND("/",N748,1)-1),LEFT(N748,3))</f>
        <v>TEX</v>
      </c>
      <c r="R748" s="70" t="str">
        <f>CONCATENATE(P748,Q748)</f>
        <v>OOSTEX</v>
      </c>
      <c r="S748" s="70" t="str">
        <f>VLOOKUP(R748,'Coding Matrix'!$D$8:$G$45,4,FALSE)</f>
        <v>Plant</v>
      </c>
      <c r="T748" s="70" t="str">
        <f>VLOOKUP(R748,'Coding Matrix'!$D$8:$E$45,2,FALSE)</f>
        <v>Texture</v>
      </c>
      <c r="U748" s="70"/>
      <c r="V748" s="70" t="s">
        <v>2488</v>
      </c>
    </row>
    <row r="749" spans="1:22" ht="15" customHeight="1" x14ac:dyDescent="0.25">
      <c r="A749" s="68">
        <v>55</v>
      </c>
      <c r="B749" s="68" t="s">
        <v>15</v>
      </c>
      <c r="C749" s="69">
        <v>43210</v>
      </c>
      <c r="D749" s="68" t="s">
        <v>23</v>
      </c>
      <c r="E749" s="68">
        <v>22039</v>
      </c>
      <c r="F749" s="68" t="s">
        <v>326</v>
      </c>
      <c r="G749" s="68" t="s">
        <v>2083</v>
      </c>
      <c r="H749" s="68">
        <v>-50</v>
      </c>
      <c r="I749" s="68">
        <v>-934.92</v>
      </c>
      <c r="J749" s="68">
        <v>-940</v>
      </c>
      <c r="K749" s="68">
        <v>0</v>
      </c>
      <c r="L749" s="68" t="s">
        <v>26</v>
      </c>
      <c r="M749" s="68">
        <v>12818</v>
      </c>
      <c r="N749" s="68" t="s">
        <v>2084</v>
      </c>
      <c r="O749" s="68">
        <v>55492382</v>
      </c>
      <c r="P749" s="19" t="str">
        <f>MID(L749,3,3)</f>
        <v>OOS</v>
      </c>
      <c r="Q749" s="70" t="str">
        <f>IFERROR(MID(N749,5,FIND("/",N749,1)-1),LEFT(N749,3))</f>
        <v>TEX</v>
      </c>
      <c r="R749" s="70" t="str">
        <f>CONCATENATE(P749,Q749)</f>
        <v>OOSTEX</v>
      </c>
      <c r="S749" s="70" t="str">
        <f>VLOOKUP(R749,'Coding Matrix'!$D$8:$G$45,4,FALSE)</f>
        <v>Plant</v>
      </c>
      <c r="T749" s="70" t="str">
        <f>VLOOKUP(R749,'Coding Matrix'!$D$8:$E$45,2,FALSE)</f>
        <v>Texture</v>
      </c>
      <c r="V749" s="70" t="s">
        <v>2488</v>
      </c>
    </row>
    <row r="750" spans="1:22" ht="15" customHeight="1" x14ac:dyDescent="0.25">
      <c r="A750" s="68">
        <v>60</v>
      </c>
      <c r="B750" s="68" t="s">
        <v>15</v>
      </c>
      <c r="C750" s="69">
        <v>43194</v>
      </c>
      <c r="D750" s="68" t="s">
        <v>16</v>
      </c>
      <c r="E750" s="68">
        <v>5185</v>
      </c>
      <c r="F750" s="68" t="s">
        <v>17</v>
      </c>
      <c r="G750" s="68" t="s">
        <v>18</v>
      </c>
      <c r="H750" s="68">
        <v>-150</v>
      </c>
      <c r="I750" s="68">
        <v>-58.95</v>
      </c>
      <c r="J750" s="68">
        <v>-150</v>
      </c>
      <c r="K750" s="68">
        <v>0</v>
      </c>
      <c r="L750" s="68" t="s">
        <v>19</v>
      </c>
      <c r="M750" s="70" t="s">
        <v>20</v>
      </c>
      <c r="N750" s="68" t="s">
        <v>21</v>
      </c>
      <c r="O750" s="68">
        <v>60777838</v>
      </c>
      <c r="P750" s="19" t="str">
        <f>MID(L750,3,3)</f>
        <v>DMG</v>
      </c>
      <c r="Q750" s="70" t="str">
        <f>IFERROR(MID(N750,5,FIND("/",N750,1)-1),LEFT(N750,3))</f>
        <v>DWH</v>
      </c>
      <c r="R750" s="70" t="str">
        <f>CONCATENATE(P750,Q750)</f>
        <v>DMGDWH</v>
      </c>
      <c r="S750" s="70" t="str">
        <f>VLOOKUP(R750,'Coding Matrix'!$D$8:$G$45,4,FALSE)</f>
        <v>Plant</v>
      </c>
      <c r="T750" s="70" t="str">
        <f>VLOOKUP(R750,'Coding Matrix'!$D$8:$E$45,2,FALSE)</f>
        <v>Damage Warehouse - Material Handling Damage</v>
      </c>
      <c r="V750" s="70" t="s">
        <v>2265</v>
      </c>
    </row>
    <row r="751" spans="1:22" ht="15" customHeight="1" x14ac:dyDescent="0.25">
      <c r="A751" s="68">
        <v>60</v>
      </c>
      <c r="B751" s="68" t="s">
        <v>15</v>
      </c>
      <c r="C751" s="69">
        <v>43194</v>
      </c>
      <c r="D751" s="68" t="s">
        <v>23</v>
      </c>
      <c r="E751" s="68">
        <v>13326</v>
      </c>
      <c r="F751" s="68" t="s">
        <v>2120</v>
      </c>
      <c r="G751" s="68" t="s">
        <v>2121</v>
      </c>
      <c r="H751" s="68">
        <v>-1</v>
      </c>
      <c r="I751" s="68">
        <v>-21.51</v>
      </c>
      <c r="J751" s="68">
        <v>-34.799999999999997</v>
      </c>
      <c r="K751" s="68">
        <v>0</v>
      </c>
      <c r="L751" s="68" t="s">
        <v>19</v>
      </c>
      <c r="M751" s="70" t="s">
        <v>20</v>
      </c>
      <c r="N751" s="68" t="s">
        <v>21</v>
      </c>
      <c r="O751" s="68">
        <v>60924830</v>
      </c>
      <c r="P751" s="19" t="str">
        <f>MID(L751,3,3)</f>
        <v>DMG</v>
      </c>
      <c r="Q751" s="70" t="str">
        <f>IFERROR(MID(N751,5,FIND("/",N751,1)-1),LEFT(N751,3))</f>
        <v>DWH</v>
      </c>
      <c r="R751" s="70" t="str">
        <f>CONCATENATE(P751,Q751)</f>
        <v>DMGDWH</v>
      </c>
      <c r="S751" s="70" t="str">
        <f>VLOOKUP(R751,'Coding Matrix'!$D$8:$G$45,4,FALSE)</f>
        <v>Plant</v>
      </c>
      <c r="T751" s="70" t="str">
        <f>VLOOKUP(R751,'Coding Matrix'!$D$8:$E$45,2,FALSE)</f>
        <v>Damage Warehouse - Material Handling Damage</v>
      </c>
      <c r="V751" s="70" t="s">
        <v>2489</v>
      </c>
    </row>
    <row r="752" spans="1:22" ht="15" customHeight="1" x14ac:dyDescent="0.25">
      <c r="A752" s="68">
        <v>60</v>
      </c>
      <c r="B752" s="68" t="s">
        <v>15</v>
      </c>
      <c r="C752" s="69">
        <v>43194</v>
      </c>
      <c r="D752" s="68" t="s">
        <v>23</v>
      </c>
      <c r="E752" s="68">
        <v>21145</v>
      </c>
      <c r="F752" s="68" t="s">
        <v>1839</v>
      </c>
      <c r="G752" s="68" t="s">
        <v>2140</v>
      </c>
      <c r="H752" s="68">
        <v>-1</v>
      </c>
      <c r="I752" s="68">
        <v>-22.13</v>
      </c>
      <c r="J752" s="68">
        <v>-32</v>
      </c>
      <c r="K752" s="68">
        <v>0</v>
      </c>
      <c r="L752" s="68" t="s">
        <v>26</v>
      </c>
      <c r="M752" s="70" t="s">
        <v>20</v>
      </c>
      <c r="N752" s="68" t="s">
        <v>2130</v>
      </c>
      <c r="O752" s="68">
        <v>60926118</v>
      </c>
      <c r="P752" s="19" t="str">
        <f>MID(L752,3,3)</f>
        <v>OOS</v>
      </c>
      <c r="Q752" s="70" t="str">
        <f>IFERROR(MID(N752,5,FIND("/",N752,1)-1),LEFT(N752,3))</f>
        <v>SEL</v>
      </c>
      <c r="R752" s="70" t="str">
        <f>CONCATENATE(P752,Q752)</f>
        <v>OOSSEL</v>
      </c>
      <c r="S752" s="70" t="str">
        <f>VLOOKUP(R752,'Coding Matrix'!$D$8:$G$45,4,FALSE)</f>
        <v>Plant</v>
      </c>
      <c r="T752" s="70" t="str">
        <f>VLOOKUP(R752,'Coding Matrix'!$D$8:$E$45,2,FALSE)</f>
        <v>Seal Issues - Leakers</v>
      </c>
      <c r="V752" s="70" t="s">
        <v>2490</v>
      </c>
    </row>
    <row r="753" spans="1:22" ht="15" customHeight="1" x14ac:dyDescent="0.25">
      <c r="A753" s="68">
        <v>60</v>
      </c>
      <c r="B753" s="68" t="s">
        <v>15</v>
      </c>
      <c r="C753" s="69">
        <v>43194</v>
      </c>
      <c r="D753" s="68" t="s">
        <v>16</v>
      </c>
      <c r="E753" s="68">
        <v>26905</v>
      </c>
      <c r="F753" s="68" t="s">
        <v>17</v>
      </c>
      <c r="G753" s="68" t="s">
        <v>2116</v>
      </c>
      <c r="H753" s="68">
        <v>-1800</v>
      </c>
      <c r="I753" s="68">
        <v>-530.28</v>
      </c>
      <c r="J753" s="68">
        <v>-1800</v>
      </c>
      <c r="K753" s="68">
        <v>0</v>
      </c>
      <c r="L753" s="68" t="s">
        <v>22</v>
      </c>
      <c r="M753" s="70" t="s">
        <v>20</v>
      </c>
      <c r="N753" s="68" t="s">
        <v>2117</v>
      </c>
      <c r="O753" s="68">
        <v>60689165</v>
      </c>
      <c r="P753" s="19" t="str">
        <f>MID(L753,3,3)</f>
        <v>EXP</v>
      </c>
      <c r="Q753" s="70" t="str">
        <f>IFERROR(MID(N753,5,FIND("/",N753,1)-1),LEFT(N753,3))</f>
        <v>EXP</v>
      </c>
      <c r="R753" s="70" t="str">
        <f>CONCATENATE(P753,Q753)</f>
        <v>EXPEXP</v>
      </c>
      <c r="S753" s="70" t="str">
        <f>VLOOKUP(R753,'Coding Matrix'!$D$8:$G$45,4,FALSE)</f>
        <v>Supply Chain</v>
      </c>
      <c r="T753" s="70" t="str">
        <f>VLOOKUP(R753,'Coding Matrix'!$D$8:$E$45,2,FALSE)</f>
        <v>Repeat Primary code if other codes are not applicable</v>
      </c>
      <c r="V753" s="70" t="s">
        <v>2491</v>
      </c>
    </row>
    <row r="754" spans="1:22" ht="15" customHeight="1" x14ac:dyDescent="0.25">
      <c r="A754" s="68">
        <v>60</v>
      </c>
      <c r="B754" s="68" t="s">
        <v>15</v>
      </c>
      <c r="C754" s="69">
        <v>43194</v>
      </c>
      <c r="D754" s="68" t="s">
        <v>23</v>
      </c>
      <c r="E754" s="68">
        <v>45531</v>
      </c>
      <c r="F754" s="68" t="s">
        <v>1950</v>
      </c>
      <c r="G754" s="68" t="s">
        <v>2157</v>
      </c>
      <c r="H754" s="68">
        <v>-1</v>
      </c>
      <c r="I754" s="68">
        <v>-17.04</v>
      </c>
      <c r="J754" s="68">
        <v>-35</v>
      </c>
      <c r="K754" s="68">
        <v>0</v>
      </c>
      <c r="L754" s="68" t="s">
        <v>26</v>
      </c>
      <c r="M754" s="68" t="s">
        <v>20</v>
      </c>
      <c r="N754" s="68" t="s">
        <v>29</v>
      </c>
      <c r="O754" s="68">
        <v>60772545</v>
      </c>
      <c r="P754" s="19" t="str">
        <f>MID(L754,3,3)</f>
        <v>OOS</v>
      </c>
      <c r="Q754" s="70" t="str">
        <f>IFERROR(MID(N754,5,FIND("/",N754,1)-1),LEFT(N754,3))</f>
        <v>SEL</v>
      </c>
      <c r="R754" s="70" t="str">
        <f>CONCATENATE(P754,Q754)</f>
        <v>OOSSEL</v>
      </c>
      <c r="S754" s="70" t="str">
        <f>VLOOKUP(R754,'Coding Matrix'!$D$8:$G$45,4,FALSE)</f>
        <v>Plant</v>
      </c>
      <c r="T754" s="70" t="str">
        <f>VLOOKUP(R754,'Coding Matrix'!$D$8:$E$45,2,FALSE)</f>
        <v>Seal Issues - Leakers</v>
      </c>
      <c r="V754" s="70" t="s">
        <v>748</v>
      </c>
    </row>
    <row r="755" spans="1:22" ht="15" customHeight="1" x14ac:dyDescent="0.25">
      <c r="A755" s="68">
        <v>60</v>
      </c>
      <c r="B755" s="68" t="s">
        <v>15</v>
      </c>
      <c r="C755" s="69">
        <v>43194</v>
      </c>
      <c r="D755" s="68" t="s">
        <v>23</v>
      </c>
      <c r="E755" s="68">
        <v>45532</v>
      </c>
      <c r="F755" s="68" t="s">
        <v>2134</v>
      </c>
      <c r="G755" s="68" t="s">
        <v>1951</v>
      </c>
      <c r="H755" s="68">
        <v>-3</v>
      </c>
      <c r="I755" s="68">
        <v>-49.96</v>
      </c>
      <c r="J755" s="68">
        <v>-105</v>
      </c>
      <c r="K755" s="68">
        <v>0</v>
      </c>
      <c r="L755" s="68" t="s">
        <v>19</v>
      </c>
      <c r="M755" s="68" t="s">
        <v>20</v>
      </c>
      <c r="N755" s="68" t="s">
        <v>21</v>
      </c>
      <c r="O755" s="68">
        <v>60777780</v>
      </c>
      <c r="P755" s="19" t="str">
        <f>MID(L755,3,3)</f>
        <v>DMG</v>
      </c>
      <c r="Q755" s="70" t="str">
        <f>IFERROR(MID(N755,5,FIND("/",N755,1)-1),LEFT(N755,3))</f>
        <v>DWH</v>
      </c>
      <c r="R755" s="70" t="str">
        <f>CONCATENATE(P755,Q755)</f>
        <v>DMGDWH</v>
      </c>
      <c r="S755" s="70" t="str">
        <f>VLOOKUP(R755,'Coding Matrix'!$D$8:$G$45,4,FALSE)</f>
        <v>Plant</v>
      </c>
      <c r="T755" s="70" t="str">
        <f>VLOOKUP(R755,'Coding Matrix'!$D$8:$E$45,2,FALSE)</f>
        <v>Damage Warehouse - Material Handling Damage</v>
      </c>
      <c r="V755" s="70" t="s">
        <v>2492</v>
      </c>
    </row>
    <row r="756" spans="1:22" ht="15" customHeight="1" x14ac:dyDescent="0.25">
      <c r="A756" s="68">
        <v>60</v>
      </c>
      <c r="B756" s="68" t="s">
        <v>15</v>
      </c>
      <c r="C756" s="69">
        <v>43195</v>
      </c>
      <c r="D756" s="68" t="s">
        <v>23</v>
      </c>
      <c r="E756" s="68">
        <v>19961</v>
      </c>
      <c r="F756" s="68" t="s">
        <v>24</v>
      </c>
      <c r="G756" s="68" t="s">
        <v>25</v>
      </c>
      <c r="H756" s="68">
        <v>-1</v>
      </c>
      <c r="I756" s="68">
        <v>-18.45</v>
      </c>
      <c r="J756" s="68">
        <v>-21</v>
      </c>
      <c r="K756" s="68">
        <v>0</v>
      </c>
      <c r="L756" s="68" t="s">
        <v>2137</v>
      </c>
      <c r="M756" s="68" t="s">
        <v>20</v>
      </c>
      <c r="N756" s="68" t="s">
        <v>2138</v>
      </c>
      <c r="O756" s="68">
        <v>60935875</v>
      </c>
      <c r="P756" s="19" t="str">
        <f>MID(L756,3,3)</f>
        <v>OSS</v>
      </c>
      <c r="Q756" s="70" t="str">
        <f>IFERROR(MID(N756,5,FIND("/",N756,1)-1),LEFT(N756,3))</f>
        <v>OOS</v>
      </c>
      <c r="R756" s="57" t="s">
        <v>1594</v>
      </c>
      <c r="S756" s="70" t="str">
        <f>VLOOKUP(R756,'Coding Matrix'!$D$8:$G$45,4,FALSE)</f>
        <v>Plant</v>
      </c>
      <c r="T756" s="70" t="str">
        <f>VLOOKUP(R756,'Coding Matrix'!$D$8:$E$45,2,FALSE)</f>
        <v xml:space="preserve">Testing Lab/QA Sampling  </v>
      </c>
      <c r="U756" t="s">
        <v>2200</v>
      </c>
      <c r="V756" s="70" t="s">
        <v>2493</v>
      </c>
    </row>
    <row r="757" spans="1:22" ht="15" customHeight="1" x14ac:dyDescent="0.25">
      <c r="A757" s="68">
        <v>60</v>
      </c>
      <c r="B757" s="68" t="s">
        <v>15</v>
      </c>
      <c r="C757" s="69">
        <v>43195</v>
      </c>
      <c r="D757" s="68" t="s">
        <v>23</v>
      </c>
      <c r="E757" s="68">
        <v>22091</v>
      </c>
      <c r="F757" s="68" t="s">
        <v>2148</v>
      </c>
      <c r="G757" s="68" t="s">
        <v>1934</v>
      </c>
      <c r="H757" s="68">
        <v>-2</v>
      </c>
      <c r="I757" s="68">
        <v>-62.3</v>
      </c>
      <c r="J757" s="68">
        <v>-100</v>
      </c>
      <c r="K757" s="68">
        <v>0</v>
      </c>
      <c r="L757" s="68" t="s">
        <v>27</v>
      </c>
      <c r="M757" s="68" t="s">
        <v>20</v>
      </c>
      <c r="N757" s="68" t="s">
        <v>28</v>
      </c>
      <c r="O757" s="68">
        <v>60926108</v>
      </c>
      <c r="P757" s="19" t="str">
        <f>MID(L757,3,3)</f>
        <v>DMG</v>
      </c>
      <c r="Q757" s="70" t="str">
        <f>IFERROR(MID(N757,5,FIND("/",N757,1)-1),LEFT(N757,3))</f>
        <v>DWH</v>
      </c>
      <c r="R757" s="70" t="str">
        <f>CONCATENATE(P757,Q757)</f>
        <v>DMGDWH</v>
      </c>
      <c r="S757" s="70" t="str">
        <f>VLOOKUP(R757,'Coding Matrix'!$D$8:$G$45,4,FALSE)</f>
        <v>Plant</v>
      </c>
      <c r="T757" s="70" t="str">
        <f>VLOOKUP(R757,'Coding Matrix'!$D$8:$E$45,2,FALSE)</f>
        <v>Damage Warehouse - Material Handling Damage</v>
      </c>
      <c r="V757" s="70" t="s">
        <v>2494</v>
      </c>
    </row>
    <row r="758" spans="1:22" ht="15" customHeight="1" x14ac:dyDescent="0.25">
      <c r="A758" s="68">
        <v>60</v>
      </c>
      <c r="B758" s="68" t="s">
        <v>15</v>
      </c>
      <c r="C758" s="69">
        <v>43195</v>
      </c>
      <c r="D758" s="68" t="s">
        <v>23</v>
      </c>
      <c r="E758" s="68">
        <v>22613</v>
      </c>
      <c r="F758" s="68" t="s">
        <v>2047</v>
      </c>
      <c r="G758" s="68" t="s">
        <v>2152</v>
      </c>
      <c r="H758" s="68">
        <v>-5</v>
      </c>
      <c r="I758" s="68">
        <v>-45.5</v>
      </c>
      <c r="J758" s="68">
        <v>-45</v>
      </c>
      <c r="K758" s="68">
        <v>0</v>
      </c>
      <c r="L758" s="68" t="s">
        <v>2153</v>
      </c>
      <c r="M758" s="68" t="s">
        <v>20</v>
      </c>
      <c r="N758" s="68" t="s">
        <v>2154</v>
      </c>
      <c r="O758" s="68">
        <v>61225786</v>
      </c>
      <c r="P758" s="19" t="str">
        <f>MID(L758,3,3)</f>
        <v>RND</v>
      </c>
      <c r="Q758" s="70" t="str">
        <f>IFERROR(MID(N758,5,FIND("/",N758,1)-1),LEFT(N758,3))</f>
        <v>RND</v>
      </c>
      <c r="R758" s="57" t="s">
        <v>2198</v>
      </c>
      <c r="S758" s="70" t="str">
        <f>VLOOKUP(R758,'Coding Matrix'!$D$8:$G$45,4,FALSE)</f>
        <v xml:space="preserve">R&amp;D </v>
      </c>
      <c r="T758" s="70" t="str">
        <f>VLOOKUP(R758,'Coding Matrix'!$D$8:$E$45,2,FALSE)</f>
        <v>Test products and test runs</v>
      </c>
      <c r="U758" t="s">
        <v>2199</v>
      </c>
      <c r="V758" s="70" t="s">
        <v>2495</v>
      </c>
    </row>
    <row r="759" spans="1:22" ht="15" customHeight="1" x14ac:dyDescent="0.25">
      <c r="A759" s="68">
        <v>60</v>
      </c>
      <c r="B759" s="68" t="s">
        <v>15</v>
      </c>
      <c r="C759" s="69">
        <v>43196</v>
      </c>
      <c r="D759" s="68" t="s">
        <v>23</v>
      </c>
      <c r="E759" s="68">
        <v>19961</v>
      </c>
      <c r="F759" s="68" t="s">
        <v>24</v>
      </c>
      <c r="G759" s="68" t="s">
        <v>25</v>
      </c>
      <c r="H759" s="68">
        <v>-1</v>
      </c>
      <c r="I759" s="68">
        <v>-18.47</v>
      </c>
      <c r="J759" s="68">
        <v>-21</v>
      </c>
      <c r="K759" s="68">
        <v>0</v>
      </c>
      <c r="L759" s="68" t="s">
        <v>26</v>
      </c>
      <c r="M759" s="68" t="s">
        <v>20</v>
      </c>
      <c r="N759" s="68" t="s">
        <v>2139</v>
      </c>
      <c r="O759" s="68">
        <v>60935877</v>
      </c>
      <c r="P759" s="19" t="str">
        <f>MID(L759,3,3)</f>
        <v>OOS</v>
      </c>
      <c r="Q759" s="70" t="str">
        <f>IFERROR(MID(N759,5,FIND("/",N759,1)-1),LEFT(N759,3))</f>
        <v>MIC</v>
      </c>
      <c r="R759" s="70" t="str">
        <f>CONCATENATE(P759,Q759)</f>
        <v>OOSMIC</v>
      </c>
      <c r="S759" s="70" t="str">
        <f>VLOOKUP(R759,'Coding Matrix'!$D$8:$G$45,4,FALSE)</f>
        <v>Plant</v>
      </c>
      <c r="T759" s="70" t="str">
        <f>VLOOKUP(R759,'Coding Matrix'!$D$8:$E$45,2,FALSE)</f>
        <v>Micro issue</v>
      </c>
      <c r="V759" s="70" t="s">
        <v>2493</v>
      </c>
    </row>
    <row r="760" spans="1:22" ht="15" customHeight="1" x14ac:dyDescent="0.25">
      <c r="A760">
        <v>60</v>
      </c>
      <c r="B760" s="70" t="s">
        <v>15</v>
      </c>
      <c r="C760" s="71">
        <v>43196</v>
      </c>
      <c r="D760" s="70" t="s">
        <v>23</v>
      </c>
      <c r="E760" s="70">
        <v>22284</v>
      </c>
      <c r="F760" s="70" t="s">
        <v>82</v>
      </c>
      <c r="G760" s="70" t="s">
        <v>2150</v>
      </c>
      <c r="H760" s="70">
        <v>-1</v>
      </c>
      <c r="I760" s="70">
        <v>-30.88</v>
      </c>
      <c r="J760" s="70">
        <v>-50</v>
      </c>
      <c r="K760" s="70">
        <v>0</v>
      </c>
      <c r="L760" s="70" t="s">
        <v>34</v>
      </c>
      <c r="M760" s="70" t="s">
        <v>20</v>
      </c>
      <c r="N760" s="70" t="s">
        <v>2151</v>
      </c>
      <c r="O760" s="70">
        <v>61225787</v>
      </c>
      <c r="P760" s="19" t="str">
        <f>MID(L760,3,3)</f>
        <v>OOS</v>
      </c>
      <c r="Q760" s="70" t="str">
        <f>IFERROR(MID(N760,5,FIND("/",N760,1)-1),LEFT(N760,3))</f>
        <v>MIC</v>
      </c>
      <c r="R760" s="70" t="str">
        <f>CONCATENATE(P760,Q760)</f>
        <v>OOSMIC</v>
      </c>
      <c r="S760" s="70" t="str">
        <f>VLOOKUP(R760,'Coding Matrix'!$D$8:$G$45,4,FALSE)</f>
        <v>Plant</v>
      </c>
      <c r="T760" s="70" t="str">
        <f>VLOOKUP(R760,'Coding Matrix'!$D$8:$E$45,2,FALSE)</f>
        <v>Micro issue</v>
      </c>
      <c r="V760" s="70" t="s">
        <v>640</v>
      </c>
    </row>
    <row r="761" spans="1:22" ht="15" customHeight="1" x14ac:dyDescent="0.25">
      <c r="A761" s="70">
        <v>60</v>
      </c>
      <c r="B761" s="70" t="s">
        <v>15</v>
      </c>
      <c r="C761" s="71">
        <v>43196</v>
      </c>
      <c r="D761" s="70" t="s">
        <v>23</v>
      </c>
      <c r="E761" s="70">
        <v>40013</v>
      </c>
      <c r="F761" s="70" t="s">
        <v>196</v>
      </c>
      <c r="G761" s="70" t="s">
        <v>2155</v>
      </c>
      <c r="H761" s="70">
        <v>-1</v>
      </c>
      <c r="I761" s="70">
        <v>-18.47</v>
      </c>
      <c r="J761" s="70">
        <v>-35</v>
      </c>
      <c r="K761" s="70">
        <v>0</v>
      </c>
      <c r="L761" s="70" t="s">
        <v>26</v>
      </c>
      <c r="M761" s="70" t="s">
        <v>20</v>
      </c>
      <c r="N761" s="70" t="s">
        <v>2156</v>
      </c>
      <c r="O761" s="70">
        <v>60924834</v>
      </c>
      <c r="P761" s="19" t="str">
        <f>MID(L761,3,3)</f>
        <v>OOS</v>
      </c>
      <c r="Q761" s="70" t="str">
        <f>IFERROR(MID(N761,5,FIND("/",N761,1)-1),LEFT(N761,3))</f>
        <v>SEL</v>
      </c>
      <c r="R761" s="70" t="str">
        <f>CONCATENATE(P761,Q761)</f>
        <v>OOSSEL</v>
      </c>
      <c r="S761" s="70" t="str">
        <f>VLOOKUP(R761,'Coding Matrix'!$D$8:$G$45,4,FALSE)</f>
        <v>Plant</v>
      </c>
      <c r="T761" s="70" t="str">
        <f>VLOOKUP(R761,'Coding Matrix'!$D$8:$E$45,2,FALSE)</f>
        <v>Seal Issues - Leakers</v>
      </c>
      <c r="V761" s="70" t="s">
        <v>2496</v>
      </c>
    </row>
    <row r="762" spans="1:22" ht="15" customHeight="1" x14ac:dyDescent="0.25">
      <c r="A762" s="70">
        <v>60</v>
      </c>
      <c r="B762" s="70" t="s">
        <v>15</v>
      </c>
      <c r="C762" s="71">
        <v>43196</v>
      </c>
      <c r="D762" s="70" t="s">
        <v>23</v>
      </c>
      <c r="E762" s="70">
        <v>45531</v>
      </c>
      <c r="F762" s="70" t="s">
        <v>1950</v>
      </c>
      <c r="G762" s="70" t="s">
        <v>2157</v>
      </c>
      <c r="H762" s="70">
        <v>-2</v>
      </c>
      <c r="I762" s="70">
        <v>-33.97</v>
      </c>
      <c r="J762" s="70">
        <v>-70</v>
      </c>
      <c r="K762" s="70">
        <v>0</v>
      </c>
      <c r="L762" s="70" t="s">
        <v>19</v>
      </c>
      <c r="M762" s="70" t="s">
        <v>20</v>
      </c>
      <c r="N762" s="70" t="s">
        <v>2158</v>
      </c>
      <c r="O762" s="70">
        <v>60925813</v>
      </c>
      <c r="P762" s="19" t="str">
        <f>MID(L762,3,3)</f>
        <v>DMG</v>
      </c>
      <c r="Q762" s="70" t="str">
        <f>IFERROR(MID(N762,5,FIND("/",N762,1)-1),LEFT(N762,3))</f>
        <v>DWH</v>
      </c>
      <c r="R762" s="70" t="str">
        <f>CONCATENATE(P762,Q762)</f>
        <v>DMGDWH</v>
      </c>
      <c r="S762" s="70" t="str">
        <f>VLOOKUP(R762,'Coding Matrix'!$D$8:$G$45,4,FALSE)</f>
        <v>Plant</v>
      </c>
      <c r="T762" s="70" t="str">
        <f>VLOOKUP(R762,'Coding Matrix'!$D$8:$E$45,2,FALSE)</f>
        <v>Damage Warehouse - Material Handling Damage</v>
      </c>
      <c r="V762" s="70" t="s">
        <v>748</v>
      </c>
    </row>
    <row r="763" spans="1:22" ht="15" customHeight="1" x14ac:dyDescent="0.25">
      <c r="A763" s="70">
        <v>60</v>
      </c>
      <c r="B763" s="70" t="s">
        <v>15</v>
      </c>
      <c r="C763" s="71">
        <v>43196</v>
      </c>
      <c r="D763" s="70" t="s">
        <v>23</v>
      </c>
      <c r="E763" s="70">
        <v>45531</v>
      </c>
      <c r="F763" s="70" t="s">
        <v>2159</v>
      </c>
      <c r="G763" s="70" t="s">
        <v>2157</v>
      </c>
      <c r="H763" s="70">
        <v>-1</v>
      </c>
      <c r="I763" s="70">
        <v>-16.98</v>
      </c>
      <c r="J763" s="70">
        <v>-35</v>
      </c>
      <c r="K763" s="70">
        <v>0</v>
      </c>
      <c r="L763" s="70" t="s">
        <v>26</v>
      </c>
      <c r="M763" s="70" t="s">
        <v>20</v>
      </c>
      <c r="N763" s="70" t="s">
        <v>2160</v>
      </c>
      <c r="O763" s="70">
        <v>60925814</v>
      </c>
      <c r="P763" s="19" t="str">
        <f>MID(L763,3,3)</f>
        <v>OOS</v>
      </c>
      <c r="Q763" s="70" t="str">
        <f>IFERROR(MID(N763,5,FIND("/",N763,1)-1),LEFT(N763,3))</f>
        <v>SEL</v>
      </c>
      <c r="R763" s="70" t="str">
        <f>CONCATENATE(P763,Q763)</f>
        <v>OOSSEL</v>
      </c>
      <c r="S763" s="70" t="str">
        <f>VLOOKUP(R763,'Coding Matrix'!$D$8:$G$45,4,FALSE)</f>
        <v>Plant</v>
      </c>
      <c r="T763" s="70" t="str">
        <f>VLOOKUP(R763,'Coding Matrix'!$D$8:$E$45,2,FALSE)</f>
        <v>Seal Issues - Leakers</v>
      </c>
      <c r="V763" s="70" t="s">
        <v>2497</v>
      </c>
    </row>
    <row r="764" spans="1:22" ht="15" customHeight="1" x14ac:dyDescent="0.25">
      <c r="A764" s="70">
        <v>60</v>
      </c>
      <c r="B764" s="70" t="s">
        <v>15</v>
      </c>
      <c r="C764" s="71">
        <v>43196</v>
      </c>
      <c r="D764" s="70" t="s">
        <v>23</v>
      </c>
      <c r="E764" s="70">
        <v>58500</v>
      </c>
      <c r="F764" s="70" t="s">
        <v>1950</v>
      </c>
      <c r="G764" s="70" t="s">
        <v>2161</v>
      </c>
      <c r="H764" s="70">
        <v>-1</v>
      </c>
      <c r="I764" s="70">
        <v>-20.12</v>
      </c>
      <c r="J764" s="70">
        <v>-35</v>
      </c>
      <c r="K764" s="70">
        <v>0</v>
      </c>
      <c r="L764" s="70" t="s">
        <v>26</v>
      </c>
      <c r="M764" s="70" t="s">
        <v>20</v>
      </c>
      <c r="N764" s="70" t="s">
        <v>2156</v>
      </c>
      <c r="O764" s="70">
        <v>60924832</v>
      </c>
      <c r="P764" s="19" t="str">
        <f>MID(L764,3,3)</f>
        <v>OOS</v>
      </c>
      <c r="Q764" s="70" t="str">
        <f>IFERROR(MID(N764,5,FIND("/",N764,1)-1),LEFT(N764,3))</f>
        <v>SEL</v>
      </c>
      <c r="R764" s="70" t="str">
        <f>CONCATENATE(P764,Q764)</f>
        <v>OOSSEL</v>
      </c>
      <c r="S764" s="70" t="str">
        <f>VLOOKUP(R764,'Coding Matrix'!$D$8:$G$45,4,FALSE)</f>
        <v>Plant</v>
      </c>
      <c r="T764" s="70" t="str">
        <f>VLOOKUP(R764,'Coding Matrix'!$D$8:$E$45,2,FALSE)</f>
        <v>Seal Issues - Leakers</v>
      </c>
      <c r="V764" s="70" t="s">
        <v>770</v>
      </c>
    </row>
    <row r="765" spans="1:22" ht="15" customHeight="1" x14ac:dyDescent="0.25">
      <c r="A765" s="70">
        <v>60</v>
      </c>
      <c r="B765" s="70" t="s">
        <v>15</v>
      </c>
      <c r="C765" s="71">
        <v>43198</v>
      </c>
      <c r="D765" s="70" t="s">
        <v>60</v>
      </c>
      <c r="E765" s="70">
        <v>37110</v>
      </c>
      <c r="F765" s="70" t="s">
        <v>17</v>
      </c>
      <c r="G765" s="70" t="s">
        <v>2168</v>
      </c>
      <c r="H765" s="70">
        <v>-334</v>
      </c>
      <c r="I765" s="70">
        <v>-104.6</v>
      </c>
      <c r="J765" s="70">
        <v>-334</v>
      </c>
      <c r="K765" s="70">
        <v>0</v>
      </c>
      <c r="L765" s="70" t="s">
        <v>31</v>
      </c>
      <c r="M765" s="70" t="s">
        <v>2169</v>
      </c>
      <c r="N765" s="70" t="s">
        <v>1850</v>
      </c>
      <c r="O765" s="70">
        <v>60011605</v>
      </c>
      <c r="P765" s="19" t="str">
        <f>MID(L765,3,3)</f>
        <v xml:space="preserve">   </v>
      </c>
      <c r="Q765" s="70" t="str">
        <f>IFERROR(MID(N765,5,FIND("/",N765,1)-1),LEFT(N765,3))</f>
        <v>WHD</v>
      </c>
      <c r="R765" s="70" t="s">
        <v>1595</v>
      </c>
      <c r="S765" s="70" t="str">
        <f>VLOOKUP(R765,'Coding Matrix'!$D$8:$G$45,4,FALSE)</f>
        <v>Plant</v>
      </c>
      <c r="T765" s="70" t="str">
        <f>VLOOKUP(R765,'Coding Matrix'!$D$8:$E$45,2,FALSE)</f>
        <v>Damage Warehouse - Material Handling Damage</v>
      </c>
      <c r="U765" t="s">
        <v>2178</v>
      </c>
      <c r="V765" s="70" t="s">
        <v>2498</v>
      </c>
    </row>
    <row r="766" spans="1:22" ht="15" customHeight="1" x14ac:dyDescent="0.25">
      <c r="A766" s="70">
        <v>60</v>
      </c>
      <c r="B766" s="70" t="s">
        <v>15</v>
      </c>
      <c r="C766" s="71">
        <v>43199</v>
      </c>
      <c r="D766" s="70" t="s">
        <v>23</v>
      </c>
      <c r="E766" s="70">
        <v>19961</v>
      </c>
      <c r="F766" s="70" t="s">
        <v>24</v>
      </c>
      <c r="G766" s="70" t="s">
        <v>25</v>
      </c>
      <c r="H766" s="70">
        <v>-1</v>
      </c>
      <c r="I766" s="70">
        <v>-18.45</v>
      </c>
      <c r="J766" s="70">
        <v>-21</v>
      </c>
      <c r="K766" s="70">
        <v>0</v>
      </c>
      <c r="L766" s="70" t="s">
        <v>34</v>
      </c>
      <c r="M766" s="70" t="s">
        <v>20</v>
      </c>
      <c r="N766" s="70" t="s">
        <v>382</v>
      </c>
      <c r="O766" s="70">
        <v>60898095</v>
      </c>
      <c r="P766" s="19" t="str">
        <f>MID(L766,3,3)</f>
        <v>OOS</v>
      </c>
      <c r="Q766" s="70" t="str">
        <f>IFERROR(MID(N766,5,FIND("/",N766,1)-1),LEFT(N766,3))</f>
        <v>TST</v>
      </c>
      <c r="R766" s="70" t="str">
        <f>CONCATENATE(P766,Q766)</f>
        <v>OOSTST</v>
      </c>
      <c r="S766" s="70" t="str">
        <f>VLOOKUP(R766,'Coding Matrix'!$D$8:$G$45,4,FALSE)</f>
        <v>Plant</v>
      </c>
      <c r="T766" s="70" t="str">
        <f>VLOOKUP(R766,'Coding Matrix'!$D$8:$E$45,2,FALSE)</f>
        <v xml:space="preserve">Testing Lab/QA Sampling  </v>
      </c>
      <c r="V766" s="70" t="s">
        <v>2493</v>
      </c>
    </row>
    <row r="767" spans="1:22" ht="15" customHeight="1" x14ac:dyDescent="0.25">
      <c r="A767" s="70">
        <v>60</v>
      </c>
      <c r="B767" s="70" t="s">
        <v>15</v>
      </c>
      <c r="C767" s="71">
        <v>43199</v>
      </c>
      <c r="D767" s="70" t="s">
        <v>23</v>
      </c>
      <c r="E767" s="70">
        <v>19961</v>
      </c>
      <c r="F767" s="70" t="s">
        <v>24</v>
      </c>
      <c r="G767" s="70" t="s">
        <v>25</v>
      </c>
      <c r="H767" s="70">
        <v>-1</v>
      </c>
      <c r="I767" s="70">
        <v>-18.45</v>
      </c>
      <c r="J767" s="70">
        <v>-21</v>
      </c>
      <c r="K767" s="70">
        <v>0</v>
      </c>
      <c r="L767" s="70" t="s">
        <v>34</v>
      </c>
      <c r="M767" s="70" t="s">
        <v>20</v>
      </c>
      <c r="N767" s="70" t="s">
        <v>382</v>
      </c>
      <c r="O767" s="70">
        <v>60898096</v>
      </c>
      <c r="P767" s="19" t="str">
        <f>MID(L767,3,3)</f>
        <v>OOS</v>
      </c>
      <c r="Q767" s="70" t="str">
        <f>IFERROR(MID(N767,5,FIND("/",N767,1)-1),LEFT(N767,3))</f>
        <v>TST</v>
      </c>
      <c r="R767" s="70" t="str">
        <f>CONCATENATE(P767,Q767)</f>
        <v>OOSTST</v>
      </c>
      <c r="S767" s="70" t="str">
        <f>VLOOKUP(R767,'Coding Matrix'!$D$8:$G$45,4,FALSE)</f>
        <v>Plant</v>
      </c>
      <c r="T767" s="70" t="str">
        <f>VLOOKUP(R767,'Coding Matrix'!$D$8:$E$45,2,FALSE)</f>
        <v xml:space="preserve">Testing Lab/QA Sampling  </v>
      </c>
      <c r="V767" s="70" t="s">
        <v>2493</v>
      </c>
    </row>
    <row r="768" spans="1:22" ht="15" customHeight="1" x14ac:dyDescent="0.25">
      <c r="A768" s="70">
        <v>60</v>
      </c>
      <c r="B768" s="70" t="s">
        <v>15</v>
      </c>
      <c r="C768" s="71">
        <v>43199</v>
      </c>
      <c r="D768" s="70" t="s">
        <v>23</v>
      </c>
      <c r="E768" s="70">
        <v>19961</v>
      </c>
      <c r="F768" s="70" t="s">
        <v>24</v>
      </c>
      <c r="G768" s="70" t="s">
        <v>25</v>
      </c>
      <c r="H768" s="70">
        <v>-1</v>
      </c>
      <c r="I768" s="70">
        <v>-18.45</v>
      </c>
      <c r="J768" s="70">
        <v>-21</v>
      </c>
      <c r="K768" s="70">
        <v>0</v>
      </c>
      <c r="L768" s="70" t="s">
        <v>34</v>
      </c>
      <c r="M768" s="70" t="s">
        <v>20</v>
      </c>
      <c r="N768" s="70" t="s">
        <v>382</v>
      </c>
      <c r="O768" s="70">
        <v>60898093</v>
      </c>
      <c r="P768" s="19" t="str">
        <f>MID(L768,3,3)</f>
        <v>OOS</v>
      </c>
      <c r="Q768" s="70" t="str">
        <f>IFERROR(MID(N768,5,FIND("/",N768,1)-1),LEFT(N768,3))</f>
        <v>TST</v>
      </c>
      <c r="R768" s="70" t="str">
        <f>CONCATENATE(P768,Q768)</f>
        <v>OOSTST</v>
      </c>
      <c r="S768" s="70" t="str">
        <f>VLOOKUP(R768,'Coding Matrix'!$D$8:$G$45,4,FALSE)</f>
        <v>Plant</v>
      </c>
      <c r="T768" s="70" t="str">
        <f>VLOOKUP(R768,'Coding Matrix'!$D$8:$E$45,2,FALSE)</f>
        <v xml:space="preserve">Testing Lab/QA Sampling  </v>
      </c>
      <c r="V768" s="70" t="s">
        <v>2493</v>
      </c>
    </row>
    <row r="769" spans="1:22" ht="15" customHeight="1" x14ac:dyDescent="0.25">
      <c r="A769" s="70">
        <v>60</v>
      </c>
      <c r="B769" s="70" t="s">
        <v>15</v>
      </c>
      <c r="C769" s="71">
        <v>43199</v>
      </c>
      <c r="D769" s="70" t="s">
        <v>23</v>
      </c>
      <c r="E769" s="70">
        <v>19961</v>
      </c>
      <c r="F769" s="70" t="s">
        <v>24</v>
      </c>
      <c r="G769" s="70" t="s">
        <v>25</v>
      </c>
      <c r="H769" s="70">
        <v>-1</v>
      </c>
      <c r="I769" s="70">
        <v>-18.45</v>
      </c>
      <c r="J769" s="70">
        <v>-21</v>
      </c>
      <c r="K769" s="70">
        <v>0</v>
      </c>
      <c r="L769" s="70" t="s">
        <v>26</v>
      </c>
      <c r="M769" s="70" t="s">
        <v>20</v>
      </c>
      <c r="N769" s="70" t="s">
        <v>392</v>
      </c>
      <c r="O769" s="70">
        <v>60935876</v>
      </c>
      <c r="P769" s="19" t="str">
        <f>MID(L769,3,3)</f>
        <v>OOS</v>
      </c>
      <c r="Q769" s="70" t="str">
        <f>IFERROR(MID(N769,5,FIND("/",N769,1)-1),LEFT(N769,3))</f>
        <v>TST</v>
      </c>
      <c r="R769" s="70" t="str">
        <f>CONCATENATE(P769,Q769)</f>
        <v>OOSTST</v>
      </c>
      <c r="S769" s="70" t="str">
        <f>VLOOKUP(R769,'Coding Matrix'!$D$8:$G$45,4,FALSE)</f>
        <v>Plant</v>
      </c>
      <c r="T769" s="70" t="str">
        <f>VLOOKUP(R769,'Coding Matrix'!$D$8:$E$45,2,FALSE)</f>
        <v xml:space="preserve">Testing Lab/QA Sampling  </v>
      </c>
      <c r="V769" s="70" t="s">
        <v>2493</v>
      </c>
    </row>
    <row r="770" spans="1:22" ht="15" customHeight="1" x14ac:dyDescent="0.25">
      <c r="A770" s="70">
        <v>60</v>
      </c>
      <c r="B770" s="70" t="s">
        <v>15</v>
      </c>
      <c r="C770" s="71">
        <v>43199</v>
      </c>
      <c r="D770" s="70" t="s">
        <v>23</v>
      </c>
      <c r="E770" s="70">
        <v>22353</v>
      </c>
      <c r="F770" s="70" t="s">
        <v>398</v>
      </c>
      <c r="G770" s="70" t="s">
        <v>399</v>
      </c>
      <c r="H770" s="70">
        <v>-1</v>
      </c>
      <c r="I770" s="70">
        <v>-15.28</v>
      </c>
      <c r="J770" s="70">
        <v>-12</v>
      </c>
      <c r="K770" s="70">
        <v>0</v>
      </c>
      <c r="L770" s="70" t="s">
        <v>34</v>
      </c>
      <c r="M770" s="70" t="s">
        <v>20</v>
      </c>
      <c r="N770" s="70" t="s">
        <v>382</v>
      </c>
      <c r="O770" s="70">
        <v>60564538</v>
      </c>
      <c r="P770" s="19" t="str">
        <f>MID(L770,3,3)</f>
        <v>OOS</v>
      </c>
      <c r="Q770" s="70" t="str">
        <f>IFERROR(MID(N770,5,FIND("/",N770,1)-1),LEFT(N770,3))</f>
        <v>TST</v>
      </c>
      <c r="R770" s="70" t="str">
        <f>CONCATENATE(P770,Q770)</f>
        <v>OOSTST</v>
      </c>
      <c r="S770" s="70" t="str">
        <f>VLOOKUP(R770,'Coding Matrix'!$D$8:$G$45,4,FALSE)</f>
        <v>Plant</v>
      </c>
      <c r="T770" s="70" t="str">
        <f>VLOOKUP(R770,'Coding Matrix'!$D$8:$E$45,2,FALSE)</f>
        <v xml:space="preserve">Testing Lab/QA Sampling  </v>
      </c>
      <c r="V770" s="70" t="s">
        <v>2499</v>
      </c>
    </row>
    <row r="771" spans="1:22" ht="15" customHeight="1" x14ac:dyDescent="0.25">
      <c r="A771" s="70">
        <v>60</v>
      </c>
      <c r="B771" s="70" t="s">
        <v>15</v>
      </c>
      <c r="C771" s="71">
        <v>43199</v>
      </c>
      <c r="D771" s="70" t="s">
        <v>60</v>
      </c>
      <c r="E771" s="70">
        <v>23133</v>
      </c>
      <c r="F771" s="70" t="s">
        <v>17</v>
      </c>
      <c r="G771" s="70" t="s">
        <v>266</v>
      </c>
      <c r="H771" s="70">
        <v>-1</v>
      </c>
      <c r="I771" s="70">
        <v>-19.850000000000001</v>
      </c>
      <c r="J771" s="70">
        <v>-1</v>
      </c>
      <c r="K771" s="70">
        <v>0</v>
      </c>
      <c r="L771" s="70" t="s">
        <v>31</v>
      </c>
      <c r="M771" s="70">
        <v>1</v>
      </c>
      <c r="N771" s="70" t="s">
        <v>414</v>
      </c>
      <c r="O771" s="70">
        <v>60935327</v>
      </c>
      <c r="P771" s="19" t="str">
        <f>MID(L771,3,3)</f>
        <v xml:space="preserve">   </v>
      </c>
      <c r="Q771" s="70" t="str">
        <f>IFERROR(MID(N771,5,FIND("/",N771,1)-1),LEFT(N771,3))</f>
        <v>PFM</v>
      </c>
      <c r="R771" s="57" t="s">
        <v>1599</v>
      </c>
      <c r="S771" s="70" t="str">
        <f>VLOOKUP(R771,'Coding Matrix'!$D$8:$G$45,4,FALSE)</f>
        <v>Plant</v>
      </c>
      <c r="T771" s="70" t="str">
        <f>VLOOKUP(R771,'Coding Matrix'!$D$8:$E$45,2,FALSE)</f>
        <v>Plant Packaging issue</v>
      </c>
      <c r="U771" t="s">
        <v>1589</v>
      </c>
      <c r="V771" s="70" t="s">
        <v>2300</v>
      </c>
    </row>
    <row r="772" spans="1:22" ht="15" customHeight="1" x14ac:dyDescent="0.25">
      <c r="A772" s="70">
        <v>60</v>
      </c>
      <c r="B772" s="70" t="s">
        <v>15</v>
      </c>
      <c r="C772" s="71">
        <v>43200</v>
      </c>
      <c r="D772" s="70" t="s">
        <v>23</v>
      </c>
      <c r="E772" s="70">
        <v>13113</v>
      </c>
      <c r="F772" s="70" t="s">
        <v>381</v>
      </c>
      <c r="G772" s="70" t="s">
        <v>219</v>
      </c>
      <c r="H772" s="70">
        <v>-1</v>
      </c>
      <c r="I772" s="70">
        <v>-19.079999999999998</v>
      </c>
      <c r="J772" s="70">
        <v>-31.4</v>
      </c>
      <c r="K772" s="70">
        <v>0</v>
      </c>
      <c r="L772" s="70" t="s">
        <v>34</v>
      </c>
      <c r="M772" s="70" t="s">
        <v>20</v>
      </c>
      <c r="N772" s="70" t="s">
        <v>382</v>
      </c>
      <c r="O772" s="70">
        <v>61225783</v>
      </c>
      <c r="P772" s="19" t="str">
        <f>MID(L772,3,3)</f>
        <v>OOS</v>
      </c>
      <c r="Q772" s="70" t="str">
        <f>IFERROR(MID(N772,5,FIND("/",N772,1)-1),LEFT(N772,3))</f>
        <v>TST</v>
      </c>
      <c r="R772" s="70" t="str">
        <f>CONCATENATE(P772,Q772)</f>
        <v>OOSTST</v>
      </c>
      <c r="S772" s="70" t="str">
        <f>VLOOKUP(R772,'Coding Matrix'!$D$8:$G$45,4,FALSE)</f>
        <v>Plant</v>
      </c>
      <c r="T772" s="70" t="str">
        <f>VLOOKUP(R772,'Coding Matrix'!$D$8:$E$45,2,FALSE)</f>
        <v xml:space="preserve">Testing Lab/QA Sampling  </v>
      </c>
      <c r="V772" s="70" t="s">
        <v>2500</v>
      </c>
    </row>
    <row r="773" spans="1:22" ht="15" customHeight="1" x14ac:dyDescent="0.25">
      <c r="A773" s="70">
        <v>60</v>
      </c>
      <c r="B773" s="70" t="s">
        <v>15</v>
      </c>
      <c r="C773" s="71">
        <v>43200</v>
      </c>
      <c r="D773" s="70" t="s">
        <v>23</v>
      </c>
      <c r="E773" s="70">
        <v>14774</v>
      </c>
      <c r="F773" s="70" t="s">
        <v>383</v>
      </c>
      <c r="G773" s="70" t="s">
        <v>384</v>
      </c>
      <c r="H773" s="70">
        <v>-1</v>
      </c>
      <c r="I773" s="70">
        <v>-7.32</v>
      </c>
      <c r="J773" s="70">
        <v>-6.3</v>
      </c>
      <c r="K773" s="70">
        <v>0</v>
      </c>
      <c r="L773" s="70" t="s">
        <v>34</v>
      </c>
      <c r="M773" s="70" t="s">
        <v>20</v>
      </c>
      <c r="N773" s="70" t="s">
        <v>382</v>
      </c>
      <c r="O773" s="70">
        <v>60564537</v>
      </c>
      <c r="P773" s="19" t="str">
        <f>MID(L773,3,3)</f>
        <v>OOS</v>
      </c>
      <c r="Q773" s="70" t="str">
        <f>IFERROR(MID(N773,5,FIND("/",N773,1)-1),LEFT(N773,3))</f>
        <v>TST</v>
      </c>
      <c r="R773" s="70" t="str">
        <f>CONCATENATE(P773,Q773)</f>
        <v>OOSTST</v>
      </c>
      <c r="S773" s="70" t="str">
        <f>VLOOKUP(R773,'Coding Matrix'!$D$8:$G$45,4,FALSE)</f>
        <v>Plant</v>
      </c>
      <c r="T773" s="70" t="str">
        <f>VLOOKUP(R773,'Coding Matrix'!$D$8:$E$45,2,FALSE)</f>
        <v xml:space="preserve">Testing Lab/QA Sampling  </v>
      </c>
      <c r="V773" s="70" t="s">
        <v>2501</v>
      </c>
    </row>
    <row r="774" spans="1:22" ht="15" customHeight="1" x14ac:dyDescent="0.25">
      <c r="A774" s="70">
        <v>60</v>
      </c>
      <c r="B774" s="70" t="s">
        <v>15</v>
      </c>
      <c r="C774" s="71">
        <v>43200</v>
      </c>
      <c r="D774" s="70" t="s">
        <v>23</v>
      </c>
      <c r="E774" s="70">
        <v>14781</v>
      </c>
      <c r="F774" s="70" t="s">
        <v>383</v>
      </c>
      <c r="G774" s="70" t="s">
        <v>385</v>
      </c>
      <c r="H774" s="70">
        <v>-1</v>
      </c>
      <c r="I774" s="70">
        <v>-19.579999999999998</v>
      </c>
      <c r="J774" s="70">
        <v>-16.7</v>
      </c>
      <c r="K774" s="70">
        <v>0</v>
      </c>
      <c r="L774" s="70" t="s">
        <v>34</v>
      </c>
      <c r="M774" s="70" t="s">
        <v>20</v>
      </c>
      <c r="N774" s="70" t="s">
        <v>382</v>
      </c>
      <c r="O774" s="70">
        <v>60697599</v>
      </c>
      <c r="P774" s="19" t="str">
        <f>MID(L774,3,3)</f>
        <v>OOS</v>
      </c>
      <c r="Q774" s="70" t="str">
        <f>IFERROR(MID(N774,5,FIND("/",N774,1)-1),LEFT(N774,3))</f>
        <v>TST</v>
      </c>
      <c r="R774" s="70" t="str">
        <f>CONCATENATE(P774,Q774)</f>
        <v>OOSTST</v>
      </c>
      <c r="S774" s="70" t="str">
        <f>VLOOKUP(R774,'Coding Matrix'!$D$8:$G$45,4,FALSE)</f>
        <v>Plant</v>
      </c>
      <c r="T774" s="70" t="str">
        <f>VLOOKUP(R774,'Coding Matrix'!$D$8:$E$45,2,FALSE)</f>
        <v xml:space="preserve">Testing Lab/QA Sampling  </v>
      </c>
      <c r="V774" s="70" t="s">
        <v>2502</v>
      </c>
    </row>
    <row r="775" spans="1:22" ht="15" customHeight="1" x14ac:dyDescent="0.25">
      <c r="A775" s="70">
        <v>60</v>
      </c>
      <c r="B775" s="70" t="s">
        <v>15</v>
      </c>
      <c r="C775" s="71">
        <v>43200</v>
      </c>
      <c r="D775" s="70" t="s">
        <v>23</v>
      </c>
      <c r="E775" s="70">
        <v>14781</v>
      </c>
      <c r="F775" s="70" t="s">
        <v>383</v>
      </c>
      <c r="G775" s="70" t="s">
        <v>385</v>
      </c>
      <c r="H775" s="70">
        <v>-2</v>
      </c>
      <c r="I775" s="70">
        <v>-39.159999999999997</v>
      </c>
      <c r="J775" s="70">
        <v>-33.4</v>
      </c>
      <c r="K775" s="70">
        <v>0</v>
      </c>
      <c r="L775" s="70" t="s">
        <v>34</v>
      </c>
      <c r="M775" s="70" t="s">
        <v>20</v>
      </c>
      <c r="N775" s="70" t="s">
        <v>382</v>
      </c>
      <c r="O775" s="70">
        <v>61074406</v>
      </c>
      <c r="P775" s="19" t="str">
        <f>MID(L775,3,3)</f>
        <v>OOS</v>
      </c>
      <c r="Q775" s="70" t="str">
        <f>IFERROR(MID(N775,5,FIND("/",N775,1)-1),LEFT(N775,3))</f>
        <v>TST</v>
      </c>
      <c r="R775" s="70" t="str">
        <f>CONCATENATE(P775,Q775)</f>
        <v>OOSTST</v>
      </c>
      <c r="S775" s="70" t="str">
        <f>VLOOKUP(R775,'Coding Matrix'!$D$8:$G$45,4,FALSE)</f>
        <v>Plant</v>
      </c>
      <c r="T775" s="70" t="str">
        <f>VLOOKUP(R775,'Coding Matrix'!$D$8:$E$45,2,FALSE)</f>
        <v xml:space="preserve">Testing Lab/QA Sampling  </v>
      </c>
      <c r="V775" s="70" t="s">
        <v>2502</v>
      </c>
    </row>
    <row r="776" spans="1:22" ht="15" customHeight="1" x14ac:dyDescent="0.25">
      <c r="A776" s="70">
        <v>60</v>
      </c>
      <c r="B776" s="70" t="s">
        <v>15</v>
      </c>
      <c r="C776" s="71">
        <v>43200</v>
      </c>
      <c r="D776" s="70" t="s">
        <v>23</v>
      </c>
      <c r="E776" s="70">
        <v>16860</v>
      </c>
      <c r="F776" s="70" t="s">
        <v>82</v>
      </c>
      <c r="G776" s="70" t="s">
        <v>386</v>
      </c>
      <c r="H776" s="70">
        <v>-1</v>
      </c>
      <c r="I776" s="70">
        <v>-30.84</v>
      </c>
      <c r="J776" s="70">
        <v>-50</v>
      </c>
      <c r="K776" s="70">
        <v>0</v>
      </c>
      <c r="L776" s="70" t="s">
        <v>19</v>
      </c>
      <c r="M776" s="70" t="s">
        <v>20</v>
      </c>
      <c r="N776" s="70" t="s">
        <v>21</v>
      </c>
      <c r="O776" s="70">
        <v>60924522</v>
      </c>
      <c r="P776" s="19" t="str">
        <f>MID(L776,3,3)</f>
        <v>DMG</v>
      </c>
      <c r="Q776" s="70" t="str">
        <f>IFERROR(MID(N776,5,FIND("/",N776,1)-1),LEFT(N776,3))</f>
        <v>DWH</v>
      </c>
      <c r="R776" s="70" t="str">
        <f>CONCATENATE(P776,Q776)</f>
        <v>DMGDWH</v>
      </c>
      <c r="S776" s="70" t="str">
        <f>VLOOKUP(R776,'Coding Matrix'!$D$8:$G$45,4,FALSE)</f>
        <v>Plant</v>
      </c>
      <c r="T776" s="70" t="str">
        <f>VLOOKUP(R776,'Coding Matrix'!$D$8:$E$45,2,FALSE)</f>
        <v>Damage Warehouse - Material Handling Damage</v>
      </c>
      <c r="V776" s="70" t="s">
        <v>1405</v>
      </c>
    </row>
    <row r="777" spans="1:22" ht="15" customHeight="1" x14ac:dyDescent="0.25">
      <c r="A777" s="70">
        <v>60</v>
      </c>
      <c r="B777" s="70" t="s">
        <v>15</v>
      </c>
      <c r="C777" s="71">
        <v>43200</v>
      </c>
      <c r="D777" s="70" t="s">
        <v>23</v>
      </c>
      <c r="E777" s="70">
        <v>16963</v>
      </c>
      <c r="F777" s="70" t="s">
        <v>383</v>
      </c>
      <c r="G777" s="70" t="s">
        <v>387</v>
      </c>
      <c r="H777" s="70">
        <v>-1</v>
      </c>
      <c r="I777" s="70">
        <v>-19.25</v>
      </c>
      <c r="J777" s="70">
        <v>-18.8</v>
      </c>
      <c r="K777" s="70">
        <v>0</v>
      </c>
      <c r="L777" s="70" t="s">
        <v>34</v>
      </c>
      <c r="M777" s="70" t="s">
        <v>20</v>
      </c>
      <c r="N777" s="70" t="s">
        <v>382</v>
      </c>
      <c r="O777" s="70">
        <v>61074405</v>
      </c>
      <c r="P777" s="19" t="str">
        <f>MID(L777,3,3)</f>
        <v>OOS</v>
      </c>
      <c r="Q777" s="70" t="str">
        <f>IFERROR(MID(N777,5,FIND("/",N777,1)-1),LEFT(N777,3))</f>
        <v>TST</v>
      </c>
      <c r="R777" s="70" t="str">
        <f>CONCATENATE(P777,Q777)</f>
        <v>OOSTST</v>
      </c>
      <c r="S777" s="70" t="str">
        <f>VLOOKUP(R777,'Coding Matrix'!$D$8:$G$45,4,FALSE)</f>
        <v>Plant</v>
      </c>
      <c r="T777" s="70" t="str">
        <f>VLOOKUP(R777,'Coding Matrix'!$D$8:$E$45,2,FALSE)</f>
        <v xml:space="preserve">Testing Lab/QA Sampling  </v>
      </c>
      <c r="V777" s="70" t="s">
        <v>2503</v>
      </c>
    </row>
    <row r="778" spans="1:22" ht="15" customHeight="1" x14ac:dyDescent="0.25">
      <c r="A778" s="70">
        <v>60</v>
      </c>
      <c r="B778" s="70" t="s">
        <v>15</v>
      </c>
      <c r="C778" s="71">
        <v>43200</v>
      </c>
      <c r="D778" s="70" t="s">
        <v>23</v>
      </c>
      <c r="E778" s="70">
        <v>19948</v>
      </c>
      <c r="F778" s="70" t="s">
        <v>64</v>
      </c>
      <c r="G778" s="70" t="s">
        <v>390</v>
      </c>
      <c r="H778" s="70">
        <v>-1</v>
      </c>
      <c r="I778" s="70">
        <v>-17.8</v>
      </c>
      <c r="J778" s="70">
        <v>-16.899999999999999</v>
      </c>
      <c r="K778" s="70">
        <v>0</v>
      </c>
      <c r="L778" s="70" t="s">
        <v>26</v>
      </c>
      <c r="M778" s="70" t="s">
        <v>20</v>
      </c>
      <c r="N778" s="70" t="s">
        <v>391</v>
      </c>
      <c r="O778" s="70">
        <v>60697583</v>
      </c>
      <c r="P778" s="19" t="str">
        <f>MID(L778,3,3)</f>
        <v>OOS</v>
      </c>
      <c r="Q778" s="70" t="str">
        <f>IFERROR(MID(N778,5,FIND("/",N778,1)-1),LEFT(N778,3))</f>
        <v>TST</v>
      </c>
      <c r="R778" s="70" t="str">
        <f>CONCATENATE(P778,Q778)</f>
        <v>OOSTST</v>
      </c>
      <c r="S778" s="70" t="str">
        <f>VLOOKUP(R778,'Coding Matrix'!$D$8:$G$45,4,FALSE)</f>
        <v>Plant</v>
      </c>
      <c r="T778" s="70" t="str">
        <f>VLOOKUP(R778,'Coding Matrix'!$D$8:$E$45,2,FALSE)</f>
        <v xml:space="preserve">Testing Lab/QA Sampling  </v>
      </c>
      <c r="V778" s="70" t="s">
        <v>2439</v>
      </c>
    </row>
    <row r="779" spans="1:22" ht="15" customHeight="1" x14ac:dyDescent="0.25">
      <c r="A779" s="70">
        <v>60</v>
      </c>
      <c r="B779" s="70" t="s">
        <v>15</v>
      </c>
      <c r="C779" s="71">
        <v>43200</v>
      </c>
      <c r="D779" s="70" t="s">
        <v>23</v>
      </c>
      <c r="E779" s="70">
        <v>21740</v>
      </c>
      <c r="F779" s="70" t="s">
        <v>393</v>
      </c>
      <c r="G779" s="70" t="s">
        <v>394</v>
      </c>
      <c r="H779" s="70">
        <v>-1</v>
      </c>
      <c r="I779" s="70">
        <v>-17.079999999999998</v>
      </c>
      <c r="J779" s="70">
        <v>-28.8</v>
      </c>
      <c r="K779" s="70">
        <v>0</v>
      </c>
      <c r="L779" s="70" t="s">
        <v>26</v>
      </c>
      <c r="M779" s="70" t="s">
        <v>20</v>
      </c>
      <c r="N779" s="70" t="s">
        <v>391</v>
      </c>
      <c r="O779" s="70">
        <v>60924831</v>
      </c>
      <c r="P779" s="19" t="str">
        <f>MID(L779,3,3)</f>
        <v>OOS</v>
      </c>
      <c r="Q779" s="70" t="str">
        <f>IFERROR(MID(N779,5,FIND("/",N779,1)-1),LEFT(N779,3))</f>
        <v>TST</v>
      </c>
      <c r="R779" s="70" t="str">
        <f>CONCATENATE(P779,Q779)</f>
        <v>OOSTST</v>
      </c>
      <c r="S779" s="70" t="str">
        <f>VLOOKUP(R779,'Coding Matrix'!$D$8:$G$45,4,FALSE)</f>
        <v>Plant</v>
      </c>
      <c r="T779" s="70" t="str">
        <f>VLOOKUP(R779,'Coding Matrix'!$D$8:$E$45,2,FALSE)</f>
        <v xml:space="preserve">Testing Lab/QA Sampling  </v>
      </c>
      <c r="V779" s="70" t="s">
        <v>2504</v>
      </c>
    </row>
    <row r="780" spans="1:22" ht="15" customHeight="1" x14ac:dyDescent="0.25">
      <c r="A780" s="70">
        <v>60</v>
      </c>
      <c r="B780" s="70" t="s">
        <v>15</v>
      </c>
      <c r="C780" s="71">
        <v>43200</v>
      </c>
      <c r="D780" s="70" t="s">
        <v>23</v>
      </c>
      <c r="E780" s="70">
        <v>21929</v>
      </c>
      <c r="F780" s="70" t="s">
        <v>395</v>
      </c>
      <c r="G780" s="70" t="s">
        <v>396</v>
      </c>
      <c r="H780" s="70">
        <v>-1</v>
      </c>
      <c r="I780" s="70">
        <v>-18.25</v>
      </c>
      <c r="J780" s="70">
        <v>-32</v>
      </c>
      <c r="K780" s="70">
        <v>0</v>
      </c>
      <c r="L780" s="70" t="s">
        <v>34</v>
      </c>
      <c r="M780" s="70" t="s">
        <v>20</v>
      </c>
      <c r="N780" s="70" t="s">
        <v>382</v>
      </c>
      <c r="O780" s="70">
        <v>61225784</v>
      </c>
      <c r="P780" s="19" t="str">
        <f>MID(L780,3,3)</f>
        <v>OOS</v>
      </c>
      <c r="Q780" s="70" t="str">
        <f>IFERROR(MID(N780,5,FIND("/",N780,1)-1),LEFT(N780,3))</f>
        <v>TST</v>
      </c>
      <c r="R780" s="70" t="str">
        <f>CONCATENATE(P780,Q780)</f>
        <v>OOSTST</v>
      </c>
      <c r="S780" s="70" t="str">
        <f>VLOOKUP(R780,'Coding Matrix'!$D$8:$G$45,4,FALSE)</f>
        <v>Plant</v>
      </c>
      <c r="T780" s="70" t="str">
        <f>VLOOKUP(R780,'Coding Matrix'!$D$8:$E$45,2,FALSE)</f>
        <v xml:space="preserve">Testing Lab/QA Sampling  </v>
      </c>
      <c r="V780" s="70" t="s">
        <v>2505</v>
      </c>
    </row>
    <row r="781" spans="1:22" ht="15" customHeight="1" x14ac:dyDescent="0.25">
      <c r="A781" s="70">
        <v>60</v>
      </c>
      <c r="B781" s="70" t="s">
        <v>15</v>
      </c>
      <c r="C781" s="71">
        <v>43200</v>
      </c>
      <c r="D781" s="70" t="s">
        <v>23</v>
      </c>
      <c r="E781" s="70">
        <v>22095</v>
      </c>
      <c r="F781" s="70" t="s">
        <v>358</v>
      </c>
      <c r="G781" s="70" t="s">
        <v>397</v>
      </c>
      <c r="H781" s="70">
        <v>-1</v>
      </c>
      <c r="I781" s="70">
        <v>-8.14</v>
      </c>
      <c r="J781" s="70">
        <v>-6.6</v>
      </c>
      <c r="K781" s="70">
        <v>0</v>
      </c>
      <c r="L781" s="70" t="s">
        <v>34</v>
      </c>
      <c r="M781" s="70" t="s">
        <v>20</v>
      </c>
      <c r="N781" s="70" t="s">
        <v>382</v>
      </c>
      <c r="O781" s="70">
        <v>61074403</v>
      </c>
      <c r="P781" s="19" t="str">
        <f>MID(L781,3,3)</f>
        <v>OOS</v>
      </c>
      <c r="Q781" s="70" t="str">
        <f>IFERROR(MID(N781,5,FIND("/",N781,1)-1),LEFT(N781,3))</f>
        <v>TST</v>
      </c>
      <c r="R781" s="70" t="str">
        <f>CONCATENATE(P781,Q781)</f>
        <v>OOSTST</v>
      </c>
      <c r="S781" s="70" t="str">
        <f>VLOOKUP(R781,'Coding Matrix'!$D$8:$G$45,4,FALSE)</f>
        <v>Plant</v>
      </c>
      <c r="T781" s="70" t="str">
        <f>VLOOKUP(R781,'Coding Matrix'!$D$8:$E$45,2,FALSE)</f>
        <v xml:space="preserve">Testing Lab/QA Sampling  </v>
      </c>
      <c r="V781" s="70" t="s">
        <v>2506</v>
      </c>
    </row>
    <row r="782" spans="1:22" ht="15" customHeight="1" x14ac:dyDescent="0.25">
      <c r="A782" s="70">
        <v>60</v>
      </c>
      <c r="B782" s="70" t="s">
        <v>15</v>
      </c>
      <c r="C782" s="71">
        <v>43200</v>
      </c>
      <c r="D782" s="70" t="s">
        <v>23</v>
      </c>
      <c r="E782" s="70">
        <v>22095</v>
      </c>
      <c r="F782" s="70" t="s">
        <v>358</v>
      </c>
      <c r="G782" s="70" t="s">
        <v>397</v>
      </c>
      <c r="H782" s="70">
        <v>-3</v>
      </c>
      <c r="I782" s="70">
        <v>-24.31</v>
      </c>
      <c r="J782" s="70">
        <v>-19.7</v>
      </c>
      <c r="K782" s="70">
        <v>0</v>
      </c>
      <c r="L782" s="70" t="s">
        <v>34</v>
      </c>
      <c r="M782" s="70" t="s">
        <v>20</v>
      </c>
      <c r="N782" s="70" t="s">
        <v>382</v>
      </c>
      <c r="O782" s="70">
        <v>61074403</v>
      </c>
      <c r="P782" s="19" t="str">
        <f>MID(L782,3,3)</f>
        <v>OOS</v>
      </c>
      <c r="Q782" s="70" t="str">
        <f>IFERROR(MID(N782,5,FIND("/",N782,1)-1),LEFT(N782,3))</f>
        <v>TST</v>
      </c>
      <c r="R782" s="70" t="str">
        <f>CONCATENATE(P782,Q782)</f>
        <v>OOSTST</v>
      </c>
      <c r="S782" s="70" t="str">
        <f>VLOOKUP(R782,'Coding Matrix'!$D$8:$G$45,4,FALSE)</f>
        <v>Plant</v>
      </c>
      <c r="T782" s="70" t="str">
        <f>VLOOKUP(R782,'Coding Matrix'!$D$8:$E$45,2,FALSE)</f>
        <v xml:space="preserve">Testing Lab/QA Sampling  </v>
      </c>
      <c r="V782" s="70" t="s">
        <v>2506</v>
      </c>
    </row>
    <row r="783" spans="1:22" ht="15" customHeight="1" x14ac:dyDescent="0.25">
      <c r="A783" s="70">
        <v>60</v>
      </c>
      <c r="B783" s="70" t="s">
        <v>15</v>
      </c>
      <c r="C783" s="71">
        <v>43200</v>
      </c>
      <c r="D783" s="70" t="s">
        <v>23</v>
      </c>
      <c r="E783" s="70">
        <v>22612</v>
      </c>
      <c r="F783" s="70" t="s">
        <v>38</v>
      </c>
      <c r="G783" s="70" t="s">
        <v>400</v>
      </c>
      <c r="H783" s="70">
        <v>-1</v>
      </c>
      <c r="I783" s="70">
        <v>-12.63</v>
      </c>
      <c r="J783" s="70">
        <v>-17.5</v>
      </c>
      <c r="K783" s="70">
        <v>0</v>
      </c>
      <c r="L783" s="70" t="s">
        <v>34</v>
      </c>
      <c r="M783" s="70" t="s">
        <v>20</v>
      </c>
      <c r="N783" s="70" t="s">
        <v>382</v>
      </c>
      <c r="O783" s="70">
        <v>61074404</v>
      </c>
      <c r="P783" s="19" t="str">
        <f>MID(L783,3,3)</f>
        <v>OOS</v>
      </c>
      <c r="Q783" s="70" t="str">
        <f>IFERROR(MID(N783,5,FIND("/",N783,1)-1),LEFT(N783,3))</f>
        <v>TST</v>
      </c>
      <c r="R783" s="70" t="str">
        <f>CONCATENATE(P783,Q783)</f>
        <v>OOSTST</v>
      </c>
      <c r="S783" s="70" t="str">
        <f>VLOOKUP(R783,'Coding Matrix'!$D$8:$G$45,4,FALSE)</f>
        <v>Plant</v>
      </c>
      <c r="T783" s="70" t="str">
        <f>VLOOKUP(R783,'Coding Matrix'!$D$8:$E$45,2,FALSE)</f>
        <v xml:space="preserve">Testing Lab/QA Sampling  </v>
      </c>
      <c r="V783" s="70" t="s">
        <v>2507</v>
      </c>
    </row>
    <row r="784" spans="1:22" ht="15" customHeight="1" x14ac:dyDescent="0.25">
      <c r="A784" s="70">
        <v>60</v>
      </c>
      <c r="B784" s="70" t="s">
        <v>15</v>
      </c>
      <c r="C784" s="71">
        <v>43200</v>
      </c>
      <c r="D784" s="70" t="s">
        <v>23</v>
      </c>
      <c r="E784" s="70">
        <v>22612</v>
      </c>
      <c r="F784" s="70" t="s">
        <v>38</v>
      </c>
      <c r="G784" s="70" t="s">
        <v>400</v>
      </c>
      <c r="H784" s="70">
        <v>-1</v>
      </c>
      <c r="I784" s="70">
        <v>-12.63</v>
      </c>
      <c r="J784" s="70">
        <v>-17.5</v>
      </c>
      <c r="K784" s="70">
        <v>0</v>
      </c>
      <c r="L784" s="70" t="s">
        <v>34</v>
      </c>
      <c r="M784" s="70" t="s">
        <v>20</v>
      </c>
      <c r="N784" s="70" t="s">
        <v>382</v>
      </c>
      <c r="O784" s="70">
        <v>61074404</v>
      </c>
      <c r="P784" s="19" t="str">
        <f>MID(L784,3,3)</f>
        <v>OOS</v>
      </c>
      <c r="Q784" s="70" t="str">
        <f>IFERROR(MID(N784,5,FIND("/",N784,1)-1),LEFT(N784,3))</f>
        <v>TST</v>
      </c>
      <c r="R784" s="70" t="str">
        <f>CONCATENATE(P784,Q784)</f>
        <v>OOSTST</v>
      </c>
      <c r="S784" s="70" t="str">
        <f>VLOOKUP(R784,'Coding Matrix'!$D$8:$G$45,4,FALSE)</f>
        <v>Plant</v>
      </c>
      <c r="T784" s="70" t="str">
        <f>VLOOKUP(R784,'Coding Matrix'!$D$8:$E$45,2,FALSE)</f>
        <v xml:space="preserve">Testing Lab/QA Sampling  </v>
      </c>
      <c r="V784" s="70" t="s">
        <v>2507</v>
      </c>
    </row>
    <row r="785" spans="1:22" ht="15" customHeight="1" x14ac:dyDescent="0.25">
      <c r="A785" s="70">
        <v>60</v>
      </c>
      <c r="B785" s="70" t="s">
        <v>15</v>
      </c>
      <c r="C785" s="71">
        <v>43200</v>
      </c>
      <c r="D785" s="70" t="s">
        <v>23</v>
      </c>
      <c r="E785" s="70">
        <v>54735</v>
      </c>
      <c r="F785" s="70" t="s">
        <v>381</v>
      </c>
      <c r="G785" s="70" t="s">
        <v>404</v>
      </c>
      <c r="H785" s="70">
        <v>-1</v>
      </c>
      <c r="I785" s="70">
        <v>-32.53</v>
      </c>
      <c r="J785" s="70">
        <v>-35</v>
      </c>
      <c r="K785" s="70">
        <v>0</v>
      </c>
      <c r="L785" s="70" t="s">
        <v>19</v>
      </c>
      <c r="M785" s="70" t="s">
        <v>20</v>
      </c>
      <c r="N785" s="70" t="s">
        <v>21</v>
      </c>
      <c r="O785" s="70">
        <v>60924691</v>
      </c>
      <c r="P785" s="19" t="str">
        <f>MID(L785,3,3)</f>
        <v>DMG</v>
      </c>
      <c r="Q785" s="70" t="str">
        <f>IFERROR(MID(N785,5,FIND("/",N785,1)-1),LEFT(N785,3))</f>
        <v>DWH</v>
      </c>
      <c r="R785" s="70" t="str">
        <f>CONCATENATE(P785,Q785)</f>
        <v>DMGDWH</v>
      </c>
      <c r="S785" s="70" t="str">
        <f>VLOOKUP(R785,'Coding Matrix'!$D$8:$G$45,4,FALSE)</f>
        <v>Plant</v>
      </c>
      <c r="T785" s="70" t="str">
        <f>VLOOKUP(R785,'Coding Matrix'!$D$8:$E$45,2,FALSE)</f>
        <v>Damage Warehouse - Material Handling Damage</v>
      </c>
      <c r="V785" s="70" t="s">
        <v>2508</v>
      </c>
    </row>
    <row r="786" spans="1:22" ht="15" customHeight="1" x14ac:dyDescent="0.25">
      <c r="A786" s="70">
        <v>60</v>
      </c>
      <c r="B786" s="70" t="s">
        <v>15</v>
      </c>
      <c r="C786" s="71">
        <v>43200</v>
      </c>
      <c r="D786" s="70" t="s">
        <v>23</v>
      </c>
      <c r="E786" s="70">
        <v>54735</v>
      </c>
      <c r="F786" s="70" t="s">
        <v>43</v>
      </c>
      <c r="G786" s="70" t="s">
        <v>404</v>
      </c>
      <c r="H786" s="70">
        <v>-1</v>
      </c>
      <c r="I786" s="70">
        <v>-32.53</v>
      </c>
      <c r="J786" s="70">
        <v>-35</v>
      </c>
      <c r="K786" s="70">
        <v>0</v>
      </c>
      <c r="L786" s="70" t="s">
        <v>19</v>
      </c>
      <c r="M786" s="70" t="s">
        <v>20</v>
      </c>
      <c r="N786" s="70" t="s">
        <v>21</v>
      </c>
      <c r="O786" s="70">
        <v>60924488</v>
      </c>
      <c r="P786" s="19" t="str">
        <f>MID(L786,3,3)</f>
        <v>DMG</v>
      </c>
      <c r="Q786" s="70" t="str">
        <f>IFERROR(MID(N786,5,FIND("/",N786,1)-1),LEFT(N786,3))</f>
        <v>DWH</v>
      </c>
      <c r="R786" s="70" t="str">
        <f>CONCATENATE(P786,Q786)</f>
        <v>DMGDWH</v>
      </c>
      <c r="S786" s="70" t="str">
        <f>VLOOKUP(R786,'Coding Matrix'!$D$8:$G$45,4,FALSE)</f>
        <v>Plant</v>
      </c>
      <c r="T786" s="70" t="str">
        <f>VLOOKUP(R786,'Coding Matrix'!$D$8:$E$45,2,FALSE)</f>
        <v>Damage Warehouse - Material Handling Damage</v>
      </c>
      <c r="V786" s="70" t="s">
        <v>2509</v>
      </c>
    </row>
    <row r="787" spans="1:22" ht="15" customHeight="1" x14ac:dyDescent="0.25">
      <c r="A787" s="70">
        <v>60</v>
      </c>
      <c r="B787" s="70" t="s">
        <v>15</v>
      </c>
      <c r="C787" s="71">
        <v>43200</v>
      </c>
      <c r="D787" s="70" t="s">
        <v>23</v>
      </c>
      <c r="E787" s="70">
        <v>72030</v>
      </c>
      <c r="F787" s="70" t="s">
        <v>38</v>
      </c>
      <c r="G787" s="70" t="s">
        <v>405</v>
      </c>
      <c r="H787" s="70">
        <v>-1</v>
      </c>
      <c r="I787" s="70">
        <v>-19.149999999999999</v>
      </c>
      <c r="J787" s="70">
        <v>-30</v>
      </c>
      <c r="K787" s="70">
        <v>0</v>
      </c>
      <c r="L787" s="70" t="s">
        <v>34</v>
      </c>
      <c r="M787" s="70" t="s">
        <v>20</v>
      </c>
      <c r="N787" s="70" t="s">
        <v>382</v>
      </c>
      <c r="O787" s="70">
        <v>61225785</v>
      </c>
      <c r="P787" s="19" t="str">
        <f>MID(L787,3,3)</f>
        <v>OOS</v>
      </c>
      <c r="Q787" s="70" t="str">
        <f>IFERROR(MID(N787,5,FIND("/",N787,1)-1),LEFT(N787,3))</f>
        <v>TST</v>
      </c>
      <c r="R787" s="70" t="str">
        <f>CONCATENATE(P787,Q787)</f>
        <v>OOSTST</v>
      </c>
      <c r="S787" s="70" t="str">
        <f>VLOOKUP(R787,'Coding Matrix'!$D$8:$G$45,4,FALSE)</f>
        <v>Plant</v>
      </c>
      <c r="T787" s="70" t="str">
        <f>VLOOKUP(R787,'Coding Matrix'!$D$8:$E$45,2,FALSE)</f>
        <v xml:space="preserve">Testing Lab/QA Sampling  </v>
      </c>
      <c r="V787" s="70" t="s">
        <v>2510</v>
      </c>
    </row>
    <row r="788" spans="1:22" ht="15" hidden="1" customHeight="1" x14ac:dyDescent="0.25">
      <c r="A788" s="70">
        <v>60</v>
      </c>
      <c r="B788" s="70" t="s">
        <v>59</v>
      </c>
      <c r="C788" s="71">
        <v>43201</v>
      </c>
      <c r="D788" s="70" t="s">
        <v>60</v>
      </c>
      <c r="E788" s="70">
        <v>2139</v>
      </c>
      <c r="F788" s="70" t="s">
        <v>17</v>
      </c>
      <c r="G788" s="70" t="s">
        <v>408</v>
      </c>
      <c r="H788" s="70">
        <v>6.3</v>
      </c>
      <c r="I788" s="70">
        <v>4.6500000000000004</v>
      </c>
      <c r="J788" s="70">
        <v>6.3</v>
      </c>
      <c r="K788" s="70">
        <v>0</v>
      </c>
      <c r="L788" s="70" t="s">
        <v>31</v>
      </c>
      <c r="M788" s="70" t="s">
        <v>61</v>
      </c>
      <c r="N788" s="70" t="s">
        <v>409</v>
      </c>
      <c r="O788" s="70">
        <v>60959076</v>
      </c>
      <c r="P788" s="19" t="str">
        <f>MID(L788,3,3)</f>
        <v xml:space="preserve">   </v>
      </c>
      <c r="Q788" s="70" t="str">
        <f>IFERROR(MID(N788,5,FIND("/",N788,1)-1),LEFT(N788,3))</f>
        <v>COR</v>
      </c>
      <c r="R788" s="70" t="s">
        <v>2197</v>
      </c>
      <c r="S788" s="70"/>
      <c r="T788" s="70" t="s">
        <v>2197</v>
      </c>
      <c r="U788" t="s">
        <v>2197</v>
      </c>
      <c r="V788" s="70" t="s">
        <v>2511</v>
      </c>
    </row>
    <row r="789" spans="1:22" ht="15" hidden="1" customHeight="1" x14ac:dyDescent="0.25">
      <c r="A789" s="70">
        <v>60</v>
      </c>
      <c r="B789" s="70" t="s">
        <v>59</v>
      </c>
      <c r="C789" s="71">
        <v>43201</v>
      </c>
      <c r="D789" s="70" t="s">
        <v>60</v>
      </c>
      <c r="E789" s="70">
        <v>2139</v>
      </c>
      <c r="F789" s="70" t="s">
        <v>17</v>
      </c>
      <c r="G789" s="70" t="s">
        <v>408</v>
      </c>
      <c r="H789" s="70">
        <v>52.7</v>
      </c>
      <c r="I789" s="70">
        <v>38.97</v>
      </c>
      <c r="J789" s="70">
        <v>52.7</v>
      </c>
      <c r="K789" s="70">
        <v>0</v>
      </c>
      <c r="L789" s="70" t="s">
        <v>31</v>
      </c>
      <c r="M789" s="70" t="s">
        <v>61</v>
      </c>
      <c r="N789" s="70" t="s">
        <v>409</v>
      </c>
      <c r="O789" s="70">
        <v>60959075</v>
      </c>
      <c r="P789" s="19" t="str">
        <f>MID(L789,3,3)</f>
        <v xml:space="preserve">   </v>
      </c>
      <c r="Q789" s="70" t="str">
        <f>IFERROR(MID(N789,5,FIND("/",N789,1)-1),LEFT(N789,3))</f>
        <v>COR</v>
      </c>
      <c r="R789" s="70" t="s">
        <v>2197</v>
      </c>
      <c r="S789" s="70"/>
      <c r="T789" s="70" t="s">
        <v>2197</v>
      </c>
      <c r="U789" t="s">
        <v>2197</v>
      </c>
      <c r="V789" s="70" t="s">
        <v>2511</v>
      </c>
    </row>
    <row r="790" spans="1:22" ht="15" hidden="1" customHeight="1" x14ac:dyDescent="0.25">
      <c r="A790" s="70">
        <v>60</v>
      </c>
      <c r="B790" s="70" t="s">
        <v>59</v>
      </c>
      <c r="C790" s="71">
        <v>43201</v>
      </c>
      <c r="D790" s="70" t="s">
        <v>60</v>
      </c>
      <c r="E790" s="70">
        <v>2139</v>
      </c>
      <c r="F790" s="70" t="s">
        <v>17</v>
      </c>
      <c r="G790" s="70" t="s">
        <v>408</v>
      </c>
      <c r="H790" s="70">
        <v>60</v>
      </c>
      <c r="I790" s="70">
        <v>44.37</v>
      </c>
      <c r="J790" s="70">
        <v>60</v>
      </c>
      <c r="K790" s="70">
        <v>0</v>
      </c>
      <c r="L790" s="70" t="s">
        <v>31</v>
      </c>
      <c r="M790" s="70" t="s">
        <v>61</v>
      </c>
      <c r="N790" s="70" t="s">
        <v>409</v>
      </c>
      <c r="O790" s="70">
        <v>60935359</v>
      </c>
      <c r="P790" s="19" t="str">
        <f>MID(L790,3,3)</f>
        <v xml:space="preserve">   </v>
      </c>
      <c r="Q790" s="70" t="str">
        <f>IFERROR(MID(N790,5,FIND("/",N790,1)-1),LEFT(N790,3))</f>
        <v>COR</v>
      </c>
      <c r="R790" s="70" t="s">
        <v>2197</v>
      </c>
      <c r="S790" s="70"/>
      <c r="T790" s="70" t="s">
        <v>2197</v>
      </c>
      <c r="U790" t="s">
        <v>2197</v>
      </c>
      <c r="V790" s="70" t="s">
        <v>2511</v>
      </c>
    </row>
    <row r="791" spans="1:22" ht="15" hidden="1" customHeight="1" x14ac:dyDescent="0.25">
      <c r="A791" s="70">
        <v>60</v>
      </c>
      <c r="B791" s="70" t="s">
        <v>59</v>
      </c>
      <c r="C791" s="71">
        <v>43201</v>
      </c>
      <c r="D791" s="70" t="s">
        <v>60</v>
      </c>
      <c r="E791" s="70">
        <v>2139</v>
      </c>
      <c r="F791" s="70" t="s">
        <v>17</v>
      </c>
      <c r="G791" s="70" t="s">
        <v>408</v>
      </c>
      <c r="H791" s="70">
        <v>600</v>
      </c>
      <c r="I791" s="70">
        <v>443.7</v>
      </c>
      <c r="J791" s="70">
        <v>600</v>
      </c>
      <c r="K791" s="70">
        <v>0</v>
      </c>
      <c r="L791" s="70" t="s">
        <v>31</v>
      </c>
      <c r="M791" s="70" t="s">
        <v>61</v>
      </c>
      <c r="N791" s="70" t="s">
        <v>409</v>
      </c>
      <c r="O791" s="70">
        <v>60936134</v>
      </c>
      <c r="P791" s="19" t="str">
        <f>MID(L791,3,3)</f>
        <v xml:space="preserve">   </v>
      </c>
      <c r="Q791" s="70" t="str">
        <f>IFERROR(MID(N791,5,FIND("/",N791,1)-1),LEFT(N791,3))</f>
        <v>COR</v>
      </c>
      <c r="R791" s="70" t="s">
        <v>2197</v>
      </c>
      <c r="S791" s="70"/>
      <c r="T791" s="70" t="s">
        <v>2197</v>
      </c>
      <c r="U791" t="s">
        <v>2197</v>
      </c>
      <c r="V791" s="70" t="s">
        <v>2511</v>
      </c>
    </row>
    <row r="792" spans="1:22" ht="15" hidden="1" customHeight="1" x14ac:dyDescent="0.25">
      <c r="A792" s="70">
        <v>60</v>
      </c>
      <c r="B792" s="70" t="s">
        <v>59</v>
      </c>
      <c r="C792" s="71">
        <v>43201</v>
      </c>
      <c r="D792" s="70" t="s">
        <v>60</v>
      </c>
      <c r="E792" s="70">
        <v>2139</v>
      </c>
      <c r="F792" s="70" t="s">
        <v>17</v>
      </c>
      <c r="G792" s="70" t="s">
        <v>408</v>
      </c>
      <c r="H792" s="70">
        <v>600</v>
      </c>
      <c r="I792" s="70">
        <v>443.7</v>
      </c>
      <c r="J792" s="70">
        <v>600</v>
      </c>
      <c r="K792" s="70">
        <v>0</v>
      </c>
      <c r="L792" s="70" t="s">
        <v>31</v>
      </c>
      <c r="M792" s="70" t="s">
        <v>61</v>
      </c>
      <c r="N792" s="70" t="s">
        <v>409</v>
      </c>
      <c r="O792" s="70">
        <v>60936133</v>
      </c>
      <c r="P792" s="19" t="str">
        <f>MID(L792,3,3)</f>
        <v xml:space="preserve">   </v>
      </c>
      <c r="Q792" s="70" t="str">
        <f>IFERROR(MID(N792,5,FIND("/",N792,1)-1),LEFT(N792,3))</f>
        <v>COR</v>
      </c>
      <c r="R792" s="70" t="s">
        <v>2197</v>
      </c>
      <c r="S792" s="70"/>
      <c r="T792" s="70" t="s">
        <v>2197</v>
      </c>
      <c r="U792" t="s">
        <v>2197</v>
      </c>
      <c r="V792" s="70" t="s">
        <v>2511</v>
      </c>
    </row>
    <row r="793" spans="1:22" ht="15" hidden="1" customHeight="1" x14ac:dyDescent="0.25">
      <c r="A793" s="70">
        <v>60</v>
      </c>
      <c r="B793" s="70" t="s">
        <v>15</v>
      </c>
      <c r="C793" s="71">
        <v>43201</v>
      </c>
      <c r="D793" s="70" t="s">
        <v>60</v>
      </c>
      <c r="E793" s="70">
        <v>2139</v>
      </c>
      <c r="F793" s="70" t="s">
        <v>17</v>
      </c>
      <c r="G793" s="70" t="s">
        <v>408</v>
      </c>
      <c r="H793" s="70">
        <v>-600</v>
      </c>
      <c r="I793" s="70">
        <v>-443.7</v>
      </c>
      <c r="J793" s="70">
        <v>-600</v>
      </c>
      <c r="K793" s="70">
        <v>0</v>
      </c>
      <c r="L793" s="70" t="s">
        <v>31</v>
      </c>
      <c r="M793" s="70">
        <v>1406</v>
      </c>
      <c r="N793" s="70" t="s">
        <v>410</v>
      </c>
      <c r="O793" s="70">
        <v>60936133</v>
      </c>
      <c r="P793" s="19" t="str">
        <f>MID(L793,3,3)</f>
        <v xml:space="preserve">   </v>
      </c>
      <c r="Q793" s="70" t="str">
        <f>IFERROR(MID(N793,5,FIND("/",N793,1)-1),LEFT(N793,3))</f>
        <v xml:space="preserve">C# </v>
      </c>
      <c r="R793" s="70" t="s">
        <v>2197</v>
      </c>
      <c r="S793" s="70"/>
      <c r="T793" s="70" t="s">
        <v>2197</v>
      </c>
      <c r="U793" t="s">
        <v>2197</v>
      </c>
      <c r="V793" s="70" t="s">
        <v>2511</v>
      </c>
    </row>
    <row r="794" spans="1:22" ht="15" hidden="1" customHeight="1" x14ac:dyDescent="0.25">
      <c r="A794" s="70">
        <v>60</v>
      </c>
      <c r="B794" s="70" t="s">
        <v>15</v>
      </c>
      <c r="C794" s="71">
        <v>43201</v>
      </c>
      <c r="D794" s="70" t="s">
        <v>60</v>
      </c>
      <c r="E794" s="70">
        <v>2139</v>
      </c>
      <c r="F794" s="70" t="s">
        <v>17</v>
      </c>
      <c r="G794" s="70" t="s">
        <v>408</v>
      </c>
      <c r="H794" s="70">
        <v>-600</v>
      </c>
      <c r="I794" s="70">
        <v>-443.7</v>
      </c>
      <c r="J794" s="70">
        <v>-600</v>
      </c>
      <c r="K794" s="70">
        <v>0</v>
      </c>
      <c r="L794" s="70" t="s">
        <v>31</v>
      </c>
      <c r="M794" s="70">
        <v>1420</v>
      </c>
      <c r="N794" s="70" t="s">
        <v>410</v>
      </c>
      <c r="O794" s="70">
        <v>60936134</v>
      </c>
      <c r="P794" s="19" t="str">
        <f>MID(L794,3,3)</f>
        <v xml:space="preserve">   </v>
      </c>
      <c r="Q794" s="70" t="str">
        <f>IFERROR(MID(N794,5,FIND("/",N794,1)-1),LEFT(N794,3))</f>
        <v xml:space="preserve">C# </v>
      </c>
      <c r="R794" s="70" t="s">
        <v>2197</v>
      </c>
      <c r="S794" s="70"/>
      <c r="T794" s="70" t="s">
        <v>2197</v>
      </c>
      <c r="U794" t="s">
        <v>2197</v>
      </c>
      <c r="V794" s="70" t="s">
        <v>2511</v>
      </c>
    </row>
    <row r="795" spans="1:22" ht="15" hidden="1" customHeight="1" x14ac:dyDescent="0.25">
      <c r="A795" s="70">
        <v>60</v>
      </c>
      <c r="B795" s="70" t="s">
        <v>15</v>
      </c>
      <c r="C795" s="71">
        <v>43201</v>
      </c>
      <c r="D795" s="70" t="s">
        <v>60</v>
      </c>
      <c r="E795" s="70">
        <v>2139</v>
      </c>
      <c r="F795" s="70" t="s">
        <v>17</v>
      </c>
      <c r="G795" s="70" t="s">
        <v>408</v>
      </c>
      <c r="H795" s="70">
        <v>-60</v>
      </c>
      <c r="I795" s="70">
        <v>-44.37</v>
      </c>
      <c r="J795" s="70">
        <v>-60</v>
      </c>
      <c r="K795" s="70">
        <v>0</v>
      </c>
      <c r="L795" s="70" t="s">
        <v>31</v>
      </c>
      <c r="M795" s="70">
        <v>1422</v>
      </c>
      <c r="N795" s="70" t="s">
        <v>410</v>
      </c>
      <c r="O795" s="70">
        <v>60935359</v>
      </c>
      <c r="P795" s="19" t="str">
        <f>MID(L795,3,3)</f>
        <v xml:space="preserve">   </v>
      </c>
      <c r="Q795" s="70" t="str">
        <f>IFERROR(MID(N795,5,FIND("/",N795,1)-1),LEFT(N795,3))</f>
        <v xml:space="preserve">C# </v>
      </c>
      <c r="R795" s="70" t="s">
        <v>2197</v>
      </c>
      <c r="S795" s="70"/>
      <c r="T795" s="70" t="s">
        <v>2197</v>
      </c>
      <c r="U795" t="s">
        <v>2197</v>
      </c>
      <c r="V795" s="70" t="s">
        <v>2511</v>
      </c>
    </row>
    <row r="796" spans="1:22" ht="15" hidden="1" customHeight="1" x14ac:dyDescent="0.25">
      <c r="A796" s="70">
        <v>60</v>
      </c>
      <c r="B796" s="70" t="s">
        <v>15</v>
      </c>
      <c r="C796" s="71">
        <v>43201</v>
      </c>
      <c r="D796" s="70" t="s">
        <v>60</v>
      </c>
      <c r="E796" s="70">
        <v>2139</v>
      </c>
      <c r="F796" s="70" t="s">
        <v>17</v>
      </c>
      <c r="G796" s="70" t="s">
        <v>408</v>
      </c>
      <c r="H796" s="70">
        <v>-52.7</v>
      </c>
      <c r="I796" s="70">
        <v>-38.97</v>
      </c>
      <c r="J796" s="70">
        <v>-52.7</v>
      </c>
      <c r="K796" s="70">
        <v>0</v>
      </c>
      <c r="L796" s="70" t="s">
        <v>31</v>
      </c>
      <c r="M796" s="70">
        <v>1424</v>
      </c>
      <c r="N796" s="70" t="s">
        <v>410</v>
      </c>
      <c r="O796" s="70">
        <v>60959075</v>
      </c>
      <c r="P796" s="19" t="str">
        <f>MID(L796,3,3)</f>
        <v xml:space="preserve">   </v>
      </c>
      <c r="Q796" s="70" t="str">
        <f>IFERROR(MID(N796,5,FIND("/",N796,1)-1),LEFT(N796,3))</f>
        <v xml:space="preserve">C# </v>
      </c>
      <c r="R796" s="70" t="s">
        <v>2197</v>
      </c>
      <c r="S796" s="70"/>
      <c r="T796" s="70" t="s">
        <v>2197</v>
      </c>
      <c r="U796" t="s">
        <v>2197</v>
      </c>
      <c r="V796" s="70" t="s">
        <v>2511</v>
      </c>
    </row>
    <row r="797" spans="1:22" ht="15" hidden="1" customHeight="1" x14ac:dyDescent="0.25">
      <c r="A797" s="70">
        <v>60</v>
      </c>
      <c r="B797" s="70" t="s">
        <v>15</v>
      </c>
      <c r="C797" s="71">
        <v>43201</v>
      </c>
      <c r="D797" s="70" t="s">
        <v>60</v>
      </c>
      <c r="E797" s="70">
        <v>2139</v>
      </c>
      <c r="F797" s="70" t="s">
        <v>17</v>
      </c>
      <c r="G797" s="70" t="s">
        <v>408</v>
      </c>
      <c r="H797" s="70">
        <v>-6.3</v>
      </c>
      <c r="I797" s="70">
        <v>-4.6500000000000004</v>
      </c>
      <c r="J797" s="70">
        <v>-6.3</v>
      </c>
      <c r="K797" s="70">
        <v>0</v>
      </c>
      <c r="L797" s="70" t="s">
        <v>31</v>
      </c>
      <c r="M797" s="70">
        <v>1426</v>
      </c>
      <c r="N797" s="70" t="s">
        <v>410</v>
      </c>
      <c r="O797" s="70">
        <v>60959076</v>
      </c>
      <c r="P797" s="19" t="str">
        <f>MID(L797,3,3)</f>
        <v xml:space="preserve">   </v>
      </c>
      <c r="Q797" s="70" t="str">
        <f>IFERROR(MID(N797,5,FIND("/",N797,1)-1),LEFT(N797,3))</f>
        <v xml:space="preserve">C# </v>
      </c>
      <c r="R797" s="70" t="s">
        <v>2197</v>
      </c>
      <c r="S797" s="70"/>
      <c r="T797" s="70" t="s">
        <v>2197</v>
      </c>
      <c r="U797" t="s">
        <v>2197</v>
      </c>
      <c r="V797" s="70" t="s">
        <v>2511</v>
      </c>
    </row>
    <row r="798" spans="1:22" ht="15" customHeight="1" x14ac:dyDescent="0.25">
      <c r="A798" s="70">
        <v>60</v>
      </c>
      <c r="B798" s="70" t="s">
        <v>15</v>
      </c>
      <c r="C798" s="71">
        <v>43201</v>
      </c>
      <c r="D798" s="70" t="s">
        <v>60</v>
      </c>
      <c r="E798" s="70">
        <v>2139</v>
      </c>
      <c r="F798" s="70" t="s">
        <v>17</v>
      </c>
      <c r="G798" s="70" t="s">
        <v>408</v>
      </c>
      <c r="H798" s="70">
        <v>-6.3</v>
      </c>
      <c r="I798" s="70">
        <v>-4.6500000000000004</v>
      </c>
      <c r="J798" s="70">
        <v>-6.3</v>
      </c>
      <c r="K798" s="70">
        <v>0</v>
      </c>
      <c r="L798" s="70" t="s">
        <v>34</v>
      </c>
      <c r="M798" s="70" t="s">
        <v>20</v>
      </c>
      <c r="N798" s="70" t="s">
        <v>411</v>
      </c>
      <c r="O798" s="70">
        <v>60959076</v>
      </c>
      <c r="P798" s="19" t="str">
        <f>MID(L798,3,3)</f>
        <v>OOS</v>
      </c>
      <c r="Q798" s="70" t="str">
        <f>IFERROR(MID(N798,5,FIND("/",N798,1)-1),LEFT(N798,3))</f>
        <v>PKG</v>
      </c>
      <c r="R798" s="70" t="str">
        <f>CONCATENATE(P798,Q798)</f>
        <v>OOSPKG</v>
      </c>
      <c r="S798" s="70" t="str">
        <f>VLOOKUP(R798,'Coding Matrix'!$D$8:$G$45,4,FALSE)</f>
        <v>Plant</v>
      </c>
      <c r="T798" s="70" t="str">
        <f>VLOOKUP(R798,'Coding Matrix'!$D$8:$E$45,2,FALSE)</f>
        <v>Plant Packaging issue</v>
      </c>
      <c r="V798" s="70" t="s">
        <v>2511</v>
      </c>
    </row>
    <row r="799" spans="1:22" ht="15" customHeight="1" x14ac:dyDescent="0.25">
      <c r="A799" s="70">
        <v>60</v>
      </c>
      <c r="B799" s="70" t="s">
        <v>15</v>
      </c>
      <c r="C799" s="71">
        <v>43201</v>
      </c>
      <c r="D799" s="70" t="s">
        <v>60</v>
      </c>
      <c r="E799" s="70">
        <v>2139</v>
      </c>
      <c r="F799" s="70" t="s">
        <v>17</v>
      </c>
      <c r="G799" s="70" t="s">
        <v>408</v>
      </c>
      <c r="H799" s="70">
        <v>-52.7</v>
      </c>
      <c r="I799" s="70">
        <v>-38.97</v>
      </c>
      <c r="J799" s="70">
        <v>-52.7</v>
      </c>
      <c r="K799" s="70">
        <v>0</v>
      </c>
      <c r="L799" s="70" t="s">
        <v>34</v>
      </c>
      <c r="M799" s="70" t="s">
        <v>20</v>
      </c>
      <c r="N799" s="70" t="s">
        <v>411</v>
      </c>
      <c r="O799" s="70">
        <v>60959075</v>
      </c>
      <c r="P799" s="19" t="str">
        <f>MID(L799,3,3)</f>
        <v>OOS</v>
      </c>
      <c r="Q799" s="70" t="str">
        <f>IFERROR(MID(N799,5,FIND("/",N799,1)-1),LEFT(N799,3))</f>
        <v>PKG</v>
      </c>
      <c r="R799" s="70" t="str">
        <f>CONCATENATE(P799,Q799)</f>
        <v>OOSPKG</v>
      </c>
      <c r="S799" s="70" t="str">
        <f>VLOOKUP(R799,'Coding Matrix'!$D$8:$G$45,4,FALSE)</f>
        <v>Plant</v>
      </c>
      <c r="T799" s="70" t="str">
        <f>VLOOKUP(R799,'Coding Matrix'!$D$8:$E$45,2,FALSE)</f>
        <v>Plant Packaging issue</v>
      </c>
      <c r="V799" s="70" t="s">
        <v>2511</v>
      </c>
    </row>
    <row r="800" spans="1:22" ht="15" customHeight="1" x14ac:dyDescent="0.25">
      <c r="A800" s="70">
        <v>60</v>
      </c>
      <c r="B800" s="70" t="s">
        <v>15</v>
      </c>
      <c r="C800" s="71">
        <v>43201</v>
      </c>
      <c r="D800" s="70" t="s">
        <v>60</v>
      </c>
      <c r="E800" s="70">
        <v>2139</v>
      </c>
      <c r="F800" s="70" t="s">
        <v>17</v>
      </c>
      <c r="G800" s="70" t="s">
        <v>408</v>
      </c>
      <c r="H800" s="70">
        <v>-60</v>
      </c>
      <c r="I800" s="70">
        <v>-44.37</v>
      </c>
      <c r="J800" s="70">
        <v>-60</v>
      </c>
      <c r="K800" s="70">
        <v>0</v>
      </c>
      <c r="L800" s="70" t="s">
        <v>34</v>
      </c>
      <c r="M800" s="70" t="s">
        <v>20</v>
      </c>
      <c r="N800" s="70" t="s">
        <v>412</v>
      </c>
      <c r="O800" s="70">
        <v>60935359</v>
      </c>
      <c r="P800" s="19" t="str">
        <f>MID(L800,3,3)</f>
        <v>OOS</v>
      </c>
      <c r="Q800" s="70" t="str">
        <f>IFERROR(MID(N800,5,FIND("/",N800,1)-1),LEFT(N800,3))</f>
        <v>PKG</v>
      </c>
      <c r="R800" s="70" t="str">
        <f>CONCATENATE(P800,Q800)</f>
        <v>OOSPKG</v>
      </c>
      <c r="S800" s="70" t="str">
        <f>VLOOKUP(R800,'Coding Matrix'!$D$8:$G$45,4,FALSE)</f>
        <v>Plant</v>
      </c>
      <c r="T800" s="70" t="str">
        <f>VLOOKUP(R800,'Coding Matrix'!$D$8:$E$45,2,FALSE)</f>
        <v>Plant Packaging issue</v>
      </c>
      <c r="V800" s="70" t="s">
        <v>2511</v>
      </c>
    </row>
    <row r="801" spans="1:22" ht="15" customHeight="1" x14ac:dyDescent="0.25">
      <c r="A801" s="70">
        <v>60</v>
      </c>
      <c r="B801" s="70" t="s">
        <v>15</v>
      </c>
      <c r="C801" s="71">
        <v>43201</v>
      </c>
      <c r="D801" s="70" t="s">
        <v>60</v>
      </c>
      <c r="E801" s="70">
        <v>2139</v>
      </c>
      <c r="F801" s="70" t="s">
        <v>17</v>
      </c>
      <c r="G801" s="70" t="s">
        <v>408</v>
      </c>
      <c r="H801" s="70">
        <v>-600</v>
      </c>
      <c r="I801" s="70">
        <v>-443.7</v>
      </c>
      <c r="J801" s="70">
        <v>-600</v>
      </c>
      <c r="K801" s="70">
        <v>0</v>
      </c>
      <c r="L801" s="70" t="s">
        <v>34</v>
      </c>
      <c r="M801" s="70" t="s">
        <v>20</v>
      </c>
      <c r="N801" s="70" t="s">
        <v>413</v>
      </c>
      <c r="O801" s="70">
        <v>60936134</v>
      </c>
      <c r="P801" s="19" t="str">
        <f>MID(L801,3,3)</f>
        <v>OOS</v>
      </c>
      <c r="Q801" s="70" t="str">
        <f>IFERROR(MID(N801,5,FIND("/",N801,1)-1),LEFT(N801,3))</f>
        <v>PKG</v>
      </c>
      <c r="R801" s="70" t="str">
        <f>CONCATENATE(P801,Q801)</f>
        <v>OOSPKG</v>
      </c>
      <c r="S801" s="70" t="str">
        <f>VLOOKUP(R801,'Coding Matrix'!$D$8:$G$45,4,FALSE)</f>
        <v>Plant</v>
      </c>
      <c r="T801" s="70" t="str">
        <f>VLOOKUP(R801,'Coding Matrix'!$D$8:$E$45,2,FALSE)</f>
        <v>Plant Packaging issue</v>
      </c>
      <c r="V801" s="70" t="s">
        <v>2511</v>
      </c>
    </row>
    <row r="802" spans="1:22" ht="15" customHeight="1" x14ac:dyDescent="0.25">
      <c r="A802" s="70">
        <v>60</v>
      </c>
      <c r="B802" s="70" t="s">
        <v>15</v>
      </c>
      <c r="C802" s="71">
        <v>43201</v>
      </c>
      <c r="D802" s="70" t="s">
        <v>60</v>
      </c>
      <c r="E802" s="70">
        <v>2139</v>
      </c>
      <c r="F802" s="70" t="s">
        <v>17</v>
      </c>
      <c r="G802" s="70" t="s">
        <v>408</v>
      </c>
      <c r="H802" s="70">
        <v>-600</v>
      </c>
      <c r="I802" s="70">
        <v>-443.7</v>
      </c>
      <c r="J802" s="70">
        <v>-600</v>
      </c>
      <c r="K802" s="70">
        <v>0</v>
      </c>
      <c r="L802" s="70" t="s">
        <v>34</v>
      </c>
      <c r="M802" s="70" t="s">
        <v>20</v>
      </c>
      <c r="N802" s="70" t="s">
        <v>413</v>
      </c>
      <c r="O802" s="70">
        <v>60936133</v>
      </c>
      <c r="P802" s="19" t="str">
        <f>MID(L802,3,3)</f>
        <v>OOS</v>
      </c>
      <c r="Q802" s="70" t="str">
        <f>IFERROR(MID(N802,5,FIND("/",N802,1)-1),LEFT(N802,3))</f>
        <v>PKG</v>
      </c>
      <c r="R802" s="70" t="str">
        <f>CONCATENATE(P802,Q802)</f>
        <v>OOSPKG</v>
      </c>
      <c r="S802" s="70" t="str">
        <f>VLOOKUP(R802,'Coding Matrix'!$D$8:$G$45,4,FALSE)</f>
        <v>Plant</v>
      </c>
      <c r="T802" s="70" t="str">
        <f>VLOOKUP(R802,'Coding Matrix'!$D$8:$E$45,2,FALSE)</f>
        <v>Plant Packaging issue</v>
      </c>
      <c r="V802" s="70" t="s">
        <v>2511</v>
      </c>
    </row>
    <row r="803" spans="1:22" ht="15" customHeight="1" x14ac:dyDescent="0.25">
      <c r="A803" s="70">
        <v>60</v>
      </c>
      <c r="B803" s="70" t="s">
        <v>15</v>
      </c>
      <c r="C803" s="71">
        <v>43201</v>
      </c>
      <c r="D803" s="70" t="s">
        <v>23</v>
      </c>
      <c r="E803" s="70">
        <v>17878</v>
      </c>
      <c r="F803" s="70" t="s">
        <v>388</v>
      </c>
      <c r="G803" s="70" t="s">
        <v>389</v>
      </c>
      <c r="H803" s="70">
        <v>-1</v>
      </c>
      <c r="I803" s="70">
        <v>-19.29</v>
      </c>
      <c r="J803" s="70">
        <v>-35</v>
      </c>
      <c r="K803" s="70">
        <v>0</v>
      </c>
      <c r="L803" s="70" t="s">
        <v>26</v>
      </c>
      <c r="M803" s="70" t="s">
        <v>20</v>
      </c>
      <c r="N803" s="70" t="s">
        <v>29</v>
      </c>
      <c r="O803" s="70">
        <v>60924232</v>
      </c>
      <c r="P803" s="19" t="str">
        <f>MID(L803,3,3)</f>
        <v>OOS</v>
      </c>
      <c r="Q803" s="70" t="str">
        <f>IFERROR(MID(N803,5,FIND("/",N803,1)-1),LEFT(N803,3))</f>
        <v>SEL</v>
      </c>
      <c r="R803" s="70" t="str">
        <f>CONCATENATE(P803,Q803)</f>
        <v>OOSSEL</v>
      </c>
      <c r="S803" s="70" t="str">
        <f>VLOOKUP(R803,'Coding Matrix'!$D$8:$G$45,4,FALSE)</f>
        <v>Plant</v>
      </c>
      <c r="T803" s="70" t="str">
        <f>VLOOKUP(R803,'Coding Matrix'!$D$8:$E$45,2,FALSE)</f>
        <v>Seal Issues - Leakers</v>
      </c>
      <c r="V803" s="70" t="s">
        <v>2512</v>
      </c>
    </row>
    <row r="804" spans="1:22" ht="15" customHeight="1" x14ac:dyDescent="0.25">
      <c r="A804" s="70">
        <v>60</v>
      </c>
      <c r="B804" s="70" t="s">
        <v>15</v>
      </c>
      <c r="C804" s="71">
        <v>43201</v>
      </c>
      <c r="D804" s="70" t="s">
        <v>23</v>
      </c>
      <c r="E804" s="70">
        <v>54502</v>
      </c>
      <c r="F804" s="70" t="s">
        <v>401</v>
      </c>
      <c r="G804" s="70" t="s">
        <v>402</v>
      </c>
      <c r="H804" s="70">
        <v>-1</v>
      </c>
      <c r="I804" s="70">
        <v>-16.29</v>
      </c>
      <c r="J804" s="70">
        <v>-35</v>
      </c>
      <c r="K804" s="70">
        <v>0</v>
      </c>
      <c r="L804" s="70" t="s">
        <v>19</v>
      </c>
      <c r="M804" s="70" t="s">
        <v>20</v>
      </c>
      <c r="N804" s="70" t="s">
        <v>403</v>
      </c>
      <c r="O804" s="70">
        <v>60923184</v>
      </c>
      <c r="P804" s="19" t="str">
        <f>MID(L804,3,3)</f>
        <v>DMG</v>
      </c>
      <c r="Q804" s="70" t="str">
        <f>IFERROR(MID(N804,5,FIND("/",N804,1)-1),LEFT(N804,3))</f>
        <v>DWH</v>
      </c>
      <c r="R804" s="70" t="str">
        <f>CONCATENATE(P804,Q804)</f>
        <v>DMGDWH</v>
      </c>
      <c r="S804" s="70" t="str">
        <f>VLOOKUP(R804,'Coding Matrix'!$D$8:$G$45,4,FALSE)</f>
        <v>Plant</v>
      </c>
      <c r="T804" s="70" t="str">
        <f>VLOOKUP(R804,'Coding Matrix'!$D$8:$E$45,2,FALSE)</f>
        <v>Damage Warehouse - Material Handling Damage</v>
      </c>
      <c r="V804" s="70" t="s">
        <v>2513</v>
      </c>
    </row>
    <row r="805" spans="1:22" ht="15" customHeight="1" x14ac:dyDescent="0.25">
      <c r="A805" s="70">
        <v>60</v>
      </c>
      <c r="B805" s="70" t="s">
        <v>15</v>
      </c>
      <c r="C805" s="71">
        <v>43201</v>
      </c>
      <c r="D805" s="70" t="s">
        <v>23</v>
      </c>
      <c r="E805" s="70">
        <v>85652</v>
      </c>
      <c r="F805" s="70" t="s">
        <v>33</v>
      </c>
      <c r="G805" s="70" t="s">
        <v>406</v>
      </c>
      <c r="H805" s="70">
        <v>-1</v>
      </c>
      <c r="I805" s="70">
        <v>-21.56</v>
      </c>
      <c r="J805" s="70">
        <v>-33.200000000000003</v>
      </c>
      <c r="K805" s="70">
        <v>0</v>
      </c>
      <c r="L805" s="70" t="s">
        <v>19</v>
      </c>
      <c r="M805" s="70" t="s">
        <v>20</v>
      </c>
      <c r="N805" s="70" t="s">
        <v>407</v>
      </c>
      <c r="O805" s="70">
        <v>60966309</v>
      </c>
      <c r="P805" s="19" t="str">
        <f>MID(L805,3,3)</f>
        <v>DMG</v>
      </c>
      <c r="Q805" s="70" t="str">
        <f>IFERROR(MID(N805,5,FIND("/",N805,1)-1),LEFT(N805,3))</f>
        <v>DWH</v>
      </c>
      <c r="R805" s="70" t="str">
        <f>CONCATENATE(P805,Q805)</f>
        <v>DMGDWH</v>
      </c>
      <c r="S805" s="70" t="str">
        <f>VLOOKUP(R805,'Coding Matrix'!$D$8:$G$45,4,FALSE)</f>
        <v>Plant</v>
      </c>
      <c r="T805" s="70" t="str">
        <f>VLOOKUP(R805,'Coding Matrix'!$D$8:$E$45,2,FALSE)</f>
        <v>Damage Warehouse - Material Handling Damage</v>
      </c>
      <c r="V805" s="70" t="s">
        <v>2514</v>
      </c>
    </row>
    <row r="806" spans="1:22" ht="15" customHeight="1" x14ac:dyDescent="0.25">
      <c r="A806" s="70">
        <v>60</v>
      </c>
      <c r="B806" s="70" t="s">
        <v>15</v>
      </c>
      <c r="C806" s="71">
        <v>43203</v>
      </c>
      <c r="D806" s="70" t="s">
        <v>273</v>
      </c>
      <c r="E806" s="70">
        <v>97287</v>
      </c>
      <c r="F806" s="70" t="s">
        <v>17</v>
      </c>
      <c r="G806" s="70" t="s">
        <v>2170</v>
      </c>
      <c r="H806" s="70">
        <v>-8000</v>
      </c>
      <c r="I806" s="70">
        <v>-848</v>
      </c>
      <c r="J806" s="70">
        <v>-8000</v>
      </c>
      <c r="K806" s="70">
        <v>0</v>
      </c>
      <c r="L806" s="70" t="s">
        <v>26</v>
      </c>
      <c r="M806" s="70" t="s">
        <v>20</v>
      </c>
      <c r="N806" s="70" t="s">
        <v>2171</v>
      </c>
      <c r="O806" s="70">
        <v>0</v>
      </c>
      <c r="P806" s="19" t="str">
        <f>MID(L806,3,3)</f>
        <v>OOS</v>
      </c>
      <c r="Q806" s="70" t="str">
        <f>IFERROR(MID(N806,5,FIND("/",N806,1)-1),LEFT(N806,3))</f>
        <v>PKG</v>
      </c>
      <c r="R806" s="70" t="str">
        <f>CONCATENATE(P806,Q806)</f>
        <v>OOSPKG</v>
      </c>
      <c r="S806" s="70" t="str">
        <f>VLOOKUP(R806,'Coding Matrix'!$D$8:$G$45,4,FALSE)</f>
        <v>Plant</v>
      </c>
      <c r="T806" s="70" t="str">
        <f>VLOOKUP(R806,'Coding Matrix'!$D$8:$E$45,2,FALSE)</f>
        <v>Plant Packaging issue</v>
      </c>
      <c r="V806" s="70" t="s">
        <v>2515</v>
      </c>
    </row>
    <row r="807" spans="1:22" ht="15" customHeight="1" x14ac:dyDescent="0.25">
      <c r="A807" s="70">
        <v>60</v>
      </c>
      <c r="B807" s="70" t="s">
        <v>15</v>
      </c>
      <c r="C807" s="71">
        <v>43204</v>
      </c>
      <c r="D807" s="70" t="s">
        <v>23</v>
      </c>
      <c r="E807" s="70">
        <v>21547</v>
      </c>
      <c r="F807" s="70" t="s">
        <v>69</v>
      </c>
      <c r="G807" s="70" t="s">
        <v>79</v>
      </c>
      <c r="H807" s="70">
        <v>-1</v>
      </c>
      <c r="I807" s="70">
        <v>-16.559999999999999</v>
      </c>
      <c r="J807" s="70">
        <v>-30</v>
      </c>
      <c r="K807" s="70">
        <v>0</v>
      </c>
      <c r="L807" s="70" t="s">
        <v>27</v>
      </c>
      <c r="M807" s="70" t="s">
        <v>1805</v>
      </c>
      <c r="N807" s="70" t="s">
        <v>28</v>
      </c>
      <c r="O807" s="70">
        <v>60004162</v>
      </c>
      <c r="P807" s="19" t="str">
        <f>MID(L807,3,3)</f>
        <v>DMG</v>
      </c>
      <c r="Q807" s="70" t="str">
        <f>IFERROR(MID(N807,5,FIND("/",N807,1)-1),LEFT(N807,3))</f>
        <v>DWH</v>
      </c>
      <c r="R807" s="70" t="str">
        <f>CONCATENATE(P807,Q807)</f>
        <v>DMGDWH</v>
      </c>
      <c r="S807" s="70" t="str">
        <f>VLOOKUP(R807,'Coding Matrix'!$D$8:$G$45,4,FALSE)</f>
        <v>Plant</v>
      </c>
      <c r="T807" s="70" t="str">
        <f>VLOOKUP(R807,'Coding Matrix'!$D$8:$E$45,2,FALSE)</f>
        <v>Damage Warehouse - Material Handling Damage</v>
      </c>
      <c r="V807" s="70" t="s">
        <v>464</v>
      </c>
    </row>
    <row r="808" spans="1:22" ht="15" customHeight="1" x14ac:dyDescent="0.25">
      <c r="A808" s="70">
        <v>60</v>
      </c>
      <c r="B808" s="70" t="s">
        <v>15</v>
      </c>
      <c r="C808" s="71">
        <v>43206</v>
      </c>
      <c r="D808" s="70" t="s">
        <v>60</v>
      </c>
      <c r="E808" s="70">
        <v>1933</v>
      </c>
      <c r="F808" s="70" t="s">
        <v>17</v>
      </c>
      <c r="G808" s="70" t="s">
        <v>2006</v>
      </c>
      <c r="H808" s="70">
        <v>-208</v>
      </c>
      <c r="I808" s="70">
        <v>-327.43</v>
      </c>
      <c r="J808" s="70">
        <v>-208</v>
      </c>
      <c r="K808" s="70">
        <v>0</v>
      </c>
      <c r="L808" s="70" t="s">
        <v>26</v>
      </c>
      <c r="M808" s="70" t="s">
        <v>20</v>
      </c>
      <c r="N808" s="70" t="s">
        <v>2164</v>
      </c>
      <c r="O808" s="70">
        <v>60560574</v>
      </c>
      <c r="P808" s="19" t="str">
        <f>MID(L808,3,3)</f>
        <v>OOS</v>
      </c>
      <c r="Q808" s="70" t="str">
        <f>IFERROR(MID(N808,5,FIND("/",N808,1)-1),LEFT(N808,3))</f>
        <v>PKG</v>
      </c>
      <c r="R808" s="70" t="str">
        <f>CONCATENATE(P808,Q808)</f>
        <v>OOSPKG</v>
      </c>
      <c r="S808" s="70" t="str">
        <f>VLOOKUP(R808,'Coding Matrix'!$D$8:$G$45,4,FALSE)</f>
        <v>Plant</v>
      </c>
      <c r="T808" s="70" t="str">
        <f>VLOOKUP(R808,'Coding Matrix'!$D$8:$E$45,2,FALSE)</f>
        <v>Plant Packaging issue</v>
      </c>
      <c r="V808" s="70" t="s">
        <v>2264</v>
      </c>
    </row>
    <row r="809" spans="1:22" ht="15" customHeight="1" x14ac:dyDescent="0.25">
      <c r="A809" s="70">
        <v>60</v>
      </c>
      <c r="B809" s="70" t="s">
        <v>15</v>
      </c>
      <c r="C809" s="71">
        <v>43206</v>
      </c>
      <c r="D809" s="70" t="s">
        <v>60</v>
      </c>
      <c r="E809" s="70">
        <v>2996</v>
      </c>
      <c r="F809" s="70" t="s">
        <v>17</v>
      </c>
      <c r="G809" s="70" t="s">
        <v>2165</v>
      </c>
      <c r="H809" s="70">
        <v>-300</v>
      </c>
      <c r="I809" s="70">
        <v>-634.38</v>
      </c>
      <c r="J809" s="70">
        <v>-300</v>
      </c>
      <c r="K809" s="70">
        <v>0</v>
      </c>
      <c r="L809" s="70" t="s">
        <v>2166</v>
      </c>
      <c r="M809" s="70" t="s">
        <v>20</v>
      </c>
      <c r="N809" s="70" t="s">
        <v>2167</v>
      </c>
      <c r="O809" s="70">
        <v>60673490</v>
      </c>
      <c r="P809" s="19" t="str">
        <f>MID(L809,3,3)</f>
        <v>OOS</v>
      </c>
      <c r="Q809" s="70" t="str">
        <f>IFERROR(MID(N809,5,FIND("/",N809,1)-1),LEFT(N809,3))</f>
        <v>PKG</v>
      </c>
      <c r="R809" s="70" t="str">
        <f>CONCATENATE(P809,Q809)</f>
        <v>OOSPKG</v>
      </c>
      <c r="S809" s="70" t="str">
        <f>VLOOKUP(R809,'Coding Matrix'!$D$8:$G$45,4,FALSE)</f>
        <v>Plant</v>
      </c>
      <c r="T809" s="70" t="str">
        <f>VLOOKUP(R809,'Coding Matrix'!$D$8:$E$45,2,FALSE)</f>
        <v>Plant Packaging issue</v>
      </c>
      <c r="V809" s="70" t="s">
        <v>2516</v>
      </c>
    </row>
    <row r="810" spans="1:22" ht="15" customHeight="1" x14ac:dyDescent="0.25">
      <c r="A810" s="70">
        <v>60</v>
      </c>
      <c r="B810" s="70" t="s">
        <v>15</v>
      </c>
      <c r="C810" s="71">
        <v>43206</v>
      </c>
      <c r="D810" s="70" t="s">
        <v>23</v>
      </c>
      <c r="E810" s="70">
        <v>14421</v>
      </c>
      <c r="F810" s="70" t="s">
        <v>82</v>
      </c>
      <c r="G810" s="70" t="s">
        <v>2122</v>
      </c>
      <c r="H810" s="70">
        <v>-10</v>
      </c>
      <c r="I810" s="70">
        <v>-267.8</v>
      </c>
      <c r="J810" s="70">
        <v>-500</v>
      </c>
      <c r="K810" s="70">
        <v>0</v>
      </c>
      <c r="L810" s="70" t="s">
        <v>19</v>
      </c>
      <c r="M810" s="70" t="s">
        <v>20</v>
      </c>
      <c r="N810" s="70" t="s">
        <v>21</v>
      </c>
      <c r="O810" s="70">
        <v>60924434</v>
      </c>
      <c r="P810" s="19" t="str">
        <f>MID(L810,3,3)</f>
        <v>DMG</v>
      </c>
      <c r="Q810" s="70" t="str">
        <f>IFERROR(MID(N810,5,FIND("/",N810,1)-1),LEFT(N810,3))</f>
        <v>DWH</v>
      </c>
      <c r="R810" s="70" t="str">
        <f>CONCATENATE(P810,Q810)</f>
        <v>DMGDWH</v>
      </c>
      <c r="S810" s="70" t="str">
        <f>VLOOKUP(R810,'Coding Matrix'!$D$8:$G$45,4,FALSE)</f>
        <v>Plant</v>
      </c>
      <c r="T810" s="70" t="str">
        <f>VLOOKUP(R810,'Coding Matrix'!$D$8:$E$45,2,FALSE)</f>
        <v>Damage Warehouse - Material Handling Damage</v>
      </c>
      <c r="V810" s="70" t="s">
        <v>534</v>
      </c>
    </row>
    <row r="811" spans="1:22" ht="15" customHeight="1" x14ac:dyDescent="0.25">
      <c r="A811" s="70">
        <v>60</v>
      </c>
      <c r="B811" s="70" t="s">
        <v>15</v>
      </c>
      <c r="C811" s="71">
        <v>43206</v>
      </c>
      <c r="D811" s="70" t="s">
        <v>23</v>
      </c>
      <c r="E811" s="70">
        <v>15144</v>
      </c>
      <c r="F811" s="70" t="s">
        <v>82</v>
      </c>
      <c r="G811" s="70" t="s">
        <v>2123</v>
      </c>
      <c r="H811" s="70">
        <v>-1</v>
      </c>
      <c r="I811" s="70">
        <v>-28.17</v>
      </c>
      <c r="J811" s="70">
        <v>-50</v>
      </c>
      <c r="K811" s="70">
        <v>0</v>
      </c>
      <c r="L811" s="70" t="s">
        <v>19</v>
      </c>
      <c r="M811" s="70" t="s">
        <v>20</v>
      </c>
      <c r="N811" s="70" t="s">
        <v>2124</v>
      </c>
      <c r="O811" s="70">
        <v>60777830</v>
      </c>
      <c r="P811" s="19" t="str">
        <f>MID(L811,3,3)</f>
        <v>DMG</v>
      </c>
      <c r="Q811" s="70" t="str">
        <f>IFERROR(MID(N811,5,FIND("/",N811,1)-1),LEFT(N811,3))</f>
        <v>DWH</v>
      </c>
      <c r="R811" s="70" t="str">
        <f>CONCATENATE(P811,Q811)</f>
        <v>DMGDWH</v>
      </c>
      <c r="S811" s="70" t="str">
        <f>VLOOKUP(R811,'Coding Matrix'!$D$8:$G$45,4,FALSE)</f>
        <v>Plant</v>
      </c>
      <c r="T811" s="70" t="str">
        <f>VLOOKUP(R811,'Coding Matrix'!$D$8:$E$45,2,FALSE)</f>
        <v>Damage Warehouse - Material Handling Damage</v>
      </c>
      <c r="V811" s="70" t="s">
        <v>2406</v>
      </c>
    </row>
    <row r="812" spans="1:22" ht="15" customHeight="1" x14ac:dyDescent="0.25">
      <c r="A812" s="70">
        <v>60</v>
      </c>
      <c r="B812" s="70" t="s">
        <v>15</v>
      </c>
      <c r="C812" s="71">
        <v>43206</v>
      </c>
      <c r="D812" s="70" t="s">
        <v>23</v>
      </c>
      <c r="E812" s="70">
        <v>15174</v>
      </c>
      <c r="F812" s="70" t="s">
        <v>82</v>
      </c>
      <c r="G812" s="70" t="s">
        <v>2125</v>
      </c>
      <c r="H812" s="70">
        <v>-1</v>
      </c>
      <c r="I812" s="70">
        <v>-29.54</v>
      </c>
      <c r="J812" s="70">
        <v>-50</v>
      </c>
      <c r="K812" s="70">
        <v>0</v>
      </c>
      <c r="L812" s="70" t="s">
        <v>19</v>
      </c>
      <c r="M812" s="70" t="s">
        <v>20</v>
      </c>
      <c r="N812" s="70" t="s">
        <v>21</v>
      </c>
      <c r="O812" s="70">
        <v>60924833</v>
      </c>
      <c r="P812" s="19" t="str">
        <f>MID(L812,3,3)</f>
        <v>DMG</v>
      </c>
      <c r="Q812" s="70" t="str">
        <f>IFERROR(MID(N812,5,FIND("/",N812,1)-1),LEFT(N812,3))</f>
        <v>DWH</v>
      </c>
      <c r="R812" s="70" t="str">
        <f>CONCATENATE(P812,Q812)</f>
        <v>DMGDWH</v>
      </c>
      <c r="S812" s="70" t="str">
        <f>VLOOKUP(R812,'Coding Matrix'!$D$8:$G$45,4,FALSE)</f>
        <v>Plant</v>
      </c>
      <c r="T812" s="70" t="str">
        <f>VLOOKUP(R812,'Coding Matrix'!$D$8:$E$45,2,FALSE)</f>
        <v>Damage Warehouse - Material Handling Damage</v>
      </c>
      <c r="V812" s="70" t="s">
        <v>1147</v>
      </c>
    </row>
    <row r="813" spans="1:22" ht="15" customHeight="1" x14ac:dyDescent="0.25">
      <c r="A813" s="70">
        <v>60</v>
      </c>
      <c r="B813" s="70" t="s">
        <v>15</v>
      </c>
      <c r="C813" s="71">
        <v>43206</v>
      </c>
      <c r="D813" s="70" t="s">
        <v>23</v>
      </c>
      <c r="E813" s="70">
        <v>16839</v>
      </c>
      <c r="F813" s="70" t="s">
        <v>66</v>
      </c>
      <c r="G813" s="70" t="s">
        <v>2128</v>
      </c>
      <c r="H813" s="70">
        <v>-5</v>
      </c>
      <c r="I813" s="70">
        <v>-85.9</v>
      </c>
      <c r="J813" s="70">
        <v>-100</v>
      </c>
      <c r="K813" s="70">
        <v>0</v>
      </c>
      <c r="L813" s="70" t="s">
        <v>19</v>
      </c>
      <c r="M813" s="70" t="s">
        <v>20</v>
      </c>
      <c r="N813" s="70" t="s">
        <v>2124</v>
      </c>
      <c r="O813" s="70">
        <v>60924559</v>
      </c>
      <c r="P813" s="19" t="str">
        <f>MID(L813,3,3)</f>
        <v>DMG</v>
      </c>
      <c r="Q813" s="70" t="str">
        <f>IFERROR(MID(N813,5,FIND("/",N813,1)-1),LEFT(N813,3))</f>
        <v>DWH</v>
      </c>
      <c r="R813" s="70" t="str">
        <f>CONCATENATE(P813,Q813)</f>
        <v>DMGDWH</v>
      </c>
      <c r="S813" s="70" t="str">
        <f>VLOOKUP(R813,'Coding Matrix'!$D$8:$G$45,4,FALSE)</f>
        <v>Plant</v>
      </c>
      <c r="T813" s="70" t="str">
        <f>VLOOKUP(R813,'Coding Matrix'!$D$8:$E$45,2,FALSE)</f>
        <v>Damage Warehouse - Material Handling Damage</v>
      </c>
      <c r="V813" s="70" t="s">
        <v>2441</v>
      </c>
    </row>
    <row r="814" spans="1:22" ht="15" customHeight="1" x14ac:dyDescent="0.25">
      <c r="A814" s="70">
        <v>60</v>
      </c>
      <c r="B814" s="70" t="s">
        <v>15</v>
      </c>
      <c r="C814" s="71">
        <v>43206</v>
      </c>
      <c r="D814" s="70" t="s">
        <v>23</v>
      </c>
      <c r="E814" s="70">
        <v>16949</v>
      </c>
      <c r="F814" s="70" t="s">
        <v>323</v>
      </c>
      <c r="G814" s="70" t="s">
        <v>324</v>
      </c>
      <c r="H814" s="70">
        <v>-2</v>
      </c>
      <c r="I814" s="70">
        <v>-29.39</v>
      </c>
      <c r="J814" s="70">
        <v>-48</v>
      </c>
      <c r="K814" s="70">
        <v>0</v>
      </c>
      <c r="L814" s="70" t="s">
        <v>26</v>
      </c>
      <c r="M814" s="70" t="s">
        <v>20</v>
      </c>
      <c r="N814" s="70" t="s">
        <v>2129</v>
      </c>
      <c r="O814" s="70">
        <v>60923963</v>
      </c>
      <c r="P814" s="19" t="str">
        <f>MID(L814,3,3)</f>
        <v>OOS</v>
      </c>
      <c r="Q814" s="70" t="str">
        <f>IFERROR(MID(N814,5,FIND("/",N814,1)-1),LEFT(N814,3))</f>
        <v>SEL</v>
      </c>
      <c r="R814" s="70" t="str">
        <f>CONCATENATE(P814,Q814)</f>
        <v>OOSSEL</v>
      </c>
      <c r="S814" s="70" t="str">
        <f>VLOOKUP(R814,'Coding Matrix'!$D$8:$G$45,4,FALSE)</f>
        <v>Plant</v>
      </c>
      <c r="T814" s="70" t="str">
        <f>VLOOKUP(R814,'Coding Matrix'!$D$8:$E$45,2,FALSE)</f>
        <v>Seal Issues - Leakers</v>
      </c>
      <c r="V814" s="70" t="s">
        <v>2470</v>
      </c>
    </row>
    <row r="815" spans="1:22" ht="15" customHeight="1" x14ac:dyDescent="0.25">
      <c r="A815" s="70">
        <v>60</v>
      </c>
      <c r="B815" s="70" t="s">
        <v>15</v>
      </c>
      <c r="C815" s="71">
        <v>43206</v>
      </c>
      <c r="D815" s="70" t="s">
        <v>23</v>
      </c>
      <c r="E815" s="70">
        <v>16949</v>
      </c>
      <c r="F815" s="70" t="s">
        <v>323</v>
      </c>
      <c r="G815" s="70" t="s">
        <v>324</v>
      </c>
      <c r="H815" s="70">
        <v>-1</v>
      </c>
      <c r="I815" s="70">
        <v>-14.69</v>
      </c>
      <c r="J815" s="70">
        <v>-24</v>
      </c>
      <c r="K815" s="70">
        <v>0</v>
      </c>
      <c r="L815" s="70" t="s">
        <v>26</v>
      </c>
      <c r="M815" s="70" t="s">
        <v>20</v>
      </c>
      <c r="N815" s="70" t="s">
        <v>2130</v>
      </c>
      <c r="O815" s="70">
        <v>60777841</v>
      </c>
      <c r="P815" s="19" t="str">
        <f>MID(L815,3,3)</f>
        <v>OOS</v>
      </c>
      <c r="Q815" s="70" t="str">
        <f>IFERROR(MID(N815,5,FIND("/",N815,1)-1),LEFT(N815,3))</f>
        <v>SEL</v>
      </c>
      <c r="R815" s="70" t="str">
        <f>CONCATENATE(P815,Q815)</f>
        <v>OOSSEL</v>
      </c>
      <c r="S815" s="70" t="str">
        <f>VLOOKUP(R815,'Coding Matrix'!$D$8:$G$45,4,FALSE)</f>
        <v>Plant</v>
      </c>
      <c r="T815" s="70" t="str">
        <f>VLOOKUP(R815,'Coding Matrix'!$D$8:$E$45,2,FALSE)</f>
        <v>Seal Issues - Leakers</v>
      </c>
      <c r="V815" s="70" t="s">
        <v>2470</v>
      </c>
    </row>
    <row r="816" spans="1:22" ht="15" customHeight="1" x14ac:dyDescent="0.25">
      <c r="A816" s="70">
        <v>60</v>
      </c>
      <c r="B816" s="70" t="s">
        <v>15</v>
      </c>
      <c r="C816" s="71">
        <v>43206</v>
      </c>
      <c r="D816" s="70" t="s">
        <v>23</v>
      </c>
      <c r="E816" s="70">
        <v>19425</v>
      </c>
      <c r="F816" s="70" t="s">
        <v>2134</v>
      </c>
      <c r="G816" s="70" t="s">
        <v>2135</v>
      </c>
      <c r="H816" s="70">
        <v>-7</v>
      </c>
      <c r="I816" s="70">
        <v>-105.89</v>
      </c>
      <c r="J816" s="70">
        <v>-117.6</v>
      </c>
      <c r="K816" s="70">
        <v>0</v>
      </c>
      <c r="L816" s="70" t="s">
        <v>26</v>
      </c>
      <c r="M816" s="70" t="s">
        <v>20</v>
      </c>
      <c r="N816" s="70" t="s">
        <v>2136</v>
      </c>
      <c r="O816" s="70">
        <v>60966300</v>
      </c>
      <c r="P816" s="19" t="str">
        <f>MID(L816,3,3)</f>
        <v>OOS</v>
      </c>
      <c r="Q816" s="70" t="str">
        <f>IFERROR(MID(N816,5,FIND("/",N816,1)-1),LEFT(N816,3))</f>
        <v>STN</v>
      </c>
      <c r="R816" s="70" t="str">
        <f>CONCATENATE(P816,Q816)</f>
        <v>OOSSTN</v>
      </c>
      <c r="S816" s="70" t="str">
        <f>VLOOKUP(R816,'Coding Matrix'!$D$8:$G$45,4,FALSE)</f>
        <v>Plant</v>
      </c>
      <c r="T816" s="70" t="str">
        <f>VLOOKUP(R816,'Coding Matrix'!$D$8:$E$45,2,FALSE)</f>
        <v>Stained</v>
      </c>
      <c r="V816" s="70" t="s">
        <v>2517</v>
      </c>
    </row>
    <row r="817" spans="1:22" ht="15" customHeight="1" x14ac:dyDescent="0.25">
      <c r="A817" s="70">
        <v>60</v>
      </c>
      <c r="B817" s="70" t="s">
        <v>15</v>
      </c>
      <c r="C817" s="71">
        <v>43206</v>
      </c>
      <c r="D817" s="70" t="s">
        <v>23</v>
      </c>
      <c r="E817" s="70">
        <v>21158</v>
      </c>
      <c r="F817" s="70" t="s">
        <v>1874</v>
      </c>
      <c r="G817" s="70" t="s">
        <v>2141</v>
      </c>
      <c r="H817" s="70">
        <v>-10</v>
      </c>
      <c r="I817" s="70">
        <v>-162.99</v>
      </c>
      <c r="J817" s="70">
        <v>-245.1</v>
      </c>
      <c r="K817" s="70">
        <v>0</v>
      </c>
      <c r="L817" s="70" t="s">
        <v>26</v>
      </c>
      <c r="M817" s="70" t="s">
        <v>20</v>
      </c>
      <c r="N817" s="70" t="s">
        <v>2142</v>
      </c>
      <c r="O817" s="70">
        <v>60004423</v>
      </c>
      <c r="P817" s="19" t="str">
        <f>MID(L817,3,3)</f>
        <v>OOS</v>
      </c>
      <c r="Q817" s="70" t="str">
        <f>IFERROR(MID(N817,5,FIND("/",N817,1)-1),LEFT(N817,3))</f>
        <v>EXT</v>
      </c>
      <c r="R817" s="70" t="str">
        <f>CONCATENATE(P817,Q817)</f>
        <v>OOSEXT</v>
      </c>
      <c r="S817" s="70" t="str">
        <f>VLOOKUP(R817,'Coding Matrix'!$D$8:$G$45,4,FALSE)</f>
        <v>Plant</v>
      </c>
      <c r="T817" s="70" t="str">
        <f>VLOOKUP(R817,'Coding Matrix'!$D$8:$E$45,2,FALSE)</f>
        <v>Extraneous - Foreign Material</v>
      </c>
      <c r="V817" s="70" t="s">
        <v>2518</v>
      </c>
    </row>
    <row r="818" spans="1:22" ht="15" customHeight="1" x14ac:dyDescent="0.25">
      <c r="A818" s="70">
        <v>60</v>
      </c>
      <c r="B818" s="70" t="s">
        <v>15</v>
      </c>
      <c r="C818" s="71">
        <v>43206</v>
      </c>
      <c r="D818" s="70" t="s">
        <v>23</v>
      </c>
      <c r="E818" s="70">
        <v>21158</v>
      </c>
      <c r="F818" s="70" t="s">
        <v>1874</v>
      </c>
      <c r="G818" s="70" t="s">
        <v>2141</v>
      </c>
      <c r="H818" s="70">
        <v>-23</v>
      </c>
      <c r="I818" s="70">
        <v>-374.86</v>
      </c>
      <c r="J818" s="70">
        <v>-563.70000000000005</v>
      </c>
      <c r="K818" s="70">
        <v>0</v>
      </c>
      <c r="L818" s="70" t="s">
        <v>26</v>
      </c>
      <c r="M818" s="70" t="s">
        <v>20</v>
      </c>
      <c r="N818" s="70" t="s">
        <v>2143</v>
      </c>
      <c r="O818" s="70">
        <v>60004396</v>
      </c>
      <c r="P818" s="19" t="str">
        <f>MID(L818,3,3)</f>
        <v>OOS</v>
      </c>
      <c r="Q818" s="70" t="str">
        <f>IFERROR(MID(N818,5,FIND("/",N818,1)-1),LEFT(N818,3))</f>
        <v>EXT</v>
      </c>
      <c r="R818" s="70" t="str">
        <f>CONCATENATE(P818,Q818)</f>
        <v>OOSEXT</v>
      </c>
      <c r="S818" s="70" t="str">
        <f>VLOOKUP(R818,'Coding Matrix'!$D$8:$G$45,4,FALSE)</f>
        <v>Plant</v>
      </c>
      <c r="T818" s="70" t="str">
        <f>VLOOKUP(R818,'Coding Matrix'!$D$8:$E$45,2,FALSE)</f>
        <v>Extraneous - Foreign Material</v>
      </c>
      <c r="V818" s="70" t="s">
        <v>2518</v>
      </c>
    </row>
    <row r="819" spans="1:22" ht="15" customHeight="1" x14ac:dyDescent="0.25">
      <c r="A819" s="70">
        <v>60</v>
      </c>
      <c r="B819" s="70" t="s">
        <v>15</v>
      </c>
      <c r="C819" s="71">
        <v>43206</v>
      </c>
      <c r="D819" s="70" t="s">
        <v>23</v>
      </c>
      <c r="E819" s="70">
        <v>21547</v>
      </c>
      <c r="F819" s="70" t="s">
        <v>69</v>
      </c>
      <c r="G819" s="70" t="s">
        <v>79</v>
      </c>
      <c r="H819" s="70">
        <v>-1</v>
      </c>
      <c r="I819" s="70">
        <v>-16.55</v>
      </c>
      <c r="J819" s="70">
        <v>-30</v>
      </c>
      <c r="K819" s="70">
        <v>0</v>
      </c>
      <c r="L819" s="70" t="s">
        <v>19</v>
      </c>
      <c r="M819" s="70" t="s">
        <v>20</v>
      </c>
      <c r="N819" s="70" t="s">
        <v>21</v>
      </c>
      <c r="O819" s="70">
        <v>60924258</v>
      </c>
      <c r="P819" s="19" t="str">
        <f>MID(L819,3,3)</f>
        <v>DMG</v>
      </c>
      <c r="Q819" s="70" t="str">
        <f>IFERROR(MID(N819,5,FIND("/",N819,1)-1),LEFT(N819,3))</f>
        <v>DWH</v>
      </c>
      <c r="R819" s="70" t="str">
        <f>CONCATENATE(P819,Q819)</f>
        <v>DMGDWH</v>
      </c>
      <c r="S819" s="70" t="str">
        <f>VLOOKUP(R819,'Coding Matrix'!$D$8:$G$45,4,FALSE)</f>
        <v>Plant</v>
      </c>
      <c r="T819" s="70" t="str">
        <f>VLOOKUP(R819,'Coding Matrix'!$D$8:$E$45,2,FALSE)</f>
        <v>Damage Warehouse - Material Handling Damage</v>
      </c>
      <c r="V819" s="70" t="s">
        <v>464</v>
      </c>
    </row>
    <row r="820" spans="1:22" ht="15" customHeight="1" x14ac:dyDescent="0.25">
      <c r="A820" s="70">
        <v>60</v>
      </c>
      <c r="B820" s="70" t="s">
        <v>15</v>
      </c>
      <c r="C820" s="71">
        <v>43206</v>
      </c>
      <c r="D820" s="70" t="s">
        <v>23</v>
      </c>
      <c r="E820" s="70">
        <v>21549</v>
      </c>
      <c r="F820" s="70" t="s">
        <v>69</v>
      </c>
      <c r="G820" s="70" t="s">
        <v>2144</v>
      </c>
      <c r="H820" s="70">
        <v>-1</v>
      </c>
      <c r="I820" s="70">
        <v>-18.43</v>
      </c>
      <c r="J820" s="70">
        <v>-30</v>
      </c>
      <c r="K820" s="70">
        <v>0</v>
      </c>
      <c r="L820" s="70" t="s">
        <v>19</v>
      </c>
      <c r="M820" s="70" t="s">
        <v>20</v>
      </c>
      <c r="N820" s="70" t="s">
        <v>2124</v>
      </c>
      <c r="O820" s="70">
        <v>60966420</v>
      </c>
      <c r="P820" s="19" t="str">
        <f>MID(L820,3,3)</f>
        <v>DMG</v>
      </c>
      <c r="Q820" s="70" t="str">
        <f>IFERROR(MID(N820,5,FIND("/",N820,1)-1),LEFT(N820,3))</f>
        <v>DWH</v>
      </c>
      <c r="R820" s="70" t="str">
        <f>CONCATENATE(P820,Q820)</f>
        <v>DMGDWH</v>
      </c>
      <c r="S820" s="70" t="str">
        <f>VLOOKUP(R820,'Coding Matrix'!$D$8:$G$45,4,FALSE)</f>
        <v>Plant</v>
      </c>
      <c r="T820" s="70" t="str">
        <f>VLOOKUP(R820,'Coding Matrix'!$D$8:$E$45,2,FALSE)</f>
        <v>Damage Warehouse - Material Handling Damage</v>
      </c>
      <c r="V820" s="70" t="s">
        <v>714</v>
      </c>
    </row>
    <row r="821" spans="1:22" ht="15" customHeight="1" x14ac:dyDescent="0.25">
      <c r="A821" s="70">
        <v>60</v>
      </c>
      <c r="B821" s="70" t="s">
        <v>15</v>
      </c>
      <c r="C821" s="71">
        <v>43206</v>
      </c>
      <c r="D821" s="70" t="s">
        <v>23</v>
      </c>
      <c r="E821" s="70">
        <v>21642</v>
      </c>
      <c r="F821" s="70" t="s">
        <v>298</v>
      </c>
      <c r="G821" s="70" t="s">
        <v>355</v>
      </c>
      <c r="H821" s="70">
        <v>-1</v>
      </c>
      <c r="I821" s="70">
        <v>-16.54</v>
      </c>
      <c r="J821" s="70">
        <v>-30</v>
      </c>
      <c r="K821" s="70">
        <v>0</v>
      </c>
      <c r="L821" s="70" t="s">
        <v>19</v>
      </c>
      <c r="M821" s="70" t="s">
        <v>20</v>
      </c>
      <c r="N821" s="70" t="s">
        <v>2124</v>
      </c>
      <c r="O821" s="70">
        <v>60924652</v>
      </c>
      <c r="P821" s="19" t="str">
        <f>MID(L821,3,3)</f>
        <v>DMG</v>
      </c>
      <c r="Q821" s="70" t="str">
        <f>IFERROR(MID(N821,5,FIND("/",N821,1)-1),LEFT(N821,3))</f>
        <v>DWH</v>
      </c>
      <c r="R821" s="70" t="str">
        <f>CONCATENATE(P821,Q821)</f>
        <v>DMGDWH</v>
      </c>
      <c r="S821" s="70" t="str">
        <f>VLOOKUP(R821,'Coding Matrix'!$D$8:$G$45,4,FALSE)</f>
        <v>Plant</v>
      </c>
      <c r="T821" s="70" t="str">
        <f>VLOOKUP(R821,'Coding Matrix'!$D$8:$E$45,2,FALSE)</f>
        <v>Damage Warehouse - Material Handling Damage</v>
      </c>
      <c r="V821" s="70" t="s">
        <v>2519</v>
      </c>
    </row>
    <row r="822" spans="1:22" ht="15" customHeight="1" x14ac:dyDescent="0.25">
      <c r="A822" s="70">
        <v>60</v>
      </c>
      <c r="B822" s="70" t="s">
        <v>15</v>
      </c>
      <c r="C822" s="71">
        <v>43206</v>
      </c>
      <c r="D822" s="70" t="s">
        <v>23</v>
      </c>
      <c r="E822" s="70">
        <v>21642</v>
      </c>
      <c r="F822" s="70" t="s">
        <v>298</v>
      </c>
      <c r="G822" s="70" t="s">
        <v>355</v>
      </c>
      <c r="H822" s="70">
        <v>-2</v>
      </c>
      <c r="I822" s="70">
        <v>-33.08</v>
      </c>
      <c r="J822" s="70">
        <v>-60</v>
      </c>
      <c r="K822" s="70">
        <v>0</v>
      </c>
      <c r="L822" s="70" t="s">
        <v>19</v>
      </c>
      <c r="M822" s="70" t="s">
        <v>20</v>
      </c>
      <c r="N822" s="70" t="s">
        <v>2124</v>
      </c>
      <c r="O822" s="70">
        <v>60920697</v>
      </c>
      <c r="P822" s="19" t="str">
        <f>MID(L822,3,3)</f>
        <v>DMG</v>
      </c>
      <c r="Q822" s="70" t="str">
        <f>IFERROR(MID(N822,5,FIND("/",N822,1)-1),LEFT(N822,3))</f>
        <v>DWH</v>
      </c>
      <c r="R822" s="70" t="str">
        <f>CONCATENATE(P822,Q822)</f>
        <v>DMGDWH</v>
      </c>
      <c r="S822" s="70" t="str">
        <f>VLOOKUP(R822,'Coding Matrix'!$D$8:$G$45,4,FALSE)</f>
        <v>Plant</v>
      </c>
      <c r="T822" s="70" t="str">
        <f>VLOOKUP(R822,'Coding Matrix'!$D$8:$E$45,2,FALSE)</f>
        <v>Damage Warehouse - Material Handling Damage</v>
      </c>
      <c r="V822" s="70" t="s">
        <v>2519</v>
      </c>
    </row>
    <row r="823" spans="1:22" ht="15" customHeight="1" x14ac:dyDescent="0.25">
      <c r="A823" s="70">
        <v>60</v>
      </c>
      <c r="B823" s="70" t="s">
        <v>15</v>
      </c>
      <c r="C823" s="71">
        <v>43206</v>
      </c>
      <c r="D823" s="70" t="s">
        <v>23</v>
      </c>
      <c r="E823" s="70">
        <v>21841</v>
      </c>
      <c r="F823" s="70" t="s">
        <v>381</v>
      </c>
      <c r="G823" s="70" t="s">
        <v>2145</v>
      </c>
      <c r="H823" s="70">
        <v>-1</v>
      </c>
      <c r="I823" s="70">
        <v>-16.510000000000002</v>
      </c>
      <c r="J823" s="70">
        <v>-30</v>
      </c>
      <c r="K823" s="70">
        <v>0</v>
      </c>
      <c r="L823" s="70" t="s">
        <v>19</v>
      </c>
      <c r="M823" s="70" t="s">
        <v>20</v>
      </c>
      <c r="N823" s="70" t="s">
        <v>21</v>
      </c>
      <c r="O823" s="70">
        <v>60777665</v>
      </c>
      <c r="P823" s="19" t="str">
        <f>MID(L823,3,3)</f>
        <v>DMG</v>
      </c>
      <c r="Q823" s="70" t="str">
        <f>IFERROR(MID(N823,5,FIND("/",N823,1)-1),LEFT(N823,3))</f>
        <v>DWH</v>
      </c>
      <c r="R823" s="70" t="str">
        <f>CONCATENATE(P823,Q823)</f>
        <v>DMGDWH</v>
      </c>
      <c r="S823" s="70" t="str">
        <f>VLOOKUP(R823,'Coding Matrix'!$D$8:$G$45,4,FALSE)</f>
        <v>Plant</v>
      </c>
      <c r="T823" s="70" t="str">
        <f>VLOOKUP(R823,'Coding Matrix'!$D$8:$E$45,2,FALSE)</f>
        <v>Damage Warehouse - Material Handling Damage</v>
      </c>
      <c r="V823" s="70" t="s">
        <v>2520</v>
      </c>
    </row>
    <row r="824" spans="1:22" ht="15" customHeight="1" x14ac:dyDescent="0.25">
      <c r="A824" s="70">
        <v>60</v>
      </c>
      <c r="B824" s="70" t="s">
        <v>15</v>
      </c>
      <c r="C824" s="71">
        <v>43206</v>
      </c>
      <c r="D824" s="70" t="s">
        <v>23</v>
      </c>
      <c r="E824" s="70">
        <v>21841</v>
      </c>
      <c r="F824" s="70" t="s">
        <v>2146</v>
      </c>
      <c r="G824" s="70" t="s">
        <v>2145</v>
      </c>
      <c r="H824" s="70">
        <v>-14</v>
      </c>
      <c r="I824" s="70">
        <v>-231.25</v>
      </c>
      <c r="J824" s="70">
        <v>-420</v>
      </c>
      <c r="K824" s="70">
        <v>0</v>
      </c>
      <c r="L824" s="70" t="s">
        <v>19</v>
      </c>
      <c r="M824" s="70" t="s">
        <v>20</v>
      </c>
      <c r="N824" s="70" t="s">
        <v>21</v>
      </c>
      <c r="O824" s="70">
        <v>60667063</v>
      </c>
      <c r="P824" s="19" t="str">
        <f>MID(L824,3,3)</f>
        <v>DMG</v>
      </c>
      <c r="Q824" s="70" t="str">
        <f>IFERROR(MID(N824,5,FIND("/",N824,1)-1),LEFT(N824,3))</f>
        <v>DWH</v>
      </c>
      <c r="R824" s="70" t="str">
        <f>CONCATENATE(P824,Q824)</f>
        <v>DMGDWH</v>
      </c>
      <c r="S824" s="70" t="str">
        <f>VLOOKUP(R824,'Coding Matrix'!$D$8:$G$45,4,FALSE)</f>
        <v>Plant</v>
      </c>
      <c r="T824" s="70" t="str">
        <f>VLOOKUP(R824,'Coding Matrix'!$D$8:$E$45,2,FALSE)</f>
        <v>Damage Warehouse - Material Handling Damage</v>
      </c>
      <c r="V824" s="70" t="s">
        <v>1425</v>
      </c>
    </row>
    <row r="825" spans="1:22" ht="15" customHeight="1" x14ac:dyDescent="0.25">
      <c r="A825" s="70">
        <v>60</v>
      </c>
      <c r="B825" s="70" t="s">
        <v>15</v>
      </c>
      <c r="C825" s="71">
        <v>43206</v>
      </c>
      <c r="D825" s="70" t="s">
        <v>23</v>
      </c>
      <c r="E825" s="70">
        <v>21841</v>
      </c>
      <c r="F825" s="70" t="s">
        <v>2147</v>
      </c>
      <c r="G825" s="70" t="s">
        <v>2145</v>
      </c>
      <c r="H825" s="70">
        <v>-1</v>
      </c>
      <c r="I825" s="70">
        <v>-16.510000000000002</v>
      </c>
      <c r="J825" s="70">
        <v>-30</v>
      </c>
      <c r="K825" s="70">
        <v>0</v>
      </c>
      <c r="L825" s="70" t="s">
        <v>19</v>
      </c>
      <c r="M825" s="70" t="s">
        <v>20</v>
      </c>
      <c r="N825" s="70" t="s">
        <v>2124</v>
      </c>
      <c r="O825" s="70">
        <v>60924689</v>
      </c>
      <c r="P825" s="19" t="str">
        <f>MID(L825,3,3)</f>
        <v>DMG</v>
      </c>
      <c r="Q825" s="70" t="str">
        <f>IFERROR(MID(N825,5,FIND("/",N825,1)-1),LEFT(N825,3))</f>
        <v>DWH</v>
      </c>
      <c r="R825" s="70" t="str">
        <f>CONCATENATE(P825,Q825)</f>
        <v>DMGDWH</v>
      </c>
      <c r="S825" s="70" t="str">
        <f>VLOOKUP(R825,'Coding Matrix'!$D$8:$G$45,4,FALSE)</f>
        <v>Plant</v>
      </c>
      <c r="T825" s="70" t="str">
        <f>VLOOKUP(R825,'Coding Matrix'!$D$8:$E$45,2,FALSE)</f>
        <v>Damage Warehouse - Material Handling Damage</v>
      </c>
      <c r="V825" s="70" t="s">
        <v>2521</v>
      </c>
    </row>
    <row r="826" spans="1:22" ht="15" customHeight="1" x14ac:dyDescent="0.25">
      <c r="A826" s="70">
        <v>60</v>
      </c>
      <c r="B826" s="70" t="s">
        <v>15</v>
      </c>
      <c r="C826" s="71">
        <v>43206</v>
      </c>
      <c r="D826" s="70" t="s">
        <v>23</v>
      </c>
      <c r="E826" s="70">
        <v>21841</v>
      </c>
      <c r="F826" s="70" t="s">
        <v>2147</v>
      </c>
      <c r="G826" s="70" t="s">
        <v>2145</v>
      </c>
      <c r="H826" s="70">
        <v>-2</v>
      </c>
      <c r="I826" s="70">
        <v>-33.03</v>
      </c>
      <c r="J826" s="70">
        <v>-60</v>
      </c>
      <c r="K826" s="70">
        <v>0</v>
      </c>
      <c r="L826" s="70" t="s">
        <v>19</v>
      </c>
      <c r="M826" s="70" t="s">
        <v>20</v>
      </c>
      <c r="N826" s="70" t="s">
        <v>2124</v>
      </c>
      <c r="O826" s="70">
        <v>60924687</v>
      </c>
      <c r="P826" s="19" t="str">
        <f>MID(L826,3,3)</f>
        <v>DMG</v>
      </c>
      <c r="Q826" s="70" t="str">
        <f>IFERROR(MID(N826,5,FIND("/",N826,1)-1),LEFT(N826,3))</f>
        <v>DWH</v>
      </c>
      <c r="R826" s="70" t="str">
        <f>CONCATENATE(P826,Q826)</f>
        <v>DMGDWH</v>
      </c>
      <c r="S826" s="70" t="str">
        <f>VLOOKUP(R826,'Coding Matrix'!$D$8:$G$45,4,FALSE)</f>
        <v>Plant</v>
      </c>
      <c r="T826" s="70" t="str">
        <f>VLOOKUP(R826,'Coding Matrix'!$D$8:$E$45,2,FALSE)</f>
        <v>Damage Warehouse - Material Handling Damage</v>
      </c>
      <c r="V826" s="70" t="s">
        <v>2521</v>
      </c>
    </row>
    <row r="827" spans="1:22" ht="15" customHeight="1" x14ac:dyDescent="0.25">
      <c r="A827" s="70">
        <v>60</v>
      </c>
      <c r="B827" s="70" t="s">
        <v>15</v>
      </c>
      <c r="C827" s="71">
        <v>43206</v>
      </c>
      <c r="D827" s="70" t="s">
        <v>23</v>
      </c>
      <c r="E827" s="70">
        <v>21841</v>
      </c>
      <c r="F827" s="70" t="s">
        <v>2147</v>
      </c>
      <c r="G827" s="70" t="s">
        <v>2145</v>
      </c>
      <c r="H827" s="70">
        <v>-1</v>
      </c>
      <c r="I827" s="70">
        <v>-16.510000000000002</v>
      </c>
      <c r="J827" s="70">
        <v>-30</v>
      </c>
      <c r="K827" s="70">
        <v>0</v>
      </c>
      <c r="L827" s="70" t="s">
        <v>19</v>
      </c>
      <c r="M827" s="70" t="s">
        <v>20</v>
      </c>
      <c r="N827" s="70" t="s">
        <v>2124</v>
      </c>
      <c r="O827" s="70">
        <v>60924685</v>
      </c>
      <c r="P827" s="19" t="str">
        <f>MID(L827,3,3)</f>
        <v>DMG</v>
      </c>
      <c r="Q827" s="70" t="str">
        <f>IFERROR(MID(N827,5,FIND("/",N827,1)-1),LEFT(N827,3))</f>
        <v>DWH</v>
      </c>
      <c r="R827" s="70" t="str">
        <f>CONCATENATE(P827,Q827)</f>
        <v>DMGDWH</v>
      </c>
      <c r="S827" s="70" t="str">
        <f>VLOOKUP(R827,'Coding Matrix'!$D$8:$G$45,4,FALSE)</f>
        <v>Plant</v>
      </c>
      <c r="T827" s="70" t="str">
        <f>VLOOKUP(R827,'Coding Matrix'!$D$8:$E$45,2,FALSE)</f>
        <v>Damage Warehouse - Material Handling Damage</v>
      </c>
      <c r="V827" s="70" t="s">
        <v>2521</v>
      </c>
    </row>
    <row r="828" spans="1:22" ht="15" customHeight="1" x14ac:dyDescent="0.25">
      <c r="A828" s="70">
        <v>60</v>
      </c>
      <c r="B828" s="70" t="s">
        <v>15</v>
      </c>
      <c r="C828" s="71">
        <v>43206</v>
      </c>
      <c r="D828" s="70" t="s">
        <v>23</v>
      </c>
      <c r="E828" s="70">
        <v>21841</v>
      </c>
      <c r="F828" s="70" t="s">
        <v>2147</v>
      </c>
      <c r="G828" s="70" t="s">
        <v>2145</v>
      </c>
      <c r="H828" s="70">
        <v>-1</v>
      </c>
      <c r="I828" s="70">
        <v>-16.510000000000002</v>
      </c>
      <c r="J828" s="70">
        <v>-30</v>
      </c>
      <c r="K828" s="70">
        <v>0</v>
      </c>
      <c r="L828" s="70" t="s">
        <v>19</v>
      </c>
      <c r="M828" s="70" t="s">
        <v>20</v>
      </c>
      <c r="N828" s="70" t="s">
        <v>2124</v>
      </c>
      <c r="O828" s="70">
        <v>60924693</v>
      </c>
      <c r="P828" s="19" t="str">
        <f>MID(L828,3,3)</f>
        <v>DMG</v>
      </c>
      <c r="Q828" s="70" t="str">
        <f>IFERROR(MID(N828,5,FIND("/",N828,1)-1),LEFT(N828,3))</f>
        <v>DWH</v>
      </c>
      <c r="R828" s="70" t="str">
        <f>CONCATENATE(P828,Q828)</f>
        <v>DMGDWH</v>
      </c>
      <c r="S828" s="70" t="str">
        <f>VLOOKUP(R828,'Coding Matrix'!$D$8:$G$45,4,FALSE)</f>
        <v>Plant</v>
      </c>
      <c r="T828" s="70" t="str">
        <f>VLOOKUP(R828,'Coding Matrix'!$D$8:$E$45,2,FALSE)</f>
        <v>Damage Warehouse - Material Handling Damage</v>
      </c>
      <c r="V828" s="70" t="s">
        <v>2521</v>
      </c>
    </row>
    <row r="829" spans="1:22" ht="15" customHeight="1" x14ac:dyDescent="0.25">
      <c r="A829" s="70">
        <v>60</v>
      </c>
      <c r="B829" s="70" t="s">
        <v>15</v>
      </c>
      <c r="C829" s="71">
        <v>43206</v>
      </c>
      <c r="D829" s="70" t="s">
        <v>23</v>
      </c>
      <c r="E829" s="70">
        <v>22091</v>
      </c>
      <c r="F829" s="70" t="s">
        <v>381</v>
      </c>
      <c r="G829" s="70" t="s">
        <v>1934</v>
      </c>
      <c r="H829" s="70">
        <v>-1</v>
      </c>
      <c r="I829" s="70">
        <v>-30.63</v>
      </c>
      <c r="J829" s="70">
        <v>-50</v>
      </c>
      <c r="K829" s="70">
        <v>0</v>
      </c>
      <c r="L829" s="70" t="s">
        <v>19</v>
      </c>
      <c r="M829" s="70" t="s">
        <v>20</v>
      </c>
      <c r="N829" s="70" t="s">
        <v>21</v>
      </c>
      <c r="O829" s="70">
        <v>60928695</v>
      </c>
      <c r="P829" s="19" t="str">
        <f>MID(L829,3,3)</f>
        <v>DMG</v>
      </c>
      <c r="Q829" s="70" t="str">
        <f>IFERROR(MID(N829,5,FIND("/",N829,1)-1),LEFT(N829,3))</f>
        <v>DWH</v>
      </c>
      <c r="R829" s="70" t="str">
        <f>CONCATENATE(P829,Q829)</f>
        <v>DMGDWH</v>
      </c>
      <c r="S829" s="70" t="str">
        <f>VLOOKUP(R829,'Coding Matrix'!$D$8:$G$45,4,FALSE)</f>
        <v>Plant</v>
      </c>
      <c r="T829" s="70" t="str">
        <f>VLOOKUP(R829,'Coding Matrix'!$D$8:$E$45,2,FALSE)</f>
        <v>Damage Warehouse - Material Handling Damage</v>
      </c>
      <c r="V829" s="70" t="s">
        <v>2522</v>
      </c>
    </row>
    <row r="830" spans="1:22" ht="15" customHeight="1" x14ac:dyDescent="0.25">
      <c r="A830" s="70">
        <v>60</v>
      </c>
      <c r="B830" s="70" t="s">
        <v>15</v>
      </c>
      <c r="C830" s="71">
        <v>43206</v>
      </c>
      <c r="D830" s="70" t="s">
        <v>23</v>
      </c>
      <c r="E830" s="70">
        <v>22123</v>
      </c>
      <c r="F830" s="70" t="s">
        <v>2148</v>
      </c>
      <c r="G830" s="70" t="s">
        <v>2149</v>
      </c>
      <c r="H830" s="70">
        <v>-4</v>
      </c>
      <c r="I830" s="70">
        <v>-122.02</v>
      </c>
      <c r="J830" s="70">
        <v>-200</v>
      </c>
      <c r="K830" s="70">
        <v>0</v>
      </c>
      <c r="L830" s="70" t="s">
        <v>19</v>
      </c>
      <c r="M830" s="70" t="s">
        <v>20</v>
      </c>
      <c r="N830" s="70" t="s">
        <v>2124</v>
      </c>
      <c r="O830" s="70">
        <v>60777662</v>
      </c>
      <c r="P830" s="19" t="str">
        <f>MID(L830,3,3)</f>
        <v>DMG</v>
      </c>
      <c r="Q830" s="70" t="str">
        <f>IFERROR(MID(N830,5,FIND("/",N830,1)-1),LEFT(N830,3))</f>
        <v>DWH</v>
      </c>
      <c r="R830" s="70" t="str">
        <f>CONCATENATE(P830,Q830)</f>
        <v>DMGDWH</v>
      </c>
      <c r="S830" s="70" t="str">
        <f>VLOOKUP(R830,'Coding Matrix'!$D$8:$G$45,4,FALSE)</f>
        <v>Plant</v>
      </c>
      <c r="T830" s="70" t="str">
        <f>VLOOKUP(R830,'Coding Matrix'!$D$8:$E$45,2,FALSE)</f>
        <v>Damage Warehouse - Material Handling Damage</v>
      </c>
      <c r="V830" s="70" t="s">
        <v>2523</v>
      </c>
    </row>
    <row r="831" spans="1:22" ht="15" customHeight="1" x14ac:dyDescent="0.25">
      <c r="A831" s="70">
        <v>60</v>
      </c>
      <c r="B831" s="70" t="s">
        <v>15</v>
      </c>
      <c r="C831" s="71">
        <v>43206</v>
      </c>
      <c r="D831" s="70" t="s">
        <v>16</v>
      </c>
      <c r="E831" s="70">
        <v>24126</v>
      </c>
      <c r="F831" s="70" t="s">
        <v>17</v>
      </c>
      <c r="G831" s="70" t="s">
        <v>2112</v>
      </c>
      <c r="H831" s="70">
        <v>-2607</v>
      </c>
      <c r="I831" s="70">
        <v>-1503.71</v>
      </c>
      <c r="J831" s="70">
        <v>-2607</v>
      </c>
      <c r="K831" s="70">
        <v>0</v>
      </c>
      <c r="L831" s="70" t="s">
        <v>26</v>
      </c>
      <c r="M831" s="70" t="s">
        <v>20</v>
      </c>
      <c r="N831" s="70" t="s">
        <v>2113</v>
      </c>
      <c r="O831" s="70">
        <v>60939512</v>
      </c>
      <c r="P831" s="19" t="str">
        <f>MID(L831,3,3)</f>
        <v>OOS</v>
      </c>
      <c r="Q831" s="70" t="str">
        <f>IFERROR(MID(N831,5,FIND("/",N831,1)-1),LEFT(N831,3))</f>
        <v>TEX</v>
      </c>
      <c r="R831" s="70" t="str">
        <f>CONCATENATE(P831,Q831)</f>
        <v>OOSTEX</v>
      </c>
      <c r="S831" s="70" t="str">
        <f>VLOOKUP(R831,'Coding Matrix'!$D$8:$G$45,4,FALSE)</f>
        <v>Plant</v>
      </c>
      <c r="T831" s="70" t="str">
        <f>VLOOKUP(R831,'Coding Matrix'!$D$8:$E$45,2,FALSE)</f>
        <v>Texture</v>
      </c>
      <c r="V831" s="70" t="s">
        <v>2524</v>
      </c>
    </row>
    <row r="832" spans="1:22" ht="15" customHeight="1" x14ac:dyDescent="0.25">
      <c r="A832" s="70">
        <v>60</v>
      </c>
      <c r="B832" s="70" t="s">
        <v>15</v>
      </c>
      <c r="C832" s="71">
        <v>43206</v>
      </c>
      <c r="D832" s="70" t="s">
        <v>16</v>
      </c>
      <c r="E832" s="70">
        <v>24126</v>
      </c>
      <c r="F832" s="70" t="s">
        <v>17</v>
      </c>
      <c r="G832" s="70" t="s">
        <v>2112</v>
      </c>
      <c r="H832" s="70">
        <v>-2225</v>
      </c>
      <c r="I832" s="70">
        <v>-1283.3800000000001</v>
      </c>
      <c r="J832" s="70">
        <v>-2225</v>
      </c>
      <c r="K832" s="70">
        <v>0</v>
      </c>
      <c r="L832" s="70" t="s">
        <v>26</v>
      </c>
      <c r="M832" s="70" t="s">
        <v>20</v>
      </c>
      <c r="N832" s="70" t="s">
        <v>2114</v>
      </c>
      <c r="O832" s="70">
        <v>60939513</v>
      </c>
      <c r="P832" s="19" t="str">
        <f>MID(L832,3,3)</f>
        <v>OOS</v>
      </c>
      <c r="Q832" s="70" t="str">
        <f>IFERROR(MID(N832,5,FIND("/",N832,1)-1),LEFT(N832,3))</f>
        <v>TEX</v>
      </c>
      <c r="R832" s="70" t="str">
        <f>CONCATENATE(P832,Q832)</f>
        <v>OOSTEX</v>
      </c>
      <c r="S832" s="70" t="str">
        <f>VLOOKUP(R832,'Coding Matrix'!$D$8:$G$45,4,FALSE)</f>
        <v>Plant</v>
      </c>
      <c r="T832" s="70" t="str">
        <f>VLOOKUP(R832,'Coding Matrix'!$D$8:$E$45,2,FALSE)</f>
        <v>Texture</v>
      </c>
      <c r="V832" s="70" t="s">
        <v>2524</v>
      </c>
    </row>
    <row r="833" spans="1:22" ht="15" customHeight="1" x14ac:dyDescent="0.25">
      <c r="A833" s="70">
        <v>60</v>
      </c>
      <c r="B833" s="70" t="s">
        <v>15</v>
      </c>
      <c r="C833" s="71">
        <v>43206</v>
      </c>
      <c r="D833" s="70" t="s">
        <v>16</v>
      </c>
      <c r="E833" s="70">
        <v>24126</v>
      </c>
      <c r="F833" s="70" t="s">
        <v>17</v>
      </c>
      <c r="G833" s="70" t="s">
        <v>2112</v>
      </c>
      <c r="H833" s="70">
        <v>-2227</v>
      </c>
      <c r="I833" s="70">
        <v>-1284.53</v>
      </c>
      <c r="J833" s="70">
        <v>-2227</v>
      </c>
      <c r="K833" s="70">
        <v>0</v>
      </c>
      <c r="L833" s="70" t="s">
        <v>26</v>
      </c>
      <c r="M833" s="70" t="s">
        <v>20</v>
      </c>
      <c r="N833" s="70" t="s">
        <v>2115</v>
      </c>
      <c r="O833" s="70">
        <v>60939514</v>
      </c>
      <c r="P833" s="19" t="str">
        <f>MID(L833,3,3)</f>
        <v>OOS</v>
      </c>
      <c r="Q833" s="70" t="str">
        <f>IFERROR(MID(N833,5,FIND("/",N833,1)-1),LEFT(N833,3))</f>
        <v>TEX</v>
      </c>
      <c r="R833" s="70" t="str">
        <f>CONCATENATE(P833,Q833)</f>
        <v>OOSTEX</v>
      </c>
      <c r="S833" s="70" t="str">
        <f>VLOOKUP(R833,'Coding Matrix'!$D$8:$G$45,4,FALSE)</f>
        <v>Plant</v>
      </c>
      <c r="T833" s="70" t="str">
        <f>VLOOKUP(R833,'Coding Matrix'!$D$8:$E$45,2,FALSE)</f>
        <v>Texture</v>
      </c>
      <c r="V833" s="70" t="s">
        <v>2524</v>
      </c>
    </row>
    <row r="834" spans="1:22" ht="15" customHeight="1" x14ac:dyDescent="0.25">
      <c r="A834" s="70">
        <v>60</v>
      </c>
      <c r="B834" s="70" t="s">
        <v>15</v>
      </c>
      <c r="C834" s="71">
        <v>43207</v>
      </c>
      <c r="D834" s="70" t="s">
        <v>23</v>
      </c>
      <c r="E834" s="70">
        <v>13113</v>
      </c>
      <c r="F834" s="70" t="s">
        <v>381</v>
      </c>
      <c r="G834" s="70" t="s">
        <v>219</v>
      </c>
      <c r="H834" s="70">
        <v>-1</v>
      </c>
      <c r="I834" s="70">
        <v>-18.940000000000001</v>
      </c>
      <c r="J834" s="70">
        <v>-31.4</v>
      </c>
      <c r="K834" s="70">
        <v>0</v>
      </c>
      <c r="L834" s="70" t="s">
        <v>26</v>
      </c>
      <c r="M834" s="70" t="s">
        <v>20</v>
      </c>
      <c r="N834" s="70" t="s">
        <v>392</v>
      </c>
      <c r="O834" s="70">
        <v>60925156</v>
      </c>
      <c r="P834" s="19" t="str">
        <f>MID(L834,3,3)</f>
        <v>OOS</v>
      </c>
      <c r="Q834" s="70" t="str">
        <f>IFERROR(MID(N834,5,FIND("/",N834,1)-1),LEFT(N834,3))</f>
        <v>TST</v>
      </c>
      <c r="R834" s="70" t="str">
        <f>CONCATENATE(P834,Q834)</f>
        <v>OOSTST</v>
      </c>
      <c r="S834" s="70" t="str">
        <f>VLOOKUP(R834,'Coding Matrix'!$D$8:$G$45,4,FALSE)</f>
        <v>Plant</v>
      </c>
      <c r="T834" s="70" t="str">
        <f>VLOOKUP(R834,'Coding Matrix'!$D$8:$E$45,2,FALSE)</f>
        <v xml:space="preserve">Testing Lab/QA Sampling  </v>
      </c>
      <c r="V834" s="70" t="s">
        <v>2500</v>
      </c>
    </row>
    <row r="835" spans="1:22" ht="15" customHeight="1" x14ac:dyDescent="0.25">
      <c r="A835" s="70">
        <v>60</v>
      </c>
      <c r="B835" s="70" t="s">
        <v>15</v>
      </c>
      <c r="C835" s="71">
        <v>43207</v>
      </c>
      <c r="D835" s="70" t="s">
        <v>23</v>
      </c>
      <c r="E835" s="70">
        <v>13113</v>
      </c>
      <c r="F835" s="70" t="s">
        <v>381</v>
      </c>
      <c r="G835" s="70" t="s">
        <v>219</v>
      </c>
      <c r="H835" s="70">
        <v>-1</v>
      </c>
      <c r="I835" s="70">
        <v>-18.940000000000001</v>
      </c>
      <c r="J835" s="70">
        <v>-31.4</v>
      </c>
      <c r="K835" s="70">
        <v>0</v>
      </c>
      <c r="L835" s="70" t="s">
        <v>26</v>
      </c>
      <c r="M835" s="70" t="s">
        <v>20</v>
      </c>
      <c r="N835" s="70" t="s">
        <v>392</v>
      </c>
      <c r="O835" s="70">
        <v>60925157</v>
      </c>
      <c r="P835" s="19" t="str">
        <f>MID(L835,3,3)</f>
        <v>OOS</v>
      </c>
      <c r="Q835" s="70" t="str">
        <f>IFERROR(MID(N835,5,FIND("/",N835,1)-1),LEFT(N835,3))</f>
        <v>TST</v>
      </c>
      <c r="R835" s="70" t="str">
        <f>CONCATENATE(P835,Q835)</f>
        <v>OOSTST</v>
      </c>
      <c r="S835" s="70" t="str">
        <f>VLOOKUP(R835,'Coding Matrix'!$D$8:$G$45,4,FALSE)</f>
        <v>Plant</v>
      </c>
      <c r="T835" s="70" t="str">
        <f>VLOOKUP(R835,'Coding Matrix'!$D$8:$E$45,2,FALSE)</f>
        <v xml:space="preserve">Testing Lab/QA Sampling  </v>
      </c>
      <c r="V835" s="70" t="s">
        <v>2500</v>
      </c>
    </row>
    <row r="836" spans="1:22" ht="15" customHeight="1" x14ac:dyDescent="0.25">
      <c r="A836" s="70">
        <v>60</v>
      </c>
      <c r="B836" s="70" t="s">
        <v>15</v>
      </c>
      <c r="C836" s="71">
        <v>43207</v>
      </c>
      <c r="D836" s="70" t="s">
        <v>23</v>
      </c>
      <c r="E836" s="70">
        <v>15430</v>
      </c>
      <c r="F836" s="70" t="s">
        <v>82</v>
      </c>
      <c r="G836" s="70" t="s">
        <v>2126</v>
      </c>
      <c r="H836" s="70">
        <v>-6</v>
      </c>
      <c r="I836" s="70">
        <v>-161.25</v>
      </c>
      <c r="J836" s="70">
        <v>-300</v>
      </c>
      <c r="K836" s="70">
        <v>0</v>
      </c>
      <c r="L836" s="70" t="s">
        <v>19</v>
      </c>
      <c r="M836" s="70" t="s">
        <v>20</v>
      </c>
      <c r="N836" s="70" t="s">
        <v>2127</v>
      </c>
      <c r="O836" s="70">
        <v>60923864</v>
      </c>
      <c r="P836" s="19" t="str">
        <f>MID(L836,3,3)</f>
        <v>DMG</v>
      </c>
      <c r="Q836" s="70" t="str">
        <f>IFERROR(MID(N836,5,FIND("/",N836,1)-1),LEFT(N836,3))</f>
        <v>DWH</v>
      </c>
      <c r="R836" s="70" t="str">
        <f>CONCATENATE(P836,Q836)</f>
        <v>DMGDWH</v>
      </c>
      <c r="S836" s="70" t="str">
        <f>VLOOKUP(R836,'Coding Matrix'!$D$8:$G$45,4,FALSE)</f>
        <v>Plant</v>
      </c>
      <c r="T836" s="70" t="str">
        <f>VLOOKUP(R836,'Coding Matrix'!$D$8:$E$45,2,FALSE)</f>
        <v>Damage Warehouse - Material Handling Damage</v>
      </c>
      <c r="V836" s="70" t="s">
        <v>2525</v>
      </c>
    </row>
    <row r="837" spans="1:22" ht="15" customHeight="1" x14ac:dyDescent="0.25">
      <c r="A837" s="70">
        <v>60</v>
      </c>
      <c r="B837" s="70" t="s">
        <v>15</v>
      </c>
      <c r="C837" s="71">
        <v>43207</v>
      </c>
      <c r="D837" s="70" t="s">
        <v>23</v>
      </c>
      <c r="E837" s="70">
        <v>17094</v>
      </c>
      <c r="F837" s="70" t="s">
        <v>2131</v>
      </c>
      <c r="G837" s="70" t="s">
        <v>2132</v>
      </c>
      <c r="H837" s="70">
        <v>-1</v>
      </c>
      <c r="I837" s="70">
        <v>-19</v>
      </c>
      <c r="J837" s="70">
        <v>-35</v>
      </c>
      <c r="K837" s="70">
        <v>0</v>
      </c>
      <c r="L837" s="70" t="s">
        <v>26</v>
      </c>
      <c r="M837" s="70" t="s">
        <v>20</v>
      </c>
      <c r="N837" s="70" t="s">
        <v>392</v>
      </c>
      <c r="O837" s="70">
        <v>60925152</v>
      </c>
      <c r="P837" s="19" t="str">
        <f>MID(L837,3,3)</f>
        <v>OOS</v>
      </c>
      <c r="Q837" s="70" t="str">
        <f>IFERROR(MID(N837,5,FIND("/",N837,1)-1),LEFT(N837,3))</f>
        <v>TST</v>
      </c>
      <c r="R837" s="70" t="str">
        <f>CONCATENATE(P837,Q837)</f>
        <v>OOSTST</v>
      </c>
      <c r="S837" s="70" t="str">
        <f>VLOOKUP(R837,'Coding Matrix'!$D$8:$G$45,4,FALSE)</f>
        <v>Plant</v>
      </c>
      <c r="T837" s="70" t="str">
        <f>VLOOKUP(R837,'Coding Matrix'!$D$8:$E$45,2,FALSE)</f>
        <v xml:space="preserve">Testing Lab/QA Sampling  </v>
      </c>
      <c r="V837" s="70" t="s">
        <v>2526</v>
      </c>
    </row>
    <row r="838" spans="1:22" ht="15" customHeight="1" x14ac:dyDescent="0.25">
      <c r="A838" s="70">
        <v>60</v>
      </c>
      <c r="B838" s="70" t="s">
        <v>15</v>
      </c>
      <c r="C838" s="71">
        <v>43207</v>
      </c>
      <c r="D838" s="70" t="s">
        <v>23</v>
      </c>
      <c r="E838" s="70">
        <v>17094</v>
      </c>
      <c r="F838" s="70" t="s">
        <v>2131</v>
      </c>
      <c r="G838" s="70" t="s">
        <v>2132</v>
      </c>
      <c r="H838" s="70">
        <v>-1</v>
      </c>
      <c r="I838" s="70">
        <v>-19</v>
      </c>
      <c r="J838" s="70">
        <v>-35</v>
      </c>
      <c r="K838" s="70">
        <v>0</v>
      </c>
      <c r="L838" s="70" t="s">
        <v>26</v>
      </c>
      <c r="M838" s="70" t="s">
        <v>20</v>
      </c>
      <c r="N838" s="70" t="s">
        <v>392</v>
      </c>
      <c r="O838" s="70">
        <v>60925153</v>
      </c>
      <c r="P838" s="19" t="str">
        <f>MID(L838,3,3)</f>
        <v>OOS</v>
      </c>
      <c r="Q838" s="70" t="str">
        <f>IFERROR(MID(N838,5,FIND("/",N838,1)-1),LEFT(N838,3))</f>
        <v>TST</v>
      </c>
      <c r="R838" s="70" t="str">
        <f>CONCATENATE(P838,Q838)</f>
        <v>OOSTST</v>
      </c>
      <c r="S838" s="70" t="str">
        <f>VLOOKUP(R838,'Coding Matrix'!$D$8:$G$45,4,FALSE)</f>
        <v>Plant</v>
      </c>
      <c r="T838" s="70" t="str">
        <f>VLOOKUP(R838,'Coding Matrix'!$D$8:$E$45,2,FALSE)</f>
        <v xml:space="preserve">Testing Lab/QA Sampling  </v>
      </c>
      <c r="V838" s="70" t="s">
        <v>2526</v>
      </c>
    </row>
    <row r="839" spans="1:22" ht="15" customHeight="1" x14ac:dyDescent="0.25">
      <c r="A839" s="70">
        <v>60</v>
      </c>
      <c r="B839" s="70" t="s">
        <v>15</v>
      </c>
      <c r="C839" s="71">
        <v>43207</v>
      </c>
      <c r="D839" s="70" t="s">
        <v>23</v>
      </c>
      <c r="E839" s="70">
        <v>17094</v>
      </c>
      <c r="F839" s="70" t="s">
        <v>2131</v>
      </c>
      <c r="G839" s="70" t="s">
        <v>2132</v>
      </c>
      <c r="H839" s="70">
        <v>-1</v>
      </c>
      <c r="I839" s="70">
        <v>-19</v>
      </c>
      <c r="J839" s="70">
        <v>-35</v>
      </c>
      <c r="K839" s="70">
        <v>0</v>
      </c>
      <c r="L839" s="70" t="s">
        <v>26</v>
      </c>
      <c r="M839" s="70" t="s">
        <v>20</v>
      </c>
      <c r="N839" s="70" t="s">
        <v>392</v>
      </c>
      <c r="O839" s="70">
        <v>60925154</v>
      </c>
      <c r="P839" s="19" t="str">
        <f>MID(L839,3,3)</f>
        <v>OOS</v>
      </c>
      <c r="Q839" s="70" t="str">
        <f>IFERROR(MID(N839,5,FIND("/",N839,1)-1),LEFT(N839,3))</f>
        <v>TST</v>
      </c>
      <c r="R839" s="70" t="str">
        <f>CONCATENATE(P839,Q839)</f>
        <v>OOSTST</v>
      </c>
      <c r="S839" s="70" t="str">
        <f>VLOOKUP(R839,'Coding Matrix'!$D$8:$G$45,4,FALSE)</f>
        <v>Plant</v>
      </c>
      <c r="T839" s="70" t="str">
        <f>VLOOKUP(R839,'Coding Matrix'!$D$8:$E$45,2,FALSE)</f>
        <v xml:space="preserve">Testing Lab/QA Sampling  </v>
      </c>
      <c r="V839" s="70" t="s">
        <v>2526</v>
      </c>
    </row>
    <row r="840" spans="1:22" ht="15" customHeight="1" x14ac:dyDescent="0.25">
      <c r="A840" s="70">
        <v>60</v>
      </c>
      <c r="B840" s="70" t="s">
        <v>15</v>
      </c>
      <c r="C840" s="71">
        <v>43207</v>
      </c>
      <c r="D840" s="70" t="s">
        <v>23</v>
      </c>
      <c r="E840" s="70">
        <v>17094</v>
      </c>
      <c r="F840" s="70" t="s">
        <v>2131</v>
      </c>
      <c r="G840" s="70" t="s">
        <v>2132</v>
      </c>
      <c r="H840" s="70">
        <v>-1</v>
      </c>
      <c r="I840" s="70">
        <v>-19</v>
      </c>
      <c r="J840" s="70">
        <v>-35</v>
      </c>
      <c r="K840" s="70">
        <v>0</v>
      </c>
      <c r="L840" s="70" t="s">
        <v>26</v>
      </c>
      <c r="M840" s="70" t="s">
        <v>20</v>
      </c>
      <c r="N840" s="70" t="s">
        <v>392</v>
      </c>
      <c r="O840" s="70">
        <v>60925155</v>
      </c>
      <c r="P840" s="19" t="str">
        <f>MID(L840,3,3)</f>
        <v>OOS</v>
      </c>
      <c r="Q840" s="70" t="str">
        <f>IFERROR(MID(N840,5,FIND("/",N840,1)-1),LEFT(N840,3))</f>
        <v>TST</v>
      </c>
      <c r="R840" s="70" t="str">
        <f>CONCATENATE(P840,Q840)</f>
        <v>OOSTST</v>
      </c>
      <c r="S840" s="70" t="str">
        <f>VLOOKUP(R840,'Coding Matrix'!$D$8:$G$45,4,FALSE)</f>
        <v>Plant</v>
      </c>
      <c r="T840" s="70" t="str">
        <f>VLOOKUP(R840,'Coding Matrix'!$D$8:$E$45,2,FALSE)</f>
        <v xml:space="preserve">Testing Lab/QA Sampling  </v>
      </c>
      <c r="U840" s="70"/>
      <c r="V840" s="70" t="s">
        <v>2526</v>
      </c>
    </row>
    <row r="841" spans="1:22" ht="15" customHeight="1" x14ac:dyDescent="0.25">
      <c r="A841" s="70">
        <v>60</v>
      </c>
      <c r="B841" s="70" t="s">
        <v>15</v>
      </c>
      <c r="C841" s="71">
        <v>43207</v>
      </c>
      <c r="D841" s="70" t="s">
        <v>23</v>
      </c>
      <c r="E841" s="70">
        <v>17094</v>
      </c>
      <c r="F841" s="70" t="s">
        <v>2131</v>
      </c>
      <c r="G841" s="70" t="s">
        <v>2132</v>
      </c>
      <c r="H841" s="70">
        <v>-4</v>
      </c>
      <c r="I841" s="70">
        <v>-76.02</v>
      </c>
      <c r="J841" s="70">
        <v>-140</v>
      </c>
      <c r="K841" s="70">
        <v>0</v>
      </c>
      <c r="L841" s="70" t="s">
        <v>34</v>
      </c>
      <c r="M841" s="70" t="s">
        <v>20</v>
      </c>
      <c r="N841" s="70" t="s">
        <v>382</v>
      </c>
      <c r="O841" s="70">
        <v>61225782</v>
      </c>
      <c r="P841" s="19" t="str">
        <f>MID(L841,3,3)</f>
        <v>OOS</v>
      </c>
      <c r="Q841" s="70" t="str">
        <f>IFERROR(MID(N841,5,FIND("/",N841,1)-1),LEFT(N841,3))</f>
        <v>TST</v>
      </c>
      <c r="R841" s="70" t="str">
        <f>CONCATENATE(P841,Q841)</f>
        <v>OOSTST</v>
      </c>
      <c r="S841" s="70" t="str">
        <f>VLOOKUP(R841,'Coding Matrix'!$D$8:$G$45,4,FALSE)</f>
        <v>Plant</v>
      </c>
      <c r="T841" s="70" t="str">
        <f>VLOOKUP(R841,'Coding Matrix'!$D$8:$E$45,2,FALSE)</f>
        <v xml:space="preserve">Testing Lab/QA Sampling  </v>
      </c>
      <c r="U841" s="70"/>
      <c r="V841" s="70" t="s">
        <v>2526</v>
      </c>
    </row>
    <row r="842" spans="1:22" ht="15" customHeight="1" x14ac:dyDescent="0.25">
      <c r="A842" s="70">
        <v>60</v>
      </c>
      <c r="B842" s="70" t="s">
        <v>15</v>
      </c>
      <c r="C842" s="71">
        <v>43207</v>
      </c>
      <c r="D842" s="70" t="s">
        <v>23</v>
      </c>
      <c r="E842" s="70">
        <v>17878</v>
      </c>
      <c r="F842" s="70" t="s">
        <v>388</v>
      </c>
      <c r="G842" s="70" t="s">
        <v>389</v>
      </c>
      <c r="H842" s="70">
        <v>-1</v>
      </c>
      <c r="I842" s="70">
        <v>-19.16</v>
      </c>
      <c r="J842" s="70">
        <v>-35</v>
      </c>
      <c r="K842" s="70">
        <v>0</v>
      </c>
      <c r="L842" s="70" t="s">
        <v>19</v>
      </c>
      <c r="M842" s="70" t="s">
        <v>20</v>
      </c>
      <c r="N842" s="70" t="s">
        <v>2124</v>
      </c>
      <c r="O842" s="70">
        <v>60923865</v>
      </c>
      <c r="P842" s="19" t="str">
        <f>MID(L842,3,3)</f>
        <v>DMG</v>
      </c>
      <c r="Q842" s="70" t="str">
        <f>IFERROR(MID(N842,5,FIND("/",N842,1)-1),LEFT(N842,3))</f>
        <v>DWH</v>
      </c>
      <c r="R842" s="70" t="str">
        <f>CONCATENATE(P842,Q842)</f>
        <v>DMGDWH</v>
      </c>
      <c r="S842" s="70" t="str">
        <f>VLOOKUP(R842,'Coding Matrix'!$D$8:$G$45,4,FALSE)</f>
        <v>Plant</v>
      </c>
      <c r="T842" s="70" t="str">
        <f>VLOOKUP(R842,'Coding Matrix'!$D$8:$E$45,2,FALSE)</f>
        <v>Damage Warehouse - Material Handling Damage</v>
      </c>
      <c r="U842" s="70"/>
      <c r="V842" s="70" t="s">
        <v>2512</v>
      </c>
    </row>
    <row r="843" spans="1:22" ht="15" customHeight="1" x14ac:dyDescent="0.25">
      <c r="A843" s="70">
        <v>60</v>
      </c>
      <c r="B843" s="70" t="s">
        <v>15</v>
      </c>
      <c r="C843" s="71">
        <v>43207</v>
      </c>
      <c r="D843" s="70" t="s">
        <v>23</v>
      </c>
      <c r="E843" s="70">
        <v>18517</v>
      </c>
      <c r="F843" s="70" t="s">
        <v>1839</v>
      </c>
      <c r="G843" s="70" t="s">
        <v>2133</v>
      </c>
      <c r="H843" s="70">
        <v>-1</v>
      </c>
      <c r="I843" s="70">
        <v>-23.86</v>
      </c>
      <c r="J843" s="70">
        <v>-21</v>
      </c>
      <c r="K843" s="70">
        <v>0</v>
      </c>
      <c r="L843" s="70" t="s">
        <v>19</v>
      </c>
      <c r="M843" s="70" t="s">
        <v>20</v>
      </c>
      <c r="N843" s="70" t="s">
        <v>21</v>
      </c>
      <c r="O843" s="70">
        <v>60925272</v>
      </c>
      <c r="P843" s="19" t="str">
        <f>MID(L843,3,3)</f>
        <v>DMG</v>
      </c>
      <c r="Q843" s="70" t="str">
        <f>IFERROR(MID(N843,5,FIND("/",N843,1)-1),LEFT(N843,3))</f>
        <v>DWH</v>
      </c>
      <c r="R843" s="70" t="str">
        <f>CONCATENATE(P843,Q843)</f>
        <v>DMGDWH</v>
      </c>
      <c r="S843" s="70" t="str">
        <f>VLOOKUP(R843,'Coding Matrix'!$D$8:$G$45,4,FALSE)</f>
        <v>Plant</v>
      </c>
      <c r="T843" s="70" t="str">
        <f>VLOOKUP(R843,'Coding Matrix'!$D$8:$E$45,2,FALSE)</f>
        <v>Damage Warehouse - Material Handling Damage</v>
      </c>
      <c r="U843" s="70"/>
      <c r="V843" s="70" t="s">
        <v>2527</v>
      </c>
    </row>
    <row r="844" spans="1:22" ht="15" customHeight="1" x14ac:dyDescent="0.25">
      <c r="A844" s="70">
        <v>60</v>
      </c>
      <c r="B844" s="70" t="s">
        <v>15</v>
      </c>
      <c r="C844" s="71">
        <v>43207</v>
      </c>
      <c r="D844" s="70" t="s">
        <v>16</v>
      </c>
      <c r="E844" s="70">
        <v>35681</v>
      </c>
      <c r="F844" s="70" t="s">
        <v>17</v>
      </c>
      <c r="G844" s="70" t="s">
        <v>2118</v>
      </c>
      <c r="H844" s="70">
        <v>-40</v>
      </c>
      <c r="I844" s="70">
        <v>-146.44</v>
      </c>
      <c r="J844" s="70">
        <v>-40</v>
      </c>
      <c r="K844" s="70">
        <v>0</v>
      </c>
      <c r="L844" s="70" t="s">
        <v>318</v>
      </c>
      <c r="M844" s="70" t="s">
        <v>20</v>
      </c>
      <c r="N844" s="70" t="s">
        <v>2119</v>
      </c>
      <c r="O844" s="70">
        <v>60954111</v>
      </c>
      <c r="P844" s="19" t="str">
        <f>MID(L844,3,3)</f>
        <v>VND</v>
      </c>
      <c r="Q844" s="70" t="str">
        <f>IFERROR(MID(N844,5,FIND("/",N844,1)-1),LEFT(N844,3))</f>
        <v>DMG</v>
      </c>
      <c r="R844" s="70" t="str">
        <f>CONCATENATE(P844,Q844)</f>
        <v>VNDDMG</v>
      </c>
      <c r="S844" s="70" t="str">
        <f>VLOOKUP(R844,'Coding Matrix'!$D$8:$G$45,4,FALSE)</f>
        <v>Supply Chain</v>
      </c>
      <c r="T844" s="70" t="str">
        <f>VLOOKUP(R844,'Coding Matrix'!$D$8:$E$45,2,FALSE)</f>
        <v>Damaged by Vendor</v>
      </c>
      <c r="U844" s="70"/>
      <c r="V844" s="70" t="s">
        <v>2528</v>
      </c>
    </row>
    <row r="845" spans="1:22" ht="15" customHeight="1" x14ac:dyDescent="0.25">
      <c r="A845" s="70">
        <v>60</v>
      </c>
      <c r="B845" s="70" t="s">
        <v>15</v>
      </c>
      <c r="C845" s="71">
        <v>43207</v>
      </c>
      <c r="D845" s="70" t="s">
        <v>23</v>
      </c>
      <c r="E845" s="70">
        <v>45531</v>
      </c>
      <c r="F845" s="70" t="s">
        <v>1950</v>
      </c>
      <c r="G845" s="70" t="s">
        <v>2157</v>
      </c>
      <c r="H845" s="70">
        <v>-1</v>
      </c>
      <c r="I845" s="70">
        <v>-16.850000000000001</v>
      </c>
      <c r="J845" s="70">
        <v>-35</v>
      </c>
      <c r="K845" s="70">
        <v>0</v>
      </c>
      <c r="L845" s="70" t="s">
        <v>19</v>
      </c>
      <c r="M845" s="70" t="s">
        <v>20</v>
      </c>
      <c r="N845" s="70" t="s">
        <v>21</v>
      </c>
      <c r="O845" s="70">
        <v>60926814</v>
      </c>
      <c r="P845" s="19" t="str">
        <f>MID(L845,3,3)</f>
        <v>DMG</v>
      </c>
      <c r="Q845" s="70" t="str">
        <f>IFERROR(MID(N845,5,FIND("/",N845,1)-1),LEFT(N845,3))</f>
        <v>DWH</v>
      </c>
      <c r="R845" s="70" t="str">
        <f>CONCATENATE(P845,Q845)</f>
        <v>DMGDWH</v>
      </c>
      <c r="S845" s="70" t="str">
        <f>VLOOKUP(R845,'Coding Matrix'!$D$8:$G$45,4,FALSE)</f>
        <v>Plant</v>
      </c>
      <c r="T845" s="70" t="str">
        <f>VLOOKUP(R845,'Coding Matrix'!$D$8:$E$45,2,FALSE)</f>
        <v>Damage Warehouse - Material Handling Damage</v>
      </c>
      <c r="U845" s="70"/>
      <c r="V845" s="70" t="s">
        <v>748</v>
      </c>
    </row>
    <row r="846" spans="1:22" ht="15" customHeight="1" x14ac:dyDescent="0.25">
      <c r="A846" s="70">
        <v>60</v>
      </c>
      <c r="B846" s="70" t="s">
        <v>15</v>
      </c>
      <c r="C846" s="71">
        <v>43207</v>
      </c>
      <c r="D846" s="70" t="s">
        <v>23</v>
      </c>
      <c r="E846" s="70">
        <v>45532</v>
      </c>
      <c r="F846" s="70" t="s">
        <v>1839</v>
      </c>
      <c r="G846" s="70" t="s">
        <v>1951</v>
      </c>
      <c r="H846" s="70">
        <v>-1</v>
      </c>
      <c r="I846" s="70">
        <v>-16.47</v>
      </c>
      <c r="J846" s="70">
        <v>-35</v>
      </c>
      <c r="K846" s="70">
        <v>0</v>
      </c>
      <c r="L846" s="70" t="s">
        <v>19</v>
      </c>
      <c r="M846" s="70" t="s">
        <v>20</v>
      </c>
      <c r="N846" s="70" t="s">
        <v>21</v>
      </c>
      <c r="O846" s="70">
        <v>60923180</v>
      </c>
      <c r="P846" s="19" t="str">
        <f>MID(L846,3,3)</f>
        <v>DMG</v>
      </c>
      <c r="Q846" s="70" t="str">
        <f>IFERROR(MID(N846,5,FIND("/",N846,1)-1),LEFT(N846,3))</f>
        <v>DWH</v>
      </c>
      <c r="R846" s="70" t="str">
        <f>CONCATENATE(P846,Q846)</f>
        <v>DMGDWH</v>
      </c>
      <c r="S846" s="70" t="str">
        <f>VLOOKUP(R846,'Coding Matrix'!$D$8:$G$45,4,FALSE)</f>
        <v>Plant</v>
      </c>
      <c r="T846" s="70" t="str">
        <f>VLOOKUP(R846,'Coding Matrix'!$D$8:$E$45,2,FALSE)</f>
        <v>Damage Warehouse - Material Handling Damage</v>
      </c>
      <c r="U846" s="70"/>
      <c r="V846" s="70" t="s">
        <v>2529</v>
      </c>
    </row>
    <row r="847" spans="1:22" ht="15" customHeight="1" x14ac:dyDescent="0.25">
      <c r="A847" s="70">
        <v>60</v>
      </c>
      <c r="B847" s="70" t="s">
        <v>15</v>
      </c>
      <c r="C847" s="71">
        <v>43207</v>
      </c>
      <c r="D847" s="70" t="s">
        <v>23</v>
      </c>
      <c r="E847" s="70">
        <v>71461</v>
      </c>
      <c r="F847" s="70" t="s">
        <v>32</v>
      </c>
      <c r="G847" s="70" t="s">
        <v>2162</v>
      </c>
      <c r="H847" s="70">
        <v>-3</v>
      </c>
      <c r="I847" s="70">
        <v>-64.239999999999995</v>
      </c>
      <c r="J847" s="70">
        <v>-93.6</v>
      </c>
      <c r="K847" s="70">
        <v>0</v>
      </c>
      <c r="L847" s="70" t="s">
        <v>34</v>
      </c>
      <c r="M847" s="70" t="s">
        <v>20</v>
      </c>
      <c r="N847" s="70" t="s">
        <v>382</v>
      </c>
      <c r="O847" s="70">
        <v>61074402</v>
      </c>
      <c r="P847" s="19" t="str">
        <f>MID(L847,3,3)</f>
        <v>OOS</v>
      </c>
      <c r="Q847" s="70" t="str">
        <f>IFERROR(MID(N847,5,FIND("/",N847,1)-1),LEFT(N847,3))</f>
        <v>TST</v>
      </c>
      <c r="R847" s="70" t="str">
        <f>CONCATENATE(P847,Q847)</f>
        <v>OOSTST</v>
      </c>
      <c r="S847" s="70" t="str">
        <f>VLOOKUP(R847,'Coding Matrix'!$D$8:$G$45,4,FALSE)</f>
        <v>Plant</v>
      </c>
      <c r="T847" s="70" t="str">
        <f>VLOOKUP(R847,'Coding Matrix'!$D$8:$E$45,2,FALSE)</f>
        <v xml:space="preserve">Testing Lab/QA Sampling  </v>
      </c>
      <c r="U847" s="70"/>
      <c r="V847" s="70" t="s">
        <v>2530</v>
      </c>
    </row>
    <row r="848" spans="1:22" ht="15" customHeight="1" x14ac:dyDescent="0.25">
      <c r="A848" s="70">
        <v>60</v>
      </c>
      <c r="B848" s="70" t="s">
        <v>15</v>
      </c>
      <c r="C848" s="71">
        <v>43209</v>
      </c>
      <c r="D848" s="70" t="s">
        <v>23</v>
      </c>
      <c r="E848" s="70">
        <v>77298</v>
      </c>
      <c r="F848" s="70" t="s">
        <v>38</v>
      </c>
      <c r="G848" s="70" t="s">
        <v>2163</v>
      </c>
      <c r="H848" s="70">
        <v>-2</v>
      </c>
      <c r="I848" s="70">
        <v>-35.21</v>
      </c>
      <c r="J848" s="70">
        <v>-66.2</v>
      </c>
      <c r="K848" s="70">
        <v>0</v>
      </c>
      <c r="L848" s="70" t="s">
        <v>19</v>
      </c>
      <c r="M848" s="70" t="s">
        <v>20</v>
      </c>
      <c r="N848" s="70" t="s">
        <v>2124</v>
      </c>
      <c r="O848" s="70">
        <v>60144771</v>
      </c>
      <c r="P848" s="19" t="str">
        <f>MID(L848,3,3)</f>
        <v>DMG</v>
      </c>
      <c r="Q848" s="70" t="str">
        <f>IFERROR(MID(N848,5,FIND("/",N848,1)-1),LEFT(N848,3))</f>
        <v>DWH</v>
      </c>
      <c r="R848" s="70" t="str">
        <f>CONCATENATE(P848,Q848)</f>
        <v>DMGDWH</v>
      </c>
      <c r="S848" s="70" t="str">
        <f>VLOOKUP(R848,'Coding Matrix'!$D$8:$G$45,4,FALSE)</f>
        <v>Plant</v>
      </c>
      <c r="T848" s="70" t="str">
        <f>VLOOKUP(R848,'Coding Matrix'!$D$8:$E$45,2,FALSE)</f>
        <v>Damage Warehouse - Material Handling Damage</v>
      </c>
      <c r="U848" s="70"/>
      <c r="V848" s="70" t="s">
        <v>2531</v>
      </c>
    </row>
    <row r="849" spans="1:22" ht="15" customHeight="1" x14ac:dyDescent="0.25">
      <c r="A849" s="70">
        <v>86</v>
      </c>
      <c r="B849" s="70" t="s">
        <v>15</v>
      </c>
      <c r="C849" s="71">
        <v>43194</v>
      </c>
      <c r="D849" s="70" t="s">
        <v>16</v>
      </c>
      <c r="E849" s="70">
        <v>36170</v>
      </c>
      <c r="F849" s="70" t="s">
        <v>17</v>
      </c>
      <c r="G849" s="70" t="s">
        <v>2024</v>
      </c>
      <c r="H849" s="70">
        <v>-100</v>
      </c>
      <c r="I849" s="70">
        <v>-86.76</v>
      </c>
      <c r="J849" s="70">
        <v>-100</v>
      </c>
      <c r="K849" s="70">
        <v>0</v>
      </c>
      <c r="L849" s="70" t="s">
        <v>75</v>
      </c>
      <c r="M849" s="70" t="s">
        <v>20</v>
      </c>
      <c r="N849" s="70" t="s">
        <v>76</v>
      </c>
      <c r="O849" s="70">
        <v>86134723</v>
      </c>
      <c r="P849" s="19" t="str">
        <f>MID(L849,3,3)</f>
        <v>EXP</v>
      </c>
      <c r="Q849" s="70" t="str">
        <f>IFERROR(MID(N849,5,FIND("/",N849,1)-1),LEFT(N849,3))</f>
        <v>EXP</v>
      </c>
      <c r="R849" s="70" t="str">
        <f>CONCATENATE(P849,Q849)</f>
        <v>EXPEXP</v>
      </c>
      <c r="S849" s="70" t="str">
        <f>VLOOKUP(R849,'Coding Matrix'!$D$8:$G$45,4,FALSE)</f>
        <v>Supply Chain</v>
      </c>
      <c r="T849" s="70" t="str">
        <f>VLOOKUP(R849,'Coding Matrix'!$D$8:$E$45,2,FALSE)</f>
        <v>Repeat Primary code if other codes are not applicable</v>
      </c>
      <c r="U849" s="70"/>
      <c r="V849" s="70" t="s">
        <v>2532</v>
      </c>
    </row>
    <row r="850" spans="1:22" ht="15" customHeight="1" x14ac:dyDescent="0.25">
      <c r="A850" s="70">
        <v>86</v>
      </c>
      <c r="B850" s="70" t="s">
        <v>15</v>
      </c>
      <c r="C850" s="71">
        <v>43194</v>
      </c>
      <c r="D850" s="70" t="s">
        <v>16</v>
      </c>
      <c r="E850" s="70">
        <v>36171</v>
      </c>
      <c r="F850" s="70" t="s">
        <v>17</v>
      </c>
      <c r="G850" s="70" t="s">
        <v>2025</v>
      </c>
      <c r="H850" s="70">
        <v>-50</v>
      </c>
      <c r="I850" s="70">
        <v>-52.7</v>
      </c>
      <c r="J850" s="70">
        <v>-50</v>
      </c>
      <c r="K850" s="70">
        <v>0</v>
      </c>
      <c r="L850" s="70" t="s">
        <v>75</v>
      </c>
      <c r="M850" s="70" t="s">
        <v>20</v>
      </c>
      <c r="N850" s="70" t="s">
        <v>76</v>
      </c>
      <c r="O850" s="70">
        <v>86141792</v>
      </c>
      <c r="P850" s="19" t="str">
        <f>MID(L850,3,3)</f>
        <v>EXP</v>
      </c>
      <c r="Q850" s="70" t="str">
        <f>IFERROR(MID(N850,5,FIND("/",N850,1)-1),LEFT(N850,3))</f>
        <v>EXP</v>
      </c>
      <c r="R850" s="70" t="str">
        <f>CONCATENATE(P850,Q850)</f>
        <v>EXPEXP</v>
      </c>
      <c r="S850" s="70" t="str">
        <f>VLOOKUP(R850,'Coding Matrix'!$D$8:$G$45,4,FALSE)</f>
        <v>Supply Chain</v>
      </c>
      <c r="T850" s="70" t="str">
        <f>VLOOKUP(R850,'Coding Matrix'!$D$8:$E$45,2,FALSE)</f>
        <v>Repeat Primary code if other codes are not applicable</v>
      </c>
      <c r="V850" s="70" t="s">
        <v>2533</v>
      </c>
    </row>
    <row r="851" spans="1:22" ht="15" customHeight="1" x14ac:dyDescent="0.25">
      <c r="A851" s="70">
        <v>86</v>
      </c>
      <c r="B851" s="70" t="s">
        <v>15</v>
      </c>
      <c r="C851" s="71">
        <v>43200</v>
      </c>
      <c r="D851" s="70" t="s">
        <v>16</v>
      </c>
      <c r="E851" s="70">
        <v>30557</v>
      </c>
      <c r="F851" s="70" t="s">
        <v>17</v>
      </c>
      <c r="G851" s="70" t="s">
        <v>276</v>
      </c>
      <c r="H851" s="70">
        <v>-463</v>
      </c>
      <c r="I851" s="70">
        <v>-425.96</v>
      </c>
      <c r="J851" s="70">
        <v>-463</v>
      </c>
      <c r="K851" s="70">
        <v>0</v>
      </c>
      <c r="L851" s="70" t="s">
        <v>75</v>
      </c>
      <c r="M851" s="70" t="s">
        <v>20</v>
      </c>
      <c r="N851" s="70" t="s">
        <v>76</v>
      </c>
      <c r="O851" s="70">
        <v>86148762</v>
      </c>
      <c r="P851" s="19" t="str">
        <f>MID(L851,3,3)</f>
        <v>EXP</v>
      </c>
      <c r="Q851" s="70" t="str">
        <f>IFERROR(MID(N851,5,FIND("/",N851,1)-1),LEFT(N851,3))</f>
        <v>EXP</v>
      </c>
      <c r="R851" s="70" t="str">
        <f>CONCATENATE(P851,Q851)</f>
        <v>EXPEXP</v>
      </c>
      <c r="S851" s="70" t="str">
        <f>VLOOKUP(R851,'Coding Matrix'!$D$8:$G$45,4,FALSE)</f>
        <v>Supply Chain</v>
      </c>
      <c r="T851" s="70" t="str">
        <f>VLOOKUP(R851,'Coding Matrix'!$D$8:$E$45,2,FALSE)</f>
        <v>Repeat Primary code if other codes are not applicable</v>
      </c>
      <c r="V851" s="70" t="s">
        <v>2426</v>
      </c>
    </row>
    <row r="852" spans="1:22" ht="15" customHeight="1" x14ac:dyDescent="0.25">
      <c r="A852" s="70">
        <v>86</v>
      </c>
      <c r="B852" s="70" t="s">
        <v>15</v>
      </c>
      <c r="C852" s="71">
        <v>43200</v>
      </c>
      <c r="D852" s="70" t="s">
        <v>16</v>
      </c>
      <c r="E852" s="70">
        <v>35720</v>
      </c>
      <c r="F852" s="70" t="s">
        <v>17</v>
      </c>
      <c r="G852" s="70" t="s">
        <v>277</v>
      </c>
      <c r="H852" s="70">
        <v>-101.7</v>
      </c>
      <c r="I852" s="70">
        <v>-124.07</v>
      </c>
      <c r="J852" s="70">
        <v>-101.7</v>
      </c>
      <c r="K852" s="70">
        <v>0</v>
      </c>
      <c r="L852" s="70" t="s">
        <v>278</v>
      </c>
      <c r="M852" s="70" t="s">
        <v>20</v>
      </c>
      <c r="N852" s="70" t="s">
        <v>279</v>
      </c>
      <c r="O852" s="70">
        <v>86147817</v>
      </c>
      <c r="P852" s="19" t="str">
        <f>MID(L852,3,3)</f>
        <v>RES</v>
      </c>
      <c r="Q852" s="70" t="str">
        <f>IFERROR(MID(N852,5,FIND("/",N852,1)-1),LEFT(N852,3))</f>
        <v>OBS</v>
      </c>
      <c r="R852" s="70" t="str">
        <f>CONCATENATE(P852,Q852)</f>
        <v>RESOBS</v>
      </c>
      <c r="S852" s="70" t="str">
        <f>VLOOKUP(R852,'Coding Matrix'!$D$8:$G$45,4,FALSE)</f>
        <v>Plant</v>
      </c>
      <c r="T852" s="70" t="str">
        <f>VLOOKUP(R852,'Coding Matrix'!$D$8:$E$45,2,FALSE)</f>
        <v>Prior Year Reserve amounts scrapped in current year</v>
      </c>
      <c r="V852" s="70" t="s">
        <v>2534</v>
      </c>
    </row>
    <row r="853" spans="1:22" ht="15" customHeight="1" x14ac:dyDescent="0.25">
      <c r="A853" s="70">
        <v>86</v>
      </c>
      <c r="B853" s="70" t="s">
        <v>15</v>
      </c>
      <c r="C853" s="71">
        <v>43200</v>
      </c>
      <c r="D853" s="70" t="s">
        <v>16</v>
      </c>
      <c r="E853" s="70">
        <v>36887</v>
      </c>
      <c r="F853" s="70" t="s">
        <v>17</v>
      </c>
      <c r="G853" s="70" t="s">
        <v>280</v>
      </c>
      <c r="H853" s="70">
        <v>-20</v>
      </c>
      <c r="I853" s="70">
        <v>-72.56</v>
      </c>
      <c r="J853" s="70">
        <v>-20</v>
      </c>
      <c r="K853" s="70">
        <v>0</v>
      </c>
      <c r="L853" s="70" t="s">
        <v>75</v>
      </c>
      <c r="M853" s="70" t="s">
        <v>20</v>
      </c>
      <c r="N853" s="70" t="s">
        <v>76</v>
      </c>
      <c r="O853" s="70">
        <v>86140328</v>
      </c>
      <c r="P853" s="19" t="str">
        <f>MID(L853,3,3)</f>
        <v>EXP</v>
      </c>
      <c r="Q853" s="70" t="str">
        <f>IFERROR(MID(N853,5,FIND("/",N853,1)-1),LEFT(N853,3))</f>
        <v>EXP</v>
      </c>
      <c r="R853" s="70" t="str">
        <f>CONCATENATE(P853,Q853)</f>
        <v>EXPEXP</v>
      </c>
      <c r="S853" s="70" t="str">
        <f>VLOOKUP(R853,'Coding Matrix'!$D$8:$G$45,4,FALSE)</f>
        <v>Supply Chain</v>
      </c>
      <c r="T853" s="70" t="str">
        <f>VLOOKUP(R853,'Coding Matrix'!$D$8:$E$45,2,FALSE)</f>
        <v>Repeat Primary code if other codes are not applicable</v>
      </c>
      <c r="V853" s="70" t="s">
        <v>2535</v>
      </c>
    </row>
    <row r="854" spans="1:22" ht="15" customHeight="1" x14ac:dyDescent="0.25">
      <c r="A854" s="70">
        <v>86</v>
      </c>
      <c r="B854" s="70" t="s">
        <v>15</v>
      </c>
      <c r="C854" s="71">
        <v>43200</v>
      </c>
      <c r="D854" s="70" t="s">
        <v>16</v>
      </c>
      <c r="E854" s="70">
        <v>36887</v>
      </c>
      <c r="F854" s="70" t="s">
        <v>17</v>
      </c>
      <c r="G854" s="70" t="s">
        <v>280</v>
      </c>
      <c r="H854" s="70">
        <v>-50</v>
      </c>
      <c r="I854" s="70">
        <v>-181.4</v>
      </c>
      <c r="J854" s="70">
        <v>-50</v>
      </c>
      <c r="K854" s="70">
        <v>0</v>
      </c>
      <c r="L854" s="70" t="s">
        <v>75</v>
      </c>
      <c r="M854" s="70" t="s">
        <v>20</v>
      </c>
      <c r="N854" s="70" t="s">
        <v>76</v>
      </c>
      <c r="O854" s="70">
        <v>86139614</v>
      </c>
      <c r="P854" s="19" t="str">
        <f>MID(L854,3,3)</f>
        <v>EXP</v>
      </c>
      <c r="Q854" s="70" t="str">
        <f>IFERROR(MID(N854,5,FIND("/",N854,1)-1),LEFT(N854,3))</f>
        <v>EXP</v>
      </c>
      <c r="R854" s="70" t="str">
        <f>CONCATENATE(P854,Q854)</f>
        <v>EXPEXP</v>
      </c>
      <c r="S854" s="70" t="str">
        <f>VLOOKUP(R854,'Coding Matrix'!$D$8:$G$45,4,FALSE)</f>
        <v>Supply Chain</v>
      </c>
      <c r="T854" s="70" t="str">
        <f>VLOOKUP(R854,'Coding Matrix'!$D$8:$E$45,2,FALSE)</f>
        <v>Repeat Primary code if other codes are not applicable</v>
      </c>
      <c r="V854" s="70" t="s">
        <v>2535</v>
      </c>
    </row>
    <row r="855" spans="1:22" ht="15" customHeight="1" x14ac:dyDescent="0.25">
      <c r="A855" s="70">
        <v>86</v>
      </c>
      <c r="B855" s="70" t="s">
        <v>15</v>
      </c>
      <c r="C855" s="71">
        <v>43200</v>
      </c>
      <c r="D855" s="70" t="s">
        <v>16</v>
      </c>
      <c r="E855" s="70">
        <v>36887</v>
      </c>
      <c r="F855" s="70" t="s">
        <v>17</v>
      </c>
      <c r="G855" s="70" t="s">
        <v>280</v>
      </c>
      <c r="H855" s="70">
        <v>-20</v>
      </c>
      <c r="I855" s="70">
        <v>-72.56</v>
      </c>
      <c r="J855" s="70">
        <v>-20</v>
      </c>
      <c r="K855" s="70">
        <v>0</v>
      </c>
      <c r="L855" s="70" t="s">
        <v>31</v>
      </c>
      <c r="M855" s="70" t="s">
        <v>281</v>
      </c>
      <c r="N855" s="70" t="s">
        <v>279</v>
      </c>
      <c r="O855" s="70">
        <v>86140328</v>
      </c>
      <c r="P855" s="19" t="str">
        <f>MID(L855,3,3)</f>
        <v xml:space="preserve">   </v>
      </c>
      <c r="Q855" s="70" t="str">
        <f>IFERROR(MID(N855,5,FIND("/",N855,1)-1),LEFT(N855,3))</f>
        <v>OBS</v>
      </c>
      <c r="R855" s="57" t="s">
        <v>2205</v>
      </c>
      <c r="S855" s="70" t="str">
        <f>VLOOKUP(R855,'Coding Matrix'!$D$8:$G$45,4,FALSE)</f>
        <v>Plant</v>
      </c>
      <c r="T855" s="70" t="str">
        <f>VLOOKUP(R855,'Coding Matrix'!$D$8:$E$45,2,FALSE)</f>
        <v>Prior Year Reserve amounts scrapped in current year</v>
      </c>
      <c r="U855" t="s">
        <v>2206</v>
      </c>
      <c r="V855" s="70" t="s">
        <v>2535</v>
      </c>
    </row>
    <row r="856" spans="1:22" ht="15" customHeight="1" x14ac:dyDescent="0.25">
      <c r="A856" s="70">
        <v>86</v>
      </c>
      <c r="B856" s="70" t="s">
        <v>15</v>
      </c>
      <c r="C856" s="71">
        <v>43200</v>
      </c>
      <c r="D856" s="70" t="s">
        <v>16</v>
      </c>
      <c r="E856" s="70">
        <v>36887</v>
      </c>
      <c r="F856" s="70" t="s">
        <v>17</v>
      </c>
      <c r="G856" s="70" t="s">
        <v>280</v>
      </c>
      <c r="H856" s="70">
        <v>-50</v>
      </c>
      <c r="I856" s="70">
        <v>-181.4</v>
      </c>
      <c r="J856" s="70">
        <v>-50</v>
      </c>
      <c r="K856" s="70">
        <v>0</v>
      </c>
      <c r="L856" s="70" t="s">
        <v>278</v>
      </c>
      <c r="M856" s="70" t="s">
        <v>20</v>
      </c>
      <c r="N856" s="70" t="s">
        <v>279</v>
      </c>
      <c r="O856" s="70">
        <v>86139614</v>
      </c>
      <c r="P856" s="19" t="str">
        <f>MID(L856,3,3)</f>
        <v>RES</v>
      </c>
      <c r="Q856" s="70" t="str">
        <f>IFERROR(MID(N856,5,FIND("/",N856,1)-1),LEFT(N856,3))</f>
        <v>OBS</v>
      </c>
      <c r="R856" s="70" t="str">
        <f>CONCATENATE(P856,Q856)</f>
        <v>RESOBS</v>
      </c>
      <c r="S856" s="70" t="str">
        <f>VLOOKUP(R856,'Coding Matrix'!$D$8:$G$45,4,FALSE)</f>
        <v>Plant</v>
      </c>
      <c r="T856" s="70" t="str">
        <f>VLOOKUP(R856,'Coding Matrix'!$D$8:$E$45,2,FALSE)</f>
        <v>Prior Year Reserve amounts scrapped in current year</v>
      </c>
      <c r="U856" s="70"/>
      <c r="V856" s="70" t="s">
        <v>2535</v>
      </c>
    </row>
    <row r="857" spans="1:22" ht="15" customHeight="1" x14ac:dyDescent="0.25">
      <c r="A857" s="70">
        <v>86</v>
      </c>
      <c r="B857" s="70" t="s">
        <v>15</v>
      </c>
      <c r="C857" s="71">
        <v>43207</v>
      </c>
      <c r="D857" s="70" t="s">
        <v>16</v>
      </c>
      <c r="E857" s="70">
        <v>18999</v>
      </c>
      <c r="F857" s="70" t="s">
        <v>17</v>
      </c>
      <c r="G857" s="70" t="s">
        <v>2022</v>
      </c>
      <c r="H857" s="70">
        <v>-230.2</v>
      </c>
      <c r="I857" s="70">
        <v>-540.97</v>
      </c>
      <c r="J857" s="70">
        <v>-230.2</v>
      </c>
      <c r="K857" s="70">
        <v>0</v>
      </c>
      <c r="L857" s="70" t="s">
        <v>75</v>
      </c>
      <c r="M857" s="70" t="s">
        <v>20</v>
      </c>
      <c r="N857" s="70" t="s">
        <v>1784</v>
      </c>
      <c r="O857" s="70">
        <v>86147790</v>
      </c>
      <c r="P857" s="19" t="str">
        <f>MID(L857,3,3)</f>
        <v>EXP</v>
      </c>
      <c r="Q857" s="70" t="str">
        <f>IFERROR(MID(N857,5,FIND("/",N857,1)-1),LEFT(N857,3))</f>
        <v>SOR</v>
      </c>
      <c r="R857" s="70" t="str">
        <f>CONCATENATE(P857,Q857)</f>
        <v>EXPSOR</v>
      </c>
      <c r="S857" s="70" t="str">
        <f>VLOOKUP(R857,'Coding Matrix'!$D$8:$G$45,4,FALSE)</f>
        <v>Plant</v>
      </c>
      <c r="T857" s="70" t="str">
        <f>VLOOKUP(R857,'Coding Matrix'!$D$8:$E$45,2,FALSE)</f>
        <v>Shipped out of rotation</v>
      </c>
      <c r="V857" s="70" t="s">
        <v>2536</v>
      </c>
    </row>
    <row r="858" spans="1:22" ht="15" customHeight="1" x14ac:dyDescent="0.25">
      <c r="A858" s="70">
        <v>86</v>
      </c>
      <c r="B858" s="70" t="s">
        <v>15</v>
      </c>
      <c r="C858" s="71">
        <v>43207</v>
      </c>
      <c r="D858" s="70" t="s">
        <v>16</v>
      </c>
      <c r="E858" s="70">
        <v>35529</v>
      </c>
      <c r="F858" s="70" t="s">
        <v>17</v>
      </c>
      <c r="G858" s="70" t="s">
        <v>2023</v>
      </c>
      <c r="H858" s="70">
        <v>-31</v>
      </c>
      <c r="I858" s="70">
        <v>-136.58000000000001</v>
      </c>
      <c r="J858" s="70">
        <v>-31</v>
      </c>
      <c r="K858" s="70">
        <v>0</v>
      </c>
      <c r="L858" s="70" t="s">
        <v>75</v>
      </c>
      <c r="M858" s="70" t="s">
        <v>20</v>
      </c>
      <c r="N858" s="70" t="s">
        <v>1784</v>
      </c>
      <c r="O858" s="70">
        <v>86147246</v>
      </c>
      <c r="P858" s="19" t="str">
        <f>MID(L858,3,3)</f>
        <v>EXP</v>
      </c>
      <c r="Q858" s="70" t="str">
        <f>IFERROR(MID(N858,5,FIND("/",N858,1)-1),LEFT(N858,3))</f>
        <v>SOR</v>
      </c>
      <c r="R858" s="70" t="str">
        <f>CONCATENATE(P858,Q858)</f>
        <v>EXPSOR</v>
      </c>
      <c r="S858" s="70" t="str">
        <f>VLOOKUP(R858,'Coding Matrix'!$D$8:$G$45,4,FALSE)</f>
        <v>Plant</v>
      </c>
      <c r="T858" s="70" t="str">
        <f>VLOOKUP(R858,'Coding Matrix'!$D$8:$E$45,2,FALSE)</f>
        <v>Shipped out of rotation</v>
      </c>
      <c r="V858" s="70" t="s">
        <v>2537</v>
      </c>
    </row>
  </sheetData>
  <autoFilter ref="A9:X858">
    <filterColumn colId="17">
      <filters>
        <filter val="DMGDIS"/>
        <filter val="DMGDMG"/>
        <filter val="dmgdwh"/>
        <filter val="EXPEXP"/>
        <filter val="expsor"/>
        <filter val="OBSOBS"/>
        <filter val="OOSALR"/>
        <filter val="oosapp"/>
        <filter val="ooscoi"/>
        <filter val="OOSEXT"/>
        <filter val="OOSGMP"/>
        <filter val="OOSMDT"/>
        <filter val="oosmic"/>
        <filter val="oospkg"/>
        <filter val="oossel"/>
        <filter val="OOSSTN"/>
        <filter val="OOSSUP"/>
        <filter val="oostex"/>
        <filter val="OOSTMP"/>
        <filter val="oostst"/>
        <filter val="RDPRDP"/>
        <filter val="RESEXP"/>
        <filter val="RESOBS"/>
        <filter val="respck"/>
        <filter val="VNDDMG"/>
        <filter val="VNDNTS"/>
        <filter val="VNDPCK"/>
      </filters>
    </filterColumn>
    <sortState ref="A10:X858">
      <sortCondition ref="A10:A858"/>
      <sortCondition ref="C10:C858"/>
      <sortCondition ref="E10:E858"/>
    </sortState>
  </autoFilter>
  <printOptions horizontalCentered="1"/>
  <pageMargins left="0" right="0" top="0.25" bottom="0.25" header="0" footer="0"/>
  <pageSetup scale="36" fitToHeight="10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zoomScale="90" zoomScaleNormal="90" workbookViewId="0">
      <pane xSplit="4" ySplit="7" topLeftCell="E48" activePane="bottomRight" state="frozen"/>
      <selection pane="topRight" activeCell="E1" sqref="E1"/>
      <selection pane="bottomLeft" activeCell="A8" sqref="A8"/>
      <selection pane="bottomRight" activeCell="B30" sqref="B30"/>
    </sheetView>
  </sheetViews>
  <sheetFormatPr defaultRowHeight="15" x14ac:dyDescent="0.25"/>
  <cols>
    <col min="1" max="1" width="17.5703125" customWidth="1"/>
    <col min="2" max="2" width="24.42578125" customWidth="1"/>
    <col min="3" max="3" width="28.85546875" bestFit="1" customWidth="1"/>
    <col min="4" max="4" width="15" bestFit="1" customWidth="1"/>
    <col min="5" max="5" width="54.28515625" bestFit="1" customWidth="1"/>
    <col min="7" max="7" width="16.5703125" customWidth="1"/>
    <col min="8" max="8" width="56.42578125" bestFit="1" customWidth="1"/>
    <col min="10" max="10" width="19.5703125" bestFit="1" customWidth="1"/>
  </cols>
  <sheetData>
    <row r="1" spans="1:8" ht="21" x14ac:dyDescent="0.35">
      <c r="A1" s="4" t="s">
        <v>85</v>
      </c>
      <c r="F1" s="5"/>
    </row>
    <row r="2" spans="1:8" ht="21" x14ac:dyDescent="0.35">
      <c r="A2" s="4"/>
      <c r="F2" s="5"/>
    </row>
    <row r="3" spans="1:8" ht="15.75" x14ac:dyDescent="0.25">
      <c r="A3" s="6" t="s">
        <v>86</v>
      </c>
      <c r="B3" s="7" t="s">
        <v>87</v>
      </c>
      <c r="C3" s="7" t="s">
        <v>165</v>
      </c>
      <c r="D3" s="7"/>
      <c r="E3" s="7" t="s">
        <v>88</v>
      </c>
      <c r="F3" s="5"/>
    </row>
    <row r="4" spans="1:8" ht="15.75" x14ac:dyDescent="0.25">
      <c r="A4" s="8" t="s">
        <v>89</v>
      </c>
      <c r="B4" s="9" t="s">
        <v>90</v>
      </c>
      <c r="C4" s="9" t="s">
        <v>91</v>
      </c>
      <c r="D4" s="9"/>
      <c r="E4" s="9" t="s">
        <v>92</v>
      </c>
      <c r="F4" s="5"/>
    </row>
    <row r="5" spans="1:8" ht="15.75" x14ac:dyDescent="0.25">
      <c r="A5" s="8" t="s">
        <v>93</v>
      </c>
      <c r="B5" s="9" t="s">
        <v>94</v>
      </c>
      <c r="C5" s="9" t="s">
        <v>95</v>
      </c>
      <c r="D5" s="9"/>
      <c r="E5" s="9" t="s">
        <v>1660</v>
      </c>
      <c r="F5" s="5"/>
    </row>
    <row r="6" spans="1:8" ht="21" x14ac:dyDescent="0.35">
      <c r="A6" s="4"/>
      <c r="F6" s="5"/>
    </row>
    <row r="7" spans="1:8" ht="37.5" x14ac:dyDescent="0.3">
      <c r="A7" s="10" t="s">
        <v>96</v>
      </c>
      <c r="B7" s="10" t="s">
        <v>97</v>
      </c>
      <c r="C7" s="10" t="s">
        <v>166</v>
      </c>
      <c r="D7" s="10" t="s">
        <v>98</v>
      </c>
      <c r="E7" s="10" t="s">
        <v>99</v>
      </c>
      <c r="F7" s="5"/>
      <c r="G7" s="11" t="s">
        <v>96</v>
      </c>
      <c r="H7" s="11" t="s">
        <v>161</v>
      </c>
    </row>
    <row r="8" spans="1:8" x14ac:dyDescent="0.25">
      <c r="A8" s="12" t="s">
        <v>100</v>
      </c>
      <c r="B8" s="12" t="s">
        <v>101</v>
      </c>
      <c r="C8" s="12" t="s">
        <v>102</v>
      </c>
      <c r="D8" s="12" t="str">
        <f>CONCATENATE(B8,C8)</f>
        <v>OOSALR</v>
      </c>
      <c r="E8" s="12" t="s">
        <v>103</v>
      </c>
      <c r="F8" s="5"/>
      <c r="G8" s="13" t="s">
        <v>100</v>
      </c>
      <c r="H8" s="13" t="s">
        <v>1602</v>
      </c>
    </row>
    <row r="9" spans="1:8" x14ac:dyDescent="0.25">
      <c r="A9" s="12" t="s">
        <v>100</v>
      </c>
      <c r="B9" s="12" t="s">
        <v>101</v>
      </c>
      <c r="C9" s="12" t="s">
        <v>104</v>
      </c>
      <c r="D9" s="12" t="str">
        <f t="shared" ref="D9:D70" si="0">CONCATENATE(B9,C9)</f>
        <v>OOSAPP</v>
      </c>
      <c r="E9" s="12" t="s">
        <v>105</v>
      </c>
      <c r="F9" s="5"/>
      <c r="G9" s="13" t="s">
        <v>100</v>
      </c>
      <c r="H9" s="13" t="s">
        <v>1603</v>
      </c>
    </row>
    <row r="10" spans="1:8" x14ac:dyDescent="0.25">
      <c r="A10" s="12" t="s">
        <v>100</v>
      </c>
      <c r="B10" s="12" t="s">
        <v>101</v>
      </c>
      <c r="C10" s="12" t="s">
        <v>106</v>
      </c>
      <c r="D10" s="12" t="str">
        <f t="shared" si="0"/>
        <v>OOSCOI</v>
      </c>
      <c r="E10" s="12" t="s">
        <v>107</v>
      </c>
      <c r="F10" s="5"/>
      <c r="G10" s="13" t="s">
        <v>100</v>
      </c>
      <c r="H10" s="13" t="s">
        <v>1604</v>
      </c>
    </row>
    <row r="11" spans="1:8" x14ac:dyDescent="0.25">
      <c r="A11" s="12" t="s">
        <v>100</v>
      </c>
      <c r="B11" s="12" t="s">
        <v>101</v>
      </c>
      <c r="C11" s="12" t="s">
        <v>108</v>
      </c>
      <c r="D11" s="12" t="str">
        <f t="shared" si="0"/>
        <v>OOSEXT</v>
      </c>
      <c r="E11" s="12" t="s">
        <v>109</v>
      </c>
      <c r="F11" s="5"/>
      <c r="G11" s="13" t="s">
        <v>100</v>
      </c>
      <c r="H11" s="13" t="s">
        <v>1605</v>
      </c>
    </row>
    <row r="12" spans="1:8" x14ac:dyDescent="0.25">
      <c r="A12" s="12" t="s">
        <v>100</v>
      </c>
      <c r="B12" s="12" t="s">
        <v>101</v>
      </c>
      <c r="C12" s="12" t="s">
        <v>110</v>
      </c>
      <c r="D12" s="12" t="str">
        <f t="shared" si="0"/>
        <v>OOSGMP</v>
      </c>
      <c r="E12" s="12" t="s">
        <v>111</v>
      </c>
      <c r="F12" s="5"/>
      <c r="G12" s="13" t="s">
        <v>100</v>
      </c>
      <c r="H12" s="13" t="s">
        <v>1606</v>
      </c>
    </row>
    <row r="13" spans="1:8" x14ac:dyDescent="0.25">
      <c r="A13" s="12" t="s">
        <v>100</v>
      </c>
      <c r="B13" s="12" t="s">
        <v>101</v>
      </c>
      <c r="C13" s="12" t="s">
        <v>112</v>
      </c>
      <c r="D13" s="12" t="str">
        <f t="shared" si="0"/>
        <v>OOSKOS</v>
      </c>
      <c r="E13" s="12" t="s">
        <v>113</v>
      </c>
      <c r="F13" s="5"/>
      <c r="G13" s="13" t="s">
        <v>100</v>
      </c>
      <c r="H13" s="13" t="s">
        <v>1607</v>
      </c>
    </row>
    <row r="14" spans="1:8" x14ac:dyDescent="0.25">
      <c r="A14" s="12" t="s">
        <v>100</v>
      </c>
      <c r="B14" s="12" t="s">
        <v>101</v>
      </c>
      <c r="C14" s="12" t="s">
        <v>114</v>
      </c>
      <c r="D14" s="12" t="str">
        <f t="shared" si="0"/>
        <v>OOSLAP</v>
      </c>
      <c r="E14" s="12" t="s">
        <v>115</v>
      </c>
      <c r="F14" s="5"/>
      <c r="G14" s="13" t="s">
        <v>100</v>
      </c>
      <c r="H14" s="13" t="s">
        <v>1608</v>
      </c>
    </row>
    <row r="15" spans="1:8" x14ac:dyDescent="0.25">
      <c r="A15" s="12" t="s">
        <v>100</v>
      </c>
      <c r="B15" s="12" t="s">
        <v>101</v>
      </c>
      <c r="C15" s="12" t="s">
        <v>116</v>
      </c>
      <c r="D15" s="12" t="str">
        <f t="shared" si="0"/>
        <v>OOSMDT</v>
      </c>
      <c r="E15" s="12" t="s">
        <v>117</v>
      </c>
      <c r="F15" s="5"/>
      <c r="G15" s="13" t="s">
        <v>100</v>
      </c>
      <c r="H15" s="13" t="s">
        <v>1609</v>
      </c>
    </row>
    <row r="16" spans="1:8" x14ac:dyDescent="0.25">
      <c r="A16" s="12" t="s">
        <v>100</v>
      </c>
      <c r="B16" s="12" t="s">
        <v>101</v>
      </c>
      <c r="C16" s="12" t="s">
        <v>118</v>
      </c>
      <c r="D16" s="12" t="str">
        <f t="shared" si="0"/>
        <v>OOSMIC</v>
      </c>
      <c r="E16" s="12" t="s">
        <v>119</v>
      </c>
      <c r="F16" s="5"/>
      <c r="G16" s="13" t="s">
        <v>100</v>
      </c>
      <c r="H16" s="13" t="s">
        <v>1610</v>
      </c>
    </row>
    <row r="17" spans="1:8" x14ac:dyDescent="0.25">
      <c r="A17" s="12" t="s">
        <v>100</v>
      </c>
      <c r="B17" s="12" t="s">
        <v>101</v>
      </c>
      <c r="C17" s="12" t="s">
        <v>120</v>
      </c>
      <c r="D17" s="12" t="str">
        <f t="shared" si="0"/>
        <v>OOSOFF</v>
      </c>
      <c r="E17" s="12" t="s">
        <v>121</v>
      </c>
      <c r="F17" s="5"/>
      <c r="G17" s="13" t="s">
        <v>100</v>
      </c>
      <c r="H17" s="13" t="s">
        <v>1611</v>
      </c>
    </row>
    <row r="18" spans="1:8" x14ac:dyDescent="0.25">
      <c r="A18" s="12" t="s">
        <v>100</v>
      </c>
      <c r="B18" s="12" t="s">
        <v>101</v>
      </c>
      <c r="C18" s="12" t="s">
        <v>122</v>
      </c>
      <c r="D18" s="12" t="str">
        <f t="shared" si="0"/>
        <v>OOSSEL</v>
      </c>
      <c r="E18" s="12" t="s">
        <v>123</v>
      </c>
      <c r="F18" s="5"/>
      <c r="G18" s="13" t="s">
        <v>100</v>
      </c>
      <c r="H18" s="13" t="s">
        <v>1612</v>
      </c>
    </row>
    <row r="19" spans="1:8" x14ac:dyDescent="0.25">
      <c r="A19" s="12" t="s">
        <v>100</v>
      </c>
      <c r="B19" s="12" t="s">
        <v>101</v>
      </c>
      <c r="C19" s="12" t="s">
        <v>124</v>
      </c>
      <c r="D19" s="12" t="str">
        <f t="shared" si="0"/>
        <v>OOSSTN</v>
      </c>
      <c r="E19" s="12" t="s">
        <v>125</v>
      </c>
      <c r="F19" s="5"/>
      <c r="G19" s="13" t="s">
        <v>100</v>
      </c>
      <c r="H19" s="13" t="s">
        <v>1613</v>
      </c>
    </row>
    <row r="20" spans="1:8" x14ac:dyDescent="0.25">
      <c r="A20" s="12" t="s">
        <v>100</v>
      </c>
      <c r="B20" s="12" t="s">
        <v>101</v>
      </c>
      <c r="C20" s="12" t="s">
        <v>167</v>
      </c>
      <c r="D20" s="12" t="str">
        <f t="shared" si="0"/>
        <v>OOSSUP</v>
      </c>
      <c r="E20" s="12" t="s">
        <v>168</v>
      </c>
      <c r="F20" s="14" t="s">
        <v>169</v>
      </c>
      <c r="G20" s="13" t="s">
        <v>100</v>
      </c>
      <c r="H20" s="13" t="s">
        <v>1614</v>
      </c>
    </row>
    <row r="21" spans="1:8" x14ac:dyDescent="0.25">
      <c r="A21" s="12" t="s">
        <v>100</v>
      </c>
      <c r="B21" s="12" t="s">
        <v>101</v>
      </c>
      <c r="C21" s="12" t="s">
        <v>126</v>
      </c>
      <c r="D21" s="12" t="str">
        <f t="shared" si="0"/>
        <v>OOSTEX</v>
      </c>
      <c r="E21" s="12" t="s">
        <v>127</v>
      </c>
      <c r="F21" s="5"/>
      <c r="G21" s="13" t="s">
        <v>100</v>
      </c>
      <c r="H21" s="13" t="s">
        <v>1615</v>
      </c>
    </row>
    <row r="22" spans="1:8" x14ac:dyDescent="0.25">
      <c r="A22" s="12" t="s">
        <v>100</v>
      </c>
      <c r="B22" s="12" t="s">
        <v>101</v>
      </c>
      <c r="C22" s="12" t="s">
        <v>128</v>
      </c>
      <c r="D22" s="12" t="str">
        <f t="shared" si="0"/>
        <v>OOSTMP</v>
      </c>
      <c r="E22" s="12" t="s">
        <v>129</v>
      </c>
      <c r="F22" s="5"/>
      <c r="G22" s="13" t="s">
        <v>100</v>
      </c>
      <c r="H22" s="13" t="s">
        <v>1616</v>
      </c>
    </row>
    <row r="23" spans="1:8" x14ac:dyDescent="0.25">
      <c r="A23" s="12" t="s">
        <v>100</v>
      </c>
      <c r="B23" s="12" t="s">
        <v>101</v>
      </c>
      <c r="C23" s="12" t="s">
        <v>170</v>
      </c>
      <c r="D23" s="12" t="str">
        <f t="shared" si="0"/>
        <v>OOSTST</v>
      </c>
      <c r="E23" s="12" t="s">
        <v>171</v>
      </c>
      <c r="F23" s="14" t="s">
        <v>169</v>
      </c>
      <c r="G23" s="13" t="s">
        <v>100</v>
      </c>
      <c r="H23" s="13" t="s">
        <v>1617</v>
      </c>
    </row>
    <row r="24" spans="1:8" x14ac:dyDescent="0.25">
      <c r="A24" s="12" t="s">
        <v>100</v>
      </c>
      <c r="B24" s="12" t="s">
        <v>101</v>
      </c>
      <c r="C24" s="12" t="s">
        <v>130</v>
      </c>
      <c r="D24" s="12" t="str">
        <f t="shared" si="0"/>
        <v>OOSPKG</v>
      </c>
      <c r="E24" s="12" t="s">
        <v>131</v>
      </c>
      <c r="F24" s="5"/>
      <c r="G24" s="13" t="s">
        <v>100</v>
      </c>
      <c r="H24" s="13" t="s">
        <v>1618</v>
      </c>
    </row>
    <row r="25" spans="1:8" x14ac:dyDescent="0.25">
      <c r="D25" t="str">
        <f t="shared" si="0"/>
        <v/>
      </c>
      <c r="F25" s="5"/>
      <c r="G25" s="13"/>
      <c r="H25" s="13" t="s">
        <v>436</v>
      </c>
    </row>
    <row r="26" spans="1:8" x14ac:dyDescent="0.25">
      <c r="A26" s="12" t="s">
        <v>100</v>
      </c>
      <c r="B26" s="12" t="s">
        <v>132</v>
      </c>
      <c r="C26" s="12" t="s">
        <v>133</v>
      </c>
      <c r="D26" s="12" t="str">
        <f t="shared" si="0"/>
        <v>DMGDWH</v>
      </c>
      <c r="E26" s="12" t="s">
        <v>134</v>
      </c>
      <c r="F26" s="5"/>
      <c r="G26" s="13" t="s">
        <v>100</v>
      </c>
      <c r="H26" s="13" t="s">
        <v>1619</v>
      </c>
    </row>
    <row r="27" spans="1:8" x14ac:dyDescent="0.25">
      <c r="A27" s="12" t="s">
        <v>100</v>
      </c>
      <c r="B27" s="12" t="s">
        <v>132</v>
      </c>
      <c r="C27" s="12" t="s">
        <v>132</v>
      </c>
      <c r="D27" s="12" t="str">
        <f t="shared" si="0"/>
        <v>DMGDMG</v>
      </c>
      <c r="E27" s="12" t="s">
        <v>135</v>
      </c>
      <c r="F27" s="5"/>
      <c r="G27" s="13" t="s">
        <v>100</v>
      </c>
      <c r="H27" s="13" t="s">
        <v>1620</v>
      </c>
    </row>
    <row r="28" spans="1:8" x14ac:dyDescent="0.25">
      <c r="A28" s="16" t="s">
        <v>136</v>
      </c>
      <c r="B28" s="16" t="s">
        <v>132</v>
      </c>
      <c r="C28" s="16" t="s">
        <v>137</v>
      </c>
      <c r="D28" s="16" t="str">
        <f t="shared" si="0"/>
        <v>DMGDIS</v>
      </c>
      <c r="E28" s="16" t="s">
        <v>138</v>
      </c>
      <c r="F28" s="5"/>
      <c r="G28" s="13" t="s">
        <v>136</v>
      </c>
      <c r="H28" s="13" t="s">
        <v>1621</v>
      </c>
    </row>
    <row r="29" spans="1:8" x14ac:dyDescent="0.25">
      <c r="D29" t="str">
        <f t="shared" si="0"/>
        <v/>
      </c>
      <c r="F29" s="5"/>
      <c r="G29" s="13"/>
      <c r="H29" s="13" t="s">
        <v>436</v>
      </c>
    </row>
    <row r="30" spans="1:8" x14ac:dyDescent="0.25">
      <c r="A30" s="12" t="s">
        <v>100</v>
      </c>
      <c r="B30" s="12" t="s">
        <v>139</v>
      </c>
      <c r="C30" s="12" t="s">
        <v>140</v>
      </c>
      <c r="D30" s="12" t="str">
        <f t="shared" si="0"/>
        <v>EXPSOR</v>
      </c>
      <c r="E30" s="12" t="s">
        <v>141</v>
      </c>
      <c r="F30" s="5"/>
      <c r="G30" s="13" t="s">
        <v>100</v>
      </c>
      <c r="H30" s="13" t="s">
        <v>1622</v>
      </c>
    </row>
    <row r="31" spans="1:8" x14ac:dyDescent="0.25">
      <c r="A31" s="16" t="s">
        <v>136</v>
      </c>
      <c r="B31" s="16" t="s">
        <v>139</v>
      </c>
      <c r="C31" s="16" t="s">
        <v>139</v>
      </c>
      <c r="D31" s="16" t="str">
        <f t="shared" si="0"/>
        <v>EXPEXP</v>
      </c>
      <c r="E31" s="16" t="s">
        <v>135</v>
      </c>
      <c r="F31" s="5"/>
      <c r="G31" s="13" t="s">
        <v>136</v>
      </c>
      <c r="H31" s="13" t="s">
        <v>1623</v>
      </c>
    </row>
    <row r="32" spans="1:8" x14ac:dyDescent="0.25">
      <c r="D32" t="str">
        <f t="shared" si="0"/>
        <v/>
      </c>
      <c r="F32" s="5"/>
      <c r="G32" s="13"/>
      <c r="H32" s="13" t="s">
        <v>436</v>
      </c>
    </row>
    <row r="33" spans="1:8" x14ac:dyDescent="0.25">
      <c r="A33" s="12" t="s">
        <v>100</v>
      </c>
      <c r="B33" s="12" t="s">
        <v>142</v>
      </c>
      <c r="C33" s="12" t="s">
        <v>140</v>
      </c>
      <c r="D33" s="12" t="str">
        <f t="shared" si="0"/>
        <v>OBSSOR</v>
      </c>
      <c r="E33" s="12" t="s">
        <v>141</v>
      </c>
      <c r="F33" s="5"/>
      <c r="G33" s="13" t="s">
        <v>100</v>
      </c>
      <c r="H33" s="13" t="s">
        <v>1624</v>
      </c>
    </row>
    <row r="34" spans="1:8" x14ac:dyDescent="0.25">
      <c r="A34" s="16" t="s">
        <v>136</v>
      </c>
      <c r="B34" s="16" t="s">
        <v>142</v>
      </c>
      <c r="C34" s="16" t="s">
        <v>143</v>
      </c>
      <c r="D34" s="16" t="str">
        <f t="shared" si="0"/>
        <v>OBSDNT</v>
      </c>
      <c r="E34" s="16" t="s">
        <v>144</v>
      </c>
      <c r="F34" s="5"/>
      <c r="G34" s="13" t="s">
        <v>136</v>
      </c>
      <c r="H34" s="13" t="s">
        <v>1625</v>
      </c>
    </row>
    <row r="35" spans="1:8" x14ac:dyDescent="0.25">
      <c r="A35" s="16" t="s">
        <v>136</v>
      </c>
      <c r="B35" s="16" t="s">
        <v>142</v>
      </c>
      <c r="C35" s="16" t="s">
        <v>142</v>
      </c>
      <c r="D35" s="16" t="str">
        <f t="shared" si="0"/>
        <v>OBSOBS</v>
      </c>
      <c r="E35" s="16" t="s">
        <v>135</v>
      </c>
      <c r="F35" s="5"/>
      <c r="G35" s="13" t="s">
        <v>136</v>
      </c>
      <c r="H35" s="13" t="s">
        <v>1626</v>
      </c>
    </row>
    <row r="36" spans="1:8" x14ac:dyDescent="0.25">
      <c r="D36" t="str">
        <f t="shared" si="0"/>
        <v/>
      </c>
      <c r="F36" s="5"/>
      <c r="G36" s="13"/>
      <c r="H36" s="13" t="s">
        <v>436</v>
      </c>
    </row>
    <row r="37" spans="1:8" x14ac:dyDescent="0.25">
      <c r="A37" s="16" t="s">
        <v>136</v>
      </c>
      <c r="B37" s="16" t="s">
        <v>145</v>
      </c>
      <c r="C37" s="16" t="s">
        <v>132</v>
      </c>
      <c r="D37" s="16" t="str">
        <f t="shared" si="0"/>
        <v>VNDDMG</v>
      </c>
      <c r="E37" s="16" t="s">
        <v>146</v>
      </c>
      <c r="F37" s="5"/>
      <c r="G37" s="13" t="s">
        <v>136</v>
      </c>
      <c r="H37" s="13" t="s">
        <v>1627</v>
      </c>
    </row>
    <row r="38" spans="1:8" x14ac:dyDescent="0.25">
      <c r="A38" s="16" t="s">
        <v>136</v>
      </c>
      <c r="B38" s="16" t="s">
        <v>145</v>
      </c>
      <c r="C38" s="16" t="s">
        <v>147</v>
      </c>
      <c r="D38" s="16" t="str">
        <f t="shared" si="0"/>
        <v>VNDNTS</v>
      </c>
      <c r="E38" s="16" t="s">
        <v>148</v>
      </c>
      <c r="F38" s="5"/>
      <c r="G38" s="13" t="s">
        <v>136</v>
      </c>
      <c r="H38" s="13" t="s">
        <v>1628</v>
      </c>
    </row>
    <row r="39" spans="1:8" x14ac:dyDescent="0.25">
      <c r="A39" s="16" t="s">
        <v>136</v>
      </c>
      <c r="B39" s="16" t="s">
        <v>145</v>
      </c>
      <c r="C39" s="16" t="s">
        <v>149</v>
      </c>
      <c r="D39" s="16" t="str">
        <f t="shared" si="0"/>
        <v>VNDPCK</v>
      </c>
      <c r="E39" s="16" t="s">
        <v>150</v>
      </c>
      <c r="F39" s="5"/>
      <c r="G39" s="13" t="s">
        <v>136</v>
      </c>
      <c r="H39" s="13" t="s">
        <v>1629</v>
      </c>
    </row>
    <row r="40" spans="1:8" x14ac:dyDescent="0.25">
      <c r="D40" t="str">
        <f t="shared" si="0"/>
        <v/>
      </c>
      <c r="F40" s="5"/>
      <c r="G40" s="13"/>
      <c r="H40" s="13" t="s">
        <v>436</v>
      </c>
    </row>
    <row r="41" spans="1:8" x14ac:dyDescent="0.25">
      <c r="A41" s="17" t="s">
        <v>151</v>
      </c>
      <c r="B41" s="17" t="s">
        <v>163</v>
      </c>
      <c r="C41" s="17" t="s">
        <v>163</v>
      </c>
      <c r="D41" s="17" t="str">
        <f t="shared" si="0"/>
        <v>RDPRDP</v>
      </c>
      <c r="E41" s="17" t="s">
        <v>152</v>
      </c>
      <c r="F41" s="14" t="s">
        <v>172</v>
      </c>
      <c r="G41" s="13" t="s">
        <v>151</v>
      </c>
      <c r="H41" s="13" t="s">
        <v>1630</v>
      </c>
    </row>
    <row r="42" spans="1:8" x14ac:dyDescent="0.25">
      <c r="D42" t="str">
        <f t="shared" si="0"/>
        <v/>
      </c>
      <c r="F42" s="5"/>
      <c r="G42" s="13"/>
      <c r="H42" s="13" t="s">
        <v>436</v>
      </c>
    </row>
    <row r="43" spans="1:8" x14ac:dyDescent="0.25">
      <c r="A43" s="15" t="s">
        <v>100</v>
      </c>
      <c r="B43" s="15" t="s">
        <v>153</v>
      </c>
      <c r="C43" s="15" t="s">
        <v>139</v>
      </c>
      <c r="D43" s="15" t="str">
        <f t="shared" si="0"/>
        <v>RESEXP</v>
      </c>
      <c r="E43" s="18" t="s">
        <v>154</v>
      </c>
      <c r="F43" s="5"/>
      <c r="G43" s="13" t="s">
        <v>100</v>
      </c>
      <c r="H43" s="13" t="s">
        <v>1631</v>
      </c>
    </row>
    <row r="44" spans="1:8" x14ac:dyDescent="0.25">
      <c r="A44" s="15" t="s">
        <v>100</v>
      </c>
      <c r="B44" s="15" t="s">
        <v>153</v>
      </c>
      <c r="C44" s="15" t="s">
        <v>142</v>
      </c>
      <c r="D44" s="15" t="str">
        <f t="shared" si="0"/>
        <v>RESOBS</v>
      </c>
      <c r="E44" s="18" t="s">
        <v>154</v>
      </c>
      <c r="F44" s="5"/>
      <c r="G44" s="13" t="s">
        <v>100</v>
      </c>
      <c r="H44" s="13" t="s">
        <v>1632</v>
      </c>
    </row>
    <row r="45" spans="1:8" x14ac:dyDescent="0.25">
      <c r="A45" s="15" t="s">
        <v>100</v>
      </c>
      <c r="B45" s="15" t="s">
        <v>153</v>
      </c>
      <c r="C45" s="15" t="s">
        <v>132</v>
      </c>
      <c r="D45" s="15" t="str">
        <f t="shared" si="0"/>
        <v>RESDMG</v>
      </c>
      <c r="E45" s="18" t="s">
        <v>154</v>
      </c>
      <c r="F45" s="5"/>
      <c r="G45" s="13" t="s">
        <v>100</v>
      </c>
      <c r="H45" s="13" t="s">
        <v>1633</v>
      </c>
    </row>
    <row r="46" spans="1:8" x14ac:dyDescent="0.25">
      <c r="A46" s="15" t="s">
        <v>100</v>
      </c>
      <c r="B46" s="15" t="s">
        <v>153</v>
      </c>
      <c r="C46" s="15" t="s">
        <v>155</v>
      </c>
      <c r="D46" s="15" t="str">
        <f t="shared" ref="D46" si="1">CONCATENATE(B46,C46)</f>
        <v>RES***</v>
      </c>
      <c r="E46" s="18" t="s">
        <v>154</v>
      </c>
      <c r="F46" s="5"/>
      <c r="G46" s="13" t="s">
        <v>100</v>
      </c>
      <c r="H46" s="13" t="s">
        <v>1634</v>
      </c>
    </row>
    <row r="47" spans="1:8" x14ac:dyDescent="0.25">
      <c r="A47" s="15" t="s">
        <v>100</v>
      </c>
      <c r="B47" s="15" t="s">
        <v>153</v>
      </c>
      <c r="C47" s="15" t="s">
        <v>102</v>
      </c>
      <c r="D47" s="15" t="str">
        <f t="shared" ref="D47:D69" si="2">CONCATENATE(B47,C47)</f>
        <v>RESALR</v>
      </c>
      <c r="E47" s="18" t="s">
        <v>154</v>
      </c>
      <c r="F47" s="5"/>
      <c r="G47" s="13" t="s">
        <v>100</v>
      </c>
      <c r="H47" s="13" t="s">
        <v>1635</v>
      </c>
    </row>
    <row r="48" spans="1:8" x14ac:dyDescent="0.25">
      <c r="A48" s="15" t="s">
        <v>100</v>
      </c>
      <c r="B48" s="15" t="s">
        <v>153</v>
      </c>
      <c r="C48" s="15" t="s">
        <v>104</v>
      </c>
      <c r="D48" s="15" t="str">
        <f t="shared" si="2"/>
        <v>RESAPP</v>
      </c>
      <c r="E48" s="18" t="s">
        <v>154</v>
      </c>
      <c r="F48" s="5"/>
      <c r="G48" s="13" t="s">
        <v>100</v>
      </c>
      <c r="H48" s="13" t="s">
        <v>1636</v>
      </c>
    </row>
    <row r="49" spans="1:8" x14ac:dyDescent="0.25">
      <c r="A49" s="15" t="s">
        <v>100</v>
      </c>
      <c r="B49" s="15" t="s">
        <v>153</v>
      </c>
      <c r="C49" s="15" t="s">
        <v>106</v>
      </c>
      <c r="D49" s="15" t="str">
        <f t="shared" si="2"/>
        <v>RESCOI</v>
      </c>
      <c r="E49" s="18" t="s">
        <v>154</v>
      </c>
      <c r="F49" s="5"/>
      <c r="G49" s="13" t="s">
        <v>100</v>
      </c>
      <c r="H49" s="13" t="s">
        <v>1637</v>
      </c>
    </row>
    <row r="50" spans="1:8" x14ac:dyDescent="0.25">
      <c r="A50" s="15" t="s">
        <v>100</v>
      </c>
      <c r="B50" s="15" t="s">
        <v>153</v>
      </c>
      <c r="C50" s="15" t="s">
        <v>137</v>
      </c>
      <c r="D50" s="15" t="str">
        <f t="shared" si="2"/>
        <v>RESDIS</v>
      </c>
      <c r="E50" s="18" t="s">
        <v>154</v>
      </c>
      <c r="F50" s="5"/>
      <c r="G50" s="13" t="s">
        <v>100</v>
      </c>
      <c r="H50" s="13" t="s">
        <v>1638</v>
      </c>
    </row>
    <row r="51" spans="1:8" x14ac:dyDescent="0.25">
      <c r="A51" s="15" t="s">
        <v>100</v>
      </c>
      <c r="B51" s="15" t="s">
        <v>153</v>
      </c>
      <c r="C51" s="15" t="s">
        <v>143</v>
      </c>
      <c r="D51" s="15" t="str">
        <f t="shared" si="2"/>
        <v>RESDNT</v>
      </c>
      <c r="E51" s="18" t="s">
        <v>154</v>
      </c>
      <c r="F51" s="5"/>
      <c r="G51" s="13" t="s">
        <v>100</v>
      </c>
      <c r="H51" s="13" t="s">
        <v>1639</v>
      </c>
    </row>
    <row r="52" spans="1:8" x14ac:dyDescent="0.25">
      <c r="A52" s="15" t="s">
        <v>100</v>
      </c>
      <c r="B52" s="15" t="s">
        <v>153</v>
      </c>
      <c r="C52" s="15" t="s">
        <v>133</v>
      </c>
      <c r="D52" s="15" t="str">
        <f t="shared" si="2"/>
        <v>RESDWH</v>
      </c>
      <c r="E52" s="18" t="s">
        <v>154</v>
      </c>
      <c r="F52" s="5"/>
      <c r="G52" s="13" t="s">
        <v>100</v>
      </c>
      <c r="H52" s="13" t="s">
        <v>1640</v>
      </c>
    </row>
    <row r="53" spans="1:8" x14ac:dyDescent="0.25">
      <c r="A53" s="15" t="s">
        <v>100</v>
      </c>
      <c r="B53" s="15" t="s">
        <v>153</v>
      </c>
      <c r="C53" s="15" t="s">
        <v>108</v>
      </c>
      <c r="D53" s="15" t="str">
        <f t="shared" si="2"/>
        <v>RESEXT</v>
      </c>
      <c r="E53" s="18" t="s">
        <v>154</v>
      </c>
      <c r="F53" s="5"/>
      <c r="G53" s="13" t="s">
        <v>100</v>
      </c>
      <c r="H53" s="13" t="s">
        <v>1641</v>
      </c>
    </row>
    <row r="54" spans="1:8" x14ac:dyDescent="0.25">
      <c r="A54" s="15" t="s">
        <v>100</v>
      </c>
      <c r="B54" s="15" t="s">
        <v>153</v>
      </c>
      <c r="C54" s="15" t="s">
        <v>110</v>
      </c>
      <c r="D54" s="15" t="str">
        <f t="shared" si="2"/>
        <v>RESGMP</v>
      </c>
      <c r="E54" s="18" t="s">
        <v>154</v>
      </c>
      <c r="F54" s="5"/>
      <c r="G54" s="13" t="s">
        <v>100</v>
      </c>
      <c r="H54" s="13" t="s">
        <v>1642</v>
      </c>
    </row>
    <row r="55" spans="1:8" x14ac:dyDescent="0.25">
      <c r="A55" s="15" t="s">
        <v>100</v>
      </c>
      <c r="B55" s="15" t="s">
        <v>153</v>
      </c>
      <c r="C55" s="15" t="s">
        <v>112</v>
      </c>
      <c r="D55" s="15" t="str">
        <f t="shared" si="2"/>
        <v>RESKOS</v>
      </c>
      <c r="E55" s="18" t="s">
        <v>154</v>
      </c>
      <c r="F55" s="5"/>
      <c r="G55" s="13" t="s">
        <v>100</v>
      </c>
      <c r="H55" s="13" t="s">
        <v>1643</v>
      </c>
    </row>
    <row r="56" spans="1:8" x14ac:dyDescent="0.25">
      <c r="A56" s="15" t="s">
        <v>100</v>
      </c>
      <c r="B56" s="15" t="s">
        <v>153</v>
      </c>
      <c r="C56" s="15" t="s">
        <v>114</v>
      </c>
      <c r="D56" s="15" t="str">
        <f t="shared" si="2"/>
        <v>RESLAP</v>
      </c>
      <c r="E56" s="18" t="s">
        <v>154</v>
      </c>
      <c r="F56" s="5"/>
      <c r="G56" s="13" t="s">
        <v>100</v>
      </c>
      <c r="H56" s="13" t="s">
        <v>1644</v>
      </c>
    </row>
    <row r="57" spans="1:8" x14ac:dyDescent="0.25">
      <c r="A57" s="15" t="s">
        <v>100</v>
      </c>
      <c r="B57" s="15" t="s">
        <v>153</v>
      </c>
      <c r="C57" s="15" t="s">
        <v>116</v>
      </c>
      <c r="D57" s="15" t="str">
        <f t="shared" si="2"/>
        <v>RESMDT</v>
      </c>
      <c r="E57" s="18" t="s">
        <v>154</v>
      </c>
      <c r="F57" s="5"/>
      <c r="G57" s="13" t="s">
        <v>100</v>
      </c>
      <c r="H57" s="13" t="s">
        <v>1645</v>
      </c>
    </row>
    <row r="58" spans="1:8" x14ac:dyDescent="0.25">
      <c r="A58" s="15" t="s">
        <v>100</v>
      </c>
      <c r="B58" s="15" t="s">
        <v>153</v>
      </c>
      <c r="C58" s="15" t="s">
        <v>118</v>
      </c>
      <c r="D58" s="15" t="str">
        <f t="shared" si="2"/>
        <v>RESMIC</v>
      </c>
      <c r="E58" s="18" t="s">
        <v>154</v>
      </c>
      <c r="F58" s="5"/>
      <c r="G58" s="13" t="s">
        <v>100</v>
      </c>
      <c r="H58" s="13" t="s">
        <v>1646</v>
      </c>
    </row>
    <row r="59" spans="1:8" x14ac:dyDescent="0.25">
      <c r="A59" s="15" t="s">
        <v>100</v>
      </c>
      <c r="B59" s="15" t="s">
        <v>153</v>
      </c>
      <c r="C59" s="15" t="s">
        <v>147</v>
      </c>
      <c r="D59" s="15" t="str">
        <f t="shared" si="2"/>
        <v>RESNTS</v>
      </c>
      <c r="E59" s="18" t="s">
        <v>154</v>
      </c>
      <c r="F59" s="5"/>
      <c r="G59" s="13" t="s">
        <v>100</v>
      </c>
      <c r="H59" s="13" t="s">
        <v>1647</v>
      </c>
    </row>
    <row r="60" spans="1:8" x14ac:dyDescent="0.25">
      <c r="A60" s="15" t="s">
        <v>100</v>
      </c>
      <c r="B60" s="15" t="s">
        <v>153</v>
      </c>
      <c r="C60" s="15" t="s">
        <v>120</v>
      </c>
      <c r="D60" s="15" t="str">
        <f t="shared" si="2"/>
        <v>RESOFF</v>
      </c>
      <c r="E60" s="18" t="s">
        <v>154</v>
      </c>
      <c r="F60" s="5"/>
      <c r="G60" s="13" t="s">
        <v>100</v>
      </c>
      <c r="H60" s="13" t="s">
        <v>1648</v>
      </c>
    </row>
    <row r="61" spans="1:8" x14ac:dyDescent="0.25">
      <c r="A61" s="15" t="s">
        <v>100</v>
      </c>
      <c r="B61" s="15" t="s">
        <v>153</v>
      </c>
      <c r="C61" s="15" t="s">
        <v>149</v>
      </c>
      <c r="D61" s="15" t="str">
        <f t="shared" si="2"/>
        <v>RESPCK</v>
      </c>
      <c r="E61" s="18" t="s">
        <v>154</v>
      </c>
      <c r="F61" s="5"/>
      <c r="G61" s="13" t="s">
        <v>100</v>
      </c>
      <c r="H61" s="13" t="s">
        <v>1649</v>
      </c>
    </row>
    <row r="62" spans="1:8" x14ac:dyDescent="0.25">
      <c r="A62" s="15" t="s">
        <v>100</v>
      </c>
      <c r="B62" s="15" t="s">
        <v>153</v>
      </c>
      <c r="C62" s="15" t="s">
        <v>130</v>
      </c>
      <c r="D62" s="15" t="str">
        <f t="shared" si="2"/>
        <v>RESPKG</v>
      </c>
      <c r="E62" s="18" t="s">
        <v>154</v>
      </c>
      <c r="F62" s="5"/>
      <c r="G62" s="13" t="s">
        <v>100</v>
      </c>
      <c r="H62" s="13" t="s">
        <v>1650</v>
      </c>
    </row>
    <row r="63" spans="1:8" x14ac:dyDescent="0.25">
      <c r="A63" s="15" t="s">
        <v>100</v>
      </c>
      <c r="B63" s="15" t="s">
        <v>153</v>
      </c>
      <c r="C63" s="15" t="s">
        <v>163</v>
      </c>
      <c r="D63" s="15" t="str">
        <f t="shared" si="2"/>
        <v>RESRDP</v>
      </c>
      <c r="E63" s="18" t="s">
        <v>154</v>
      </c>
      <c r="F63" s="5"/>
      <c r="G63" s="13" t="s">
        <v>100</v>
      </c>
      <c r="H63" s="13" t="s">
        <v>1651</v>
      </c>
    </row>
    <row r="64" spans="1:8" x14ac:dyDescent="0.25">
      <c r="A64" s="15" t="s">
        <v>100</v>
      </c>
      <c r="B64" s="15" t="s">
        <v>153</v>
      </c>
      <c r="C64" s="15" t="s">
        <v>122</v>
      </c>
      <c r="D64" s="15" t="str">
        <f t="shared" si="2"/>
        <v>RESSEL</v>
      </c>
      <c r="E64" s="18" t="s">
        <v>154</v>
      </c>
      <c r="F64" s="5"/>
      <c r="G64" s="13" t="s">
        <v>100</v>
      </c>
      <c r="H64" s="13" t="s">
        <v>1652</v>
      </c>
    </row>
    <row r="65" spans="1:8" x14ac:dyDescent="0.25">
      <c r="A65" s="15" t="s">
        <v>100</v>
      </c>
      <c r="B65" s="15" t="s">
        <v>153</v>
      </c>
      <c r="C65" s="15" t="s">
        <v>140</v>
      </c>
      <c r="D65" s="15" t="str">
        <f t="shared" si="2"/>
        <v>RESSOR</v>
      </c>
      <c r="E65" s="18" t="s">
        <v>154</v>
      </c>
      <c r="F65" s="5"/>
      <c r="G65" s="13" t="s">
        <v>100</v>
      </c>
      <c r="H65" s="13" t="s">
        <v>1653</v>
      </c>
    </row>
    <row r="66" spans="1:8" x14ac:dyDescent="0.25">
      <c r="A66" s="15" t="s">
        <v>100</v>
      </c>
      <c r="B66" s="15" t="s">
        <v>153</v>
      </c>
      <c r="C66" s="15" t="s">
        <v>124</v>
      </c>
      <c r="D66" s="15" t="str">
        <f t="shared" si="2"/>
        <v>RESSTN</v>
      </c>
      <c r="E66" s="18" t="s">
        <v>154</v>
      </c>
      <c r="F66" s="5"/>
      <c r="G66" s="13" t="s">
        <v>100</v>
      </c>
      <c r="H66" s="13" t="s">
        <v>1654</v>
      </c>
    </row>
    <row r="67" spans="1:8" x14ac:dyDescent="0.25">
      <c r="A67" s="15" t="s">
        <v>100</v>
      </c>
      <c r="B67" s="15" t="s">
        <v>153</v>
      </c>
      <c r="C67" s="15" t="s">
        <v>167</v>
      </c>
      <c r="D67" s="15" t="str">
        <f t="shared" si="2"/>
        <v>RESSUP</v>
      </c>
      <c r="E67" s="18" t="s">
        <v>154</v>
      </c>
      <c r="F67" s="5"/>
      <c r="G67" s="13" t="s">
        <v>100</v>
      </c>
      <c r="H67" s="13" t="s">
        <v>1655</v>
      </c>
    </row>
    <row r="68" spans="1:8" x14ac:dyDescent="0.25">
      <c r="A68" s="15" t="s">
        <v>100</v>
      </c>
      <c r="B68" s="15" t="s">
        <v>153</v>
      </c>
      <c r="C68" s="15" t="s">
        <v>126</v>
      </c>
      <c r="D68" s="15" t="str">
        <f t="shared" si="2"/>
        <v>RESTEX</v>
      </c>
      <c r="E68" s="18" t="s">
        <v>154</v>
      </c>
      <c r="F68" s="5"/>
      <c r="G68" s="13" t="s">
        <v>100</v>
      </c>
      <c r="H68" s="13" t="s">
        <v>1656</v>
      </c>
    </row>
    <row r="69" spans="1:8" x14ac:dyDescent="0.25">
      <c r="A69" s="15" t="s">
        <v>100</v>
      </c>
      <c r="B69" s="15" t="s">
        <v>153</v>
      </c>
      <c r="C69" s="15" t="s">
        <v>128</v>
      </c>
      <c r="D69" s="15" t="str">
        <f t="shared" si="2"/>
        <v>RESTMP</v>
      </c>
      <c r="E69" s="18" t="s">
        <v>154</v>
      </c>
      <c r="F69" s="5"/>
      <c r="G69" s="13" t="s">
        <v>100</v>
      </c>
      <c r="H69" s="13" t="s">
        <v>1657</v>
      </c>
    </row>
    <row r="70" spans="1:8" x14ac:dyDescent="0.25">
      <c r="A70" s="15" t="s">
        <v>100</v>
      </c>
      <c r="B70" s="15" t="s">
        <v>153</v>
      </c>
      <c r="C70" s="15" t="s">
        <v>170</v>
      </c>
      <c r="D70" s="15" t="str">
        <f t="shared" si="0"/>
        <v>RESTST</v>
      </c>
      <c r="E70" s="18" t="s">
        <v>154</v>
      </c>
      <c r="F70" s="5"/>
      <c r="G70" s="13" t="s">
        <v>100</v>
      </c>
      <c r="H70" s="13" t="s">
        <v>1658</v>
      </c>
    </row>
    <row r="71" spans="1:8" x14ac:dyDescent="0.25">
      <c r="A71" s="15" t="s">
        <v>155</v>
      </c>
      <c r="B71" s="15" t="s">
        <v>156</v>
      </c>
      <c r="C71" s="15"/>
      <c r="D71" s="15"/>
      <c r="E71" s="18" t="s">
        <v>154</v>
      </c>
      <c r="F71" s="5"/>
      <c r="G71" s="13" t="s">
        <v>155</v>
      </c>
      <c r="H71" s="13" t="s">
        <v>1659</v>
      </c>
    </row>
    <row r="72" spans="1:8" x14ac:dyDescent="0.25">
      <c r="F72" s="5"/>
    </row>
    <row r="73" spans="1:8" x14ac:dyDescent="0.25">
      <c r="F73" s="5"/>
    </row>
    <row r="74" spans="1:8" x14ac:dyDescent="0.25">
      <c r="F74" s="5"/>
    </row>
    <row r="75" spans="1:8" x14ac:dyDescent="0.25">
      <c r="F75" s="5"/>
    </row>
    <row r="76" spans="1:8" x14ac:dyDescent="0.25">
      <c r="F76" s="5"/>
    </row>
    <row r="77" spans="1:8" x14ac:dyDescent="0.25">
      <c r="F77" s="5"/>
    </row>
    <row r="78" spans="1:8" x14ac:dyDescent="0.25">
      <c r="F78" s="5"/>
    </row>
    <row r="79" spans="1:8" x14ac:dyDescent="0.25">
      <c r="F79" s="5"/>
    </row>
    <row r="80" spans="1:8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</sheetData>
  <sortState ref="L8:L63">
    <sortCondition ref="L8"/>
  </sortState>
  <printOptions horizontalCentered="1"/>
  <pageMargins left="0" right="0" top="0.75" bottom="0.75" header="0.3" footer="0.3"/>
  <pageSetup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2" max="2" width="30.140625" bestFit="1" customWidth="1"/>
  </cols>
  <sheetData>
    <row r="1" spans="1:2" x14ac:dyDescent="0.25">
      <c r="A1" s="23" t="s">
        <v>1661</v>
      </c>
      <c r="B1" s="23" t="s">
        <v>6</v>
      </c>
    </row>
    <row r="2" spans="1:2" x14ac:dyDescent="0.25">
      <c r="A2" s="31" t="s">
        <v>439</v>
      </c>
      <c r="B2" s="31" t="s">
        <v>1662</v>
      </c>
    </row>
    <row r="3" spans="1:2" x14ac:dyDescent="0.25">
      <c r="A3" s="31" t="s">
        <v>1663</v>
      </c>
      <c r="B3" s="31" t="s">
        <v>1664</v>
      </c>
    </row>
    <row r="4" spans="1:2" x14ac:dyDescent="0.25">
      <c r="A4" s="31" t="s">
        <v>1089</v>
      </c>
      <c r="B4" s="31" t="s">
        <v>1665</v>
      </c>
    </row>
    <row r="5" spans="1:2" x14ac:dyDescent="0.25">
      <c r="A5" s="31" t="s">
        <v>441</v>
      </c>
      <c r="B5" s="31" t="s">
        <v>1666</v>
      </c>
    </row>
    <row r="6" spans="1:2" x14ac:dyDescent="0.25">
      <c r="A6" s="31" t="s">
        <v>1667</v>
      </c>
      <c r="B6" s="31" t="s">
        <v>1668</v>
      </c>
    </row>
    <row r="7" spans="1:2" x14ac:dyDescent="0.25">
      <c r="A7" s="31" t="s">
        <v>437</v>
      </c>
      <c r="B7" s="31" t="s">
        <v>1669</v>
      </c>
    </row>
    <row r="8" spans="1:2" x14ac:dyDescent="0.25">
      <c r="A8" s="31" t="s">
        <v>953</v>
      </c>
      <c r="B8" s="31" t="s">
        <v>1670</v>
      </c>
    </row>
    <row r="9" spans="1:2" x14ac:dyDescent="0.25">
      <c r="A9" s="31" t="s">
        <v>444</v>
      </c>
      <c r="B9" s="3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Pivot Combined JDE and AS400</vt:lpstr>
      <vt:lpstr>combined JDE and AS400</vt:lpstr>
      <vt:lpstr>4-1 to 4-22 JDE Cardex</vt:lpstr>
      <vt:lpstr>4-1 to 4-22 AS400 1341</vt:lpstr>
      <vt:lpstr>Coding Matrix</vt:lpstr>
      <vt:lpstr>GL Types</vt:lpstr>
      <vt:lpstr>'4-1 to 4-22 AS400 1341'!Print_Titles</vt:lpstr>
      <vt:lpstr>'4-1 to 4-22 JDE Cardex'!Print_Titles</vt:lpstr>
      <vt:lpstr>'combined JDE and AS400'!Print_Titles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Ruben</dc:creator>
  <cp:lastModifiedBy>Espinoza, Ruben</cp:lastModifiedBy>
  <cp:lastPrinted>2018-04-24T00:12:32Z</cp:lastPrinted>
  <dcterms:created xsi:type="dcterms:W3CDTF">2018-04-05T22:23:56Z</dcterms:created>
  <dcterms:modified xsi:type="dcterms:W3CDTF">2018-04-24T00:24:30Z</dcterms:modified>
</cp:coreProperties>
</file>