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tthewclarke/Documents/LEADS/CODES/Technology_Dashboard/Sustainable_Aviation_Technology_Dashboard/Data/"/>
    </mc:Choice>
  </mc:AlternateContent>
  <xr:revisionPtr revIDLastSave="0" documentId="13_ncr:1_{83659BD0-9C4C-2D4B-BB5A-A425A0791296}" xr6:coauthVersionLast="47" xr6:coauthVersionMax="47" xr10:uidLastSave="{00000000-0000-0000-0000-000000000000}"/>
  <bookViews>
    <workbookView xWindow="72100" yWindow="-4880" windowWidth="30780" windowHeight="16020" activeTab="1" xr2:uid="{00000000-000D-0000-FFFF-FFFF00000000}"/>
  </bookViews>
  <sheets>
    <sheet name="Commercial_Batteries" sheetId="1" r:id="rId1"/>
    <sheet name="Battery_Research" sheetId="2" r:id="rId2"/>
    <sheet name="Motors" sheetId="3" r:id="rId3"/>
    <sheet name="Cabl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Ygrp5Xg6Kk9OIjzl1wlYq1axlTU2/BQHns8ciLgQW2M="/>
    </ext>
  </extLst>
</workbook>
</file>

<file path=xl/calcChain.xml><?xml version="1.0" encoding="utf-8"?>
<calcChain xmlns="http://schemas.openxmlformats.org/spreadsheetml/2006/main">
  <c r="M109" i="2" l="1" a="1"/>
  <c r="M109" i="2" s="1"/>
  <c r="N109" i="2" a="1"/>
  <c r="N109" i="2"/>
  <c r="O109" i="2" a="1"/>
  <c r="O109" i="2" s="1"/>
  <c r="M110" i="2" a="1"/>
  <c r="M110" i="2" s="1"/>
  <c r="N110" i="2" a="1"/>
  <c r="N110" i="2" s="1"/>
  <c r="O110" i="2" a="1"/>
  <c r="O110" i="2"/>
  <c r="M111" i="2" a="1"/>
  <c r="M111" i="2" s="1"/>
  <c r="N111" i="2" a="1"/>
  <c r="N111" i="2" s="1"/>
  <c r="O111" i="2" a="1"/>
  <c r="O111" i="2" s="1"/>
  <c r="M112" i="2" a="1"/>
  <c r="M112" i="2" s="1"/>
  <c r="N112" i="2" a="1"/>
  <c r="N112" i="2" s="1"/>
  <c r="O112" i="2" a="1"/>
  <c r="O112" i="2" s="1"/>
  <c r="M113" i="2" a="1"/>
  <c r="M113" i="2" s="1"/>
  <c r="N113" i="2" a="1"/>
  <c r="N113" i="2"/>
  <c r="O113" i="2" a="1"/>
  <c r="O113" i="2" s="1"/>
  <c r="M114" i="2" a="1"/>
  <c r="M114" i="2" s="1"/>
  <c r="N114" i="2" a="1"/>
  <c r="N114" i="2" s="1"/>
  <c r="O114" i="2" a="1"/>
  <c r="O114" i="2"/>
  <c r="M115" i="2" a="1"/>
  <c r="M115" i="2" s="1"/>
  <c r="N115" i="2" a="1"/>
  <c r="N115" i="2" s="1"/>
  <c r="O115" i="2" a="1"/>
  <c r="O115" i="2" s="1"/>
  <c r="M116" i="2" a="1"/>
  <c r="M116" i="2" s="1"/>
  <c r="N116" i="2" a="1"/>
  <c r="N116" i="2" s="1"/>
  <c r="O116" i="2" a="1"/>
  <c r="O116" i="2" s="1"/>
  <c r="M117" i="2" a="1"/>
  <c r="M117" i="2" s="1"/>
  <c r="N117" i="2" a="1"/>
  <c r="N117" i="2" s="1"/>
  <c r="O117" i="2" a="1"/>
  <c r="O117" i="2" s="1"/>
  <c r="M118" i="2" a="1"/>
  <c r="M118" i="2" s="1"/>
  <c r="N118" i="2" a="1"/>
  <c r="N118" i="2" s="1"/>
  <c r="O118" i="2" a="1"/>
  <c r="O118" i="2" s="1"/>
  <c r="M119" i="2" a="1"/>
  <c r="M119" i="2" s="1"/>
  <c r="N119" i="2" a="1"/>
  <c r="N119" i="2" s="1"/>
  <c r="O119" i="2" a="1"/>
  <c r="O119" i="2" s="1"/>
  <c r="M120" i="2" a="1"/>
  <c r="M120" i="2" s="1"/>
  <c r="M121" i="2" a="1"/>
  <c r="M121" i="2" s="1"/>
  <c r="M122" i="2" a="1"/>
  <c r="M122" i="2" s="1"/>
  <c r="N122" i="2" a="1"/>
  <c r="N122" i="2" s="1"/>
  <c r="O122" i="2" a="1"/>
  <c r="O122" i="2" s="1"/>
  <c r="M123" i="2" a="1"/>
  <c r="M123" i="2" s="1"/>
  <c r="N123" i="2" a="1"/>
  <c r="N123" i="2" s="1"/>
  <c r="O123" i="2" a="1"/>
  <c r="O123" i="2" s="1"/>
  <c r="M124" i="2" a="1"/>
  <c r="M124" i="2" s="1"/>
  <c r="N124" i="2" a="1"/>
  <c r="N124" i="2" s="1"/>
  <c r="O124" i="2" a="1"/>
  <c r="O124" i="2" s="1"/>
  <c r="M125" i="2" a="1"/>
  <c r="M125" i="2" s="1"/>
  <c r="N125" i="2" a="1"/>
  <c r="N125" i="2" s="1"/>
  <c r="O125" i="2" a="1"/>
  <c r="O125" i="2" s="1"/>
  <c r="M126" i="2" a="1"/>
  <c r="M126" i="2" s="1"/>
  <c r="N126" i="2" a="1"/>
  <c r="N126" i="2" s="1"/>
  <c r="O126" i="2" a="1"/>
  <c r="O126" i="2" s="1"/>
  <c r="N127" i="2" a="1"/>
  <c r="N127" i="2" s="1"/>
  <c r="O127" i="2" a="1"/>
  <c r="O127" i="2" s="1"/>
  <c r="M128" i="2" a="1"/>
  <c r="M128" i="2" s="1"/>
  <c r="N128" i="2" a="1"/>
  <c r="N128" i="2" s="1"/>
  <c r="O128" i="2" a="1"/>
  <c r="O128" i="2" s="1"/>
  <c r="M129" i="2" a="1"/>
  <c r="M129" i="2" s="1"/>
  <c r="N129" i="2" a="1"/>
  <c r="N129" i="2" s="1"/>
  <c r="O129" i="2" a="1"/>
  <c r="O129" i="2" s="1"/>
  <c r="M130" i="2" a="1"/>
  <c r="M130" i="2" s="1"/>
  <c r="N130" i="2" a="1"/>
  <c r="N130" i="2" s="1"/>
  <c r="O130" i="2" a="1"/>
  <c r="O130" i="2" s="1"/>
  <c r="M131" i="2" a="1"/>
  <c r="M131" i="2" s="1"/>
  <c r="N131" i="2" a="1"/>
  <c r="N131" i="2" s="1"/>
  <c r="O131" i="2" a="1"/>
  <c r="O131" i="2" s="1"/>
  <c r="O104" i="2" a="1"/>
  <c r="O104" i="2" s="1"/>
  <c r="O105" i="2" a="1"/>
  <c r="O105" i="2" s="1"/>
  <c r="O106" i="2" a="1"/>
  <c r="O106" i="2" s="1"/>
  <c r="O108" i="2" a="1"/>
  <c r="O108" i="2" s="1"/>
  <c r="N104" i="2" a="1"/>
  <c r="N104" i="2" s="1"/>
  <c r="N105" i="2" a="1"/>
  <c r="N105" i="2" s="1"/>
  <c r="N106" i="2" a="1"/>
  <c r="N106" i="2" s="1"/>
  <c r="N108" i="2" a="1"/>
  <c r="N108" i="2" s="1"/>
  <c r="M104" i="2" a="1"/>
  <c r="M104" i="2" s="1"/>
  <c r="M105" i="2" a="1"/>
  <c r="M105" i="2" s="1"/>
  <c r="M106" i="2" a="1"/>
  <c r="M106" i="2" s="1"/>
  <c r="M107" i="2" a="1"/>
  <c r="M107" i="2" s="1"/>
  <c r="M108" i="2" a="1"/>
  <c r="M108" i="2" s="1"/>
  <c r="M6" i="2" a="1"/>
  <c r="M6" i="2" s="1"/>
  <c r="N6" i="2" a="1"/>
  <c r="N6" i="2" s="1"/>
  <c r="O6" i="2" a="1"/>
  <c r="O6" i="2" s="1"/>
  <c r="O3" i="2" a="1"/>
  <c r="O3" i="2" s="1"/>
  <c r="O4" i="2" a="1"/>
  <c r="O4" i="2" s="1"/>
  <c r="O7" i="2" a="1"/>
  <c r="O7" i="2" s="1"/>
  <c r="O8" i="2" a="1"/>
  <c r="O8" i="2" s="1"/>
  <c r="O9" i="2" a="1"/>
  <c r="O9" i="2" s="1"/>
  <c r="O10" i="2" a="1"/>
  <c r="O10" i="2" s="1"/>
  <c r="O11" i="2" a="1"/>
  <c r="O11" i="2" s="1"/>
  <c r="O12" i="2" a="1"/>
  <c r="O12" i="2" s="1"/>
  <c r="O15" i="2" a="1"/>
  <c r="O15" i="2" s="1"/>
  <c r="O16" i="2" a="1"/>
  <c r="O16" i="2" s="1"/>
  <c r="O17" i="2" a="1"/>
  <c r="O17" i="2" s="1"/>
  <c r="O18" i="2" a="1"/>
  <c r="O18" i="2" s="1"/>
  <c r="O19" i="2" a="1"/>
  <c r="O19" i="2" s="1"/>
  <c r="O20" i="2" a="1"/>
  <c r="O20" i="2" s="1"/>
  <c r="O21" i="2" a="1"/>
  <c r="O21" i="2" s="1"/>
  <c r="O22" i="2" a="1"/>
  <c r="O22" i="2" s="1"/>
  <c r="O23" i="2" a="1"/>
  <c r="O23" i="2" s="1"/>
  <c r="O24" i="2" a="1"/>
  <c r="O24" i="2" s="1"/>
  <c r="O26" i="2" a="1"/>
  <c r="O26" i="2" s="1"/>
  <c r="O27" i="2" a="1"/>
  <c r="O27" i="2" s="1"/>
  <c r="O28" i="2" a="1"/>
  <c r="O28"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s="1"/>
  <c r="O64" i="2" a="1"/>
  <c r="O64" i="2" s="1"/>
  <c r="O65" i="2" a="1"/>
  <c r="O65" i="2" s="1"/>
  <c r="O66" i="2" a="1"/>
  <c r="O66" i="2" s="1"/>
  <c r="O67" i="2" a="1"/>
  <c r="O67" i="2" s="1"/>
  <c r="O68" i="2" a="1"/>
  <c r="O68" i="2" s="1"/>
  <c r="O69" i="2" a="1"/>
  <c r="O69" i="2" s="1"/>
  <c r="O70" i="2" a="1"/>
  <c r="O70" i="2" s="1"/>
  <c r="O71" i="2" a="1"/>
  <c r="O71" i="2" s="1"/>
  <c r="O72" i="2" a="1"/>
  <c r="O72" i="2" s="1"/>
  <c r="O74" i="2" a="1"/>
  <c r="O74" i="2" s="1"/>
  <c r="O76" i="2" a="1"/>
  <c r="O76"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2" i="2" a="1"/>
  <c r="O92" i="2" s="1"/>
  <c r="O93" i="2" a="1"/>
  <c r="O93" i="2" s="1"/>
  <c r="O94" i="2" a="1"/>
  <c r="O94" i="2" s="1"/>
  <c r="O95" i="2" a="1"/>
  <c r="O95" i="2" s="1"/>
  <c r="O96" i="2" a="1"/>
  <c r="O96" i="2" s="1"/>
  <c r="O97" i="2" a="1"/>
  <c r="O97" i="2" s="1"/>
  <c r="O98" i="2" a="1"/>
  <c r="O98" i="2" s="1"/>
  <c r="O102" i="2" a="1"/>
  <c r="O102" i="2" s="1"/>
  <c r="O103" i="2" a="1"/>
  <c r="O103" i="2" s="1"/>
  <c r="O2" i="2" a="1"/>
  <c r="O2" i="2" s="1"/>
  <c r="N3" i="2" a="1"/>
  <c r="N3" i="2" s="1"/>
  <c r="N4" i="2" a="1"/>
  <c r="N4" i="2" s="1"/>
  <c r="N7" i="2" a="1"/>
  <c r="N7" i="2" s="1"/>
  <c r="N8" i="2" a="1"/>
  <c r="N8" i="2" s="1"/>
  <c r="N9" i="2" a="1"/>
  <c r="N9" i="2" s="1"/>
  <c r="N10" i="2" a="1"/>
  <c r="N10" i="2" s="1"/>
  <c r="N11" i="2" a="1"/>
  <c r="N11" i="2" s="1"/>
  <c r="N12" i="2" a="1"/>
  <c r="N12" i="2" s="1"/>
  <c r="N15" i="2" a="1"/>
  <c r="N15" i="2" s="1"/>
  <c r="N16" i="2" a="1"/>
  <c r="N16" i="2" s="1"/>
  <c r="N17" i="2" a="1"/>
  <c r="N17" i="2" s="1"/>
  <c r="N18" i="2" a="1"/>
  <c r="N18" i="2" s="1"/>
  <c r="N19" i="2" a="1"/>
  <c r="N19" i="2" s="1"/>
  <c r="N20" i="2" a="1"/>
  <c r="N20" i="2" s="1"/>
  <c r="N21" i="2" a="1"/>
  <c r="N21" i="2" s="1"/>
  <c r="N22" i="2" a="1"/>
  <c r="N22" i="2" s="1"/>
  <c r="N23" i="2" a="1"/>
  <c r="N23" i="2" s="1"/>
  <c r="N24" i="2" a="1"/>
  <c r="N24" i="2" s="1"/>
  <c r="N26" i="2" a="1"/>
  <c r="N26" i="2" s="1"/>
  <c r="N27" i="2" a="1"/>
  <c r="N27" i="2" s="1"/>
  <c r="N28" i="2" a="1"/>
  <c r="N28"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4" i="2" a="1"/>
  <c r="N74" i="2" s="1"/>
  <c r="N76" i="2" a="1"/>
  <c r="N76"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2" i="2" a="1"/>
  <c r="N92" i="2" s="1"/>
  <c r="N93" i="2" a="1"/>
  <c r="N93" i="2" s="1"/>
  <c r="N94" i="2" a="1"/>
  <c r="N94" i="2" s="1"/>
  <c r="N95" i="2" a="1"/>
  <c r="N95" i="2" s="1"/>
  <c r="N96" i="2" a="1"/>
  <c r="N96" i="2" s="1"/>
  <c r="N97" i="2" a="1"/>
  <c r="N97" i="2" s="1"/>
  <c r="N98" i="2" a="1"/>
  <c r="N98" i="2" s="1"/>
  <c r="N102" i="2" a="1"/>
  <c r="N102" i="2" s="1"/>
  <c r="N103" i="2" a="1"/>
  <c r="N103" i="2" s="1"/>
  <c r="N2" i="2" a="1"/>
  <c r="N2"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39" i="2" a="1"/>
  <c r="M39" i="2" s="1"/>
  <c r="M31" i="2" a="1"/>
  <c r="M31" i="2" s="1"/>
  <c r="M32" i="2" a="1"/>
  <c r="M32" i="2" s="1"/>
  <c r="M33" i="2" a="1"/>
  <c r="M33" i="2" s="1"/>
  <c r="M34" i="2" a="1"/>
  <c r="M34" i="2" s="1"/>
  <c r="M35" i="2" a="1"/>
  <c r="M35" i="2" s="1"/>
  <c r="M36" i="2" a="1"/>
  <c r="M36" i="2" s="1"/>
  <c r="M37" i="2" a="1"/>
  <c r="M37" i="2" s="1"/>
  <c r="M38" i="2" a="1"/>
  <c r="M38" i="2" s="1"/>
  <c r="M30" i="2" a="1"/>
  <c r="M30" i="2" s="1"/>
  <c r="M3" i="2" a="1"/>
  <c r="M3" i="2" s="1"/>
  <c r="M4" i="2" a="1"/>
  <c r="M4" i="2" s="1"/>
  <c r="M5" i="2" a="1"/>
  <c r="M5"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 i="2" a="1"/>
  <c r="M2" i="2" s="1"/>
  <c r="V40" i="1"/>
  <c r="U40" i="1"/>
  <c r="T40" i="1"/>
  <c r="S40" i="1"/>
  <c r="J40" i="1"/>
  <c r="I40" i="1"/>
  <c r="H40" i="1"/>
  <c r="V39" i="1"/>
  <c r="U39" i="1"/>
  <c r="T39" i="1"/>
  <c r="S39" i="1"/>
  <c r="J39" i="1"/>
  <c r="I39" i="1"/>
  <c r="H39" i="1"/>
  <c r="V38" i="1"/>
  <c r="U38" i="1"/>
  <c r="T38" i="1"/>
  <c r="S38" i="1"/>
  <c r="J38" i="1"/>
  <c r="I38" i="1"/>
  <c r="H38" i="1"/>
  <c r="V37" i="1"/>
  <c r="U37" i="1"/>
  <c r="T37" i="1"/>
  <c r="S37" i="1"/>
  <c r="M37" i="1"/>
  <c r="J37" i="1"/>
  <c r="V36" i="1"/>
  <c r="U36" i="1"/>
  <c r="T36" i="1"/>
  <c r="S36" i="1"/>
  <c r="J36" i="1"/>
  <c r="I36" i="1"/>
  <c r="H36" i="1"/>
  <c r="V35" i="1"/>
  <c r="U35" i="1"/>
  <c r="T35" i="1"/>
  <c r="S35" i="1"/>
  <c r="M35" i="1"/>
  <c r="L35" i="1"/>
  <c r="J35" i="1"/>
  <c r="H35" i="1"/>
  <c r="W34" i="1"/>
  <c r="V34" i="1"/>
  <c r="U34" i="1"/>
  <c r="T34" i="1"/>
  <c r="S34" i="1"/>
  <c r="N34" i="1"/>
  <c r="M34" i="1"/>
  <c r="L34" i="1"/>
  <c r="W33" i="1"/>
  <c r="V33" i="1"/>
  <c r="U33" i="1"/>
  <c r="T33" i="1"/>
  <c r="S33" i="1"/>
  <c r="N33" i="1"/>
  <c r="M33" i="1"/>
  <c r="L33" i="1"/>
  <c r="W32" i="1"/>
  <c r="V32" i="1"/>
  <c r="U32" i="1"/>
  <c r="T32" i="1"/>
  <c r="S32" i="1"/>
  <c r="N32" i="1"/>
  <c r="W31" i="1"/>
  <c r="V31" i="1"/>
  <c r="U31" i="1"/>
  <c r="T31" i="1"/>
  <c r="S31" i="1"/>
  <c r="N31" i="1"/>
  <c r="W30" i="1"/>
  <c r="V30" i="1"/>
  <c r="U30" i="1"/>
  <c r="T30" i="1"/>
  <c r="S30" i="1"/>
  <c r="N30" i="1"/>
  <c r="M30" i="1"/>
  <c r="L30" i="1"/>
  <c r="W29" i="1"/>
  <c r="V29" i="1"/>
  <c r="U29" i="1"/>
  <c r="T29" i="1"/>
  <c r="S29" i="1"/>
  <c r="N29" i="1"/>
  <c r="W28" i="1"/>
  <c r="V28" i="1"/>
  <c r="U28" i="1"/>
  <c r="T28" i="1"/>
  <c r="S28" i="1"/>
  <c r="N28" i="1"/>
  <c r="W27" i="1"/>
  <c r="V27" i="1"/>
  <c r="U27" i="1"/>
  <c r="T27" i="1"/>
  <c r="S27" i="1"/>
  <c r="N27" i="1"/>
  <c r="M27" i="1"/>
  <c r="L27" i="1"/>
  <c r="W26" i="1"/>
  <c r="V26" i="1"/>
  <c r="U26" i="1"/>
  <c r="T26" i="1"/>
  <c r="S26" i="1"/>
  <c r="N26" i="1"/>
  <c r="M26" i="1"/>
  <c r="L26" i="1"/>
  <c r="W25" i="1"/>
  <c r="V25" i="1"/>
  <c r="U25" i="1"/>
  <c r="T25" i="1"/>
  <c r="S25" i="1"/>
  <c r="N25" i="1"/>
  <c r="W24" i="1"/>
  <c r="V24" i="1"/>
  <c r="U24" i="1"/>
  <c r="T24" i="1"/>
  <c r="S24" i="1"/>
  <c r="N24" i="1"/>
  <c r="W23" i="1"/>
  <c r="V23" i="1"/>
  <c r="U23" i="1"/>
  <c r="T23" i="1"/>
  <c r="S23" i="1"/>
  <c r="N23" i="1"/>
  <c r="W22" i="1"/>
  <c r="V22" i="1"/>
  <c r="U22" i="1"/>
  <c r="T22" i="1"/>
  <c r="S22" i="1"/>
  <c r="N22" i="1"/>
  <c r="W21" i="1"/>
  <c r="V21" i="1"/>
  <c r="U21" i="1"/>
  <c r="T21" i="1"/>
  <c r="S21" i="1"/>
  <c r="N21" i="1"/>
  <c r="M21" i="1"/>
  <c r="L21" i="1"/>
  <c r="W20" i="1"/>
  <c r="V20" i="1"/>
  <c r="U20" i="1"/>
  <c r="T20" i="1"/>
  <c r="S20" i="1"/>
  <c r="N20" i="1"/>
  <c r="W19" i="1"/>
  <c r="V19" i="1"/>
  <c r="U19" i="1"/>
  <c r="T19" i="1"/>
  <c r="S19" i="1"/>
  <c r="N19" i="1"/>
  <c r="W18" i="1"/>
  <c r="V18" i="1"/>
  <c r="U18" i="1"/>
  <c r="T18" i="1"/>
  <c r="S18" i="1"/>
  <c r="N18" i="1"/>
  <c r="W17" i="1"/>
  <c r="V17" i="1"/>
  <c r="U17" i="1"/>
  <c r="T17" i="1"/>
  <c r="S17" i="1"/>
  <c r="N17" i="1"/>
  <c r="W16" i="1"/>
  <c r="V16" i="1"/>
  <c r="U16" i="1"/>
  <c r="T16" i="1"/>
  <c r="S16" i="1"/>
  <c r="N16" i="1"/>
  <c r="W15" i="1"/>
  <c r="V15" i="1"/>
  <c r="U15" i="1"/>
  <c r="T15" i="1"/>
  <c r="S15" i="1"/>
  <c r="N15" i="1"/>
  <c r="W14" i="1"/>
  <c r="V14" i="1"/>
  <c r="U14" i="1"/>
  <c r="T14" i="1"/>
  <c r="S14" i="1"/>
  <c r="N14" i="1"/>
  <c r="W13" i="1"/>
  <c r="V13" i="1"/>
  <c r="U13" i="1"/>
  <c r="T13" i="1"/>
  <c r="S13" i="1"/>
  <c r="N13" i="1"/>
  <c r="W12" i="1"/>
  <c r="V12" i="1"/>
  <c r="U12" i="1"/>
  <c r="T12" i="1"/>
  <c r="S12" i="1"/>
  <c r="N12" i="1"/>
  <c r="W11" i="1"/>
  <c r="V11" i="1"/>
  <c r="U11" i="1"/>
  <c r="T11" i="1"/>
  <c r="S11" i="1"/>
  <c r="N11" i="1"/>
  <c r="W10" i="1"/>
  <c r="V10" i="1"/>
  <c r="U10" i="1"/>
  <c r="T10" i="1"/>
  <c r="S10" i="1"/>
  <c r="N10" i="1"/>
  <c r="W9" i="1"/>
  <c r="V9" i="1"/>
  <c r="U9" i="1"/>
  <c r="T9" i="1"/>
  <c r="S9" i="1"/>
  <c r="N9" i="1"/>
  <c r="W8" i="1"/>
  <c r="V8" i="1"/>
  <c r="U8" i="1"/>
  <c r="T8" i="1"/>
  <c r="S8" i="1"/>
  <c r="N8" i="1"/>
  <c r="W7" i="1"/>
  <c r="V7" i="1"/>
  <c r="U7" i="1"/>
  <c r="T7" i="1"/>
  <c r="S7" i="1"/>
  <c r="N7" i="1"/>
  <c r="M7" i="1"/>
  <c r="L7" i="1"/>
  <c r="V6" i="1"/>
  <c r="U6" i="1"/>
  <c r="T6" i="1"/>
  <c r="S6" i="1"/>
  <c r="N6" i="1"/>
  <c r="W5" i="1"/>
  <c r="V5" i="1"/>
  <c r="U5" i="1"/>
  <c r="T5" i="1"/>
  <c r="S5" i="1"/>
  <c r="N5" i="1"/>
  <c r="W4" i="1"/>
  <c r="V4" i="1"/>
  <c r="U4" i="1"/>
  <c r="T4" i="1"/>
  <c r="S4" i="1"/>
  <c r="N4" i="1"/>
  <c r="W3" i="1"/>
  <c r="V3" i="1"/>
  <c r="U3" i="1"/>
  <c r="T3" i="1"/>
  <c r="S3" i="1"/>
  <c r="N3" i="1"/>
  <c r="W2" i="1"/>
  <c r="V2" i="1"/>
  <c r="U2" i="1"/>
  <c r="T2" i="1"/>
  <c r="S2" i="1"/>
  <c r="N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1CDE30-B25F-5746-9CE4-87A9C0E46B62}" keepAlive="1" name="Query - County_FIPS" description="Connection to the 'County_FIPS' query in the workbook." type="5" refreshedVersion="0" background="1">
    <dbPr connection="Provider=Microsoft.Mashup.OleDb.1;Data Source=$Workbook$;Location=County_FIPS;Extended Properties=&quot;&quot;" command="SELECT * FROM [County_FIPS]"/>
  </connection>
  <connection id="2" xr16:uid="{F9EF88D1-89A8-114A-8474-7EF11E9EDB78}" keepAlive="1" name="Query - US_Temperature_F" description="Connection to the 'US_Temperature_F' query in the workbook." type="5" refreshedVersion="8" background="1" saveData="1">
    <dbPr connection="Provider=Microsoft.Mashup.OleDb.1;Data Source=$Workbook$;Location=US_Temperature_F;Extended Properties=&quot;&quot;" command="SELECT * FROM [US_Temperature_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29">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63"/>
        </ext>
      </extLst>
    </bk>
    <bk>
      <extLst>
        <ext uri="{3e2802c4-a4d2-4d8b-9148-e3be6c30e623}">
          <xlrd:rvb i="367"/>
        </ext>
      </extLst>
    </bk>
    <bk>
      <extLst>
        <ext uri="{3e2802c4-a4d2-4d8b-9148-e3be6c30e623}">
          <xlrd:rvb i="369"/>
        </ext>
      </extLst>
    </bk>
    <bk>
      <extLst>
        <ext uri="{3e2802c4-a4d2-4d8b-9148-e3be6c30e623}">
          <xlrd:rvb i="373"/>
        </ext>
      </extLst>
    </bk>
    <bk>
      <extLst>
        <ext uri="{3e2802c4-a4d2-4d8b-9148-e3be6c30e623}">
          <xlrd:rvb i="524"/>
        </ext>
      </extLst>
    </bk>
    <bk>
      <extLst>
        <ext uri="{3e2802c4-a4d2-4d8b-9148-e3be6c30e623}">
          <xlrd:rvb i="527"/>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39"/>
        </ext>
      </extLst>
    </bk>
    <bk>
      <extLst>
        <ext uri="{3e2802c4-a4d2-4d8b-9148-e3be6c30e623}">
          <xlrd:rvb i="541"/>
        </ext>
      </extLst>
    </bk>
    <bk>
      <extLst>
        <ext uri="{3e2802c4-a4d2-4d8b-9148-e3be6c30e623}">
          <xlrd:rvb i="604"/>
        </ext>
      </extLst>
    </bk>
    <bk>
      <extLst>
        <ext uri="{3e2802c4-a4d2-4d8b-9148-e3be6c30e623}">
          <xlrd:rvb i="608"/>
        </ext>
      </extLst>
    </bk>
    <bk>
      <extLst>
        <ext uri="{3e2802c4-a4d2-4d8b-9148-e3be6c30e623}">
          <xlrd:rvb i="612"/>
        </ext>
      </extLst>
    </bk>
    <bk>
      <extLst>
        <ext uri="{3e2802c4-a4d2-4d8b-9148-e3be6c30e623}">
          <xlrd:rvb i="621"/>
        </ext>
      </extLst>
    </bk>
    <bk>
      <extLst>
        <ext uri="{3e2802c4-a4d2-4d8b-9148-e3be6c30e623}">
          <xlrd:rvb i="625"/>
        </ext>
      </extLst>
    </bk>
    <bk>
      <extLst>
        <ext uri="{3e2802c4-a4d2-4d8b-9148-e3be6c30e623}">
          <xlrd:rvb i="629"/>
        </ext>
      </extLst>
    </bk>
    <bk>
      <extLst>
        <ext uri="{3e2802c4-a4d2-4d8b-9148-e3be6c30e623}">
          <xlrd:rvb i="648"/>
        </ext>
      </extLst>
    </bk>
    <bk>
      <extLst>
        <ext uri="{3e2802c4-a4d2-4d8b-9148-e3be6c30e623}">
          <xlrd:rvb i="652"/>
        </ext>
      </extLst>
    </bk>
    <bk>
      <extLst>
        <ext uri="{3e2802c4-a4d2-4d8b-9148-e3be6c30e623}">
          <xlrd:rvb i="654"/>
        </ext>
      </extLst>
    </bk>
    <bk>
      <extLst>
        <ext uri="{3e2802c4-a4d2-4d8b-9148-e3be6c30e623}">
          <xlrd:rvb i="672"/>
        </ext>
      </extLst>
    </bk>
    <bk>
      <extLst>
        <ext uri="{3e2802c4-a4d2-4d8b-9148-e3be6c30e623}">
          <xlrd:rvb i="675"/>
        </ext>
      </extLst>
    </bk>
    <bk>
      <extLst>
        <ext uri="{3e2802c4-a4d2-4d8b-9148-e3be6c30e623}">
          <xlrd:rvb i="682"/>
        </ext>
      </extLst>
    </bk>
    <bk>
      <extLst>
        <ext uri="{3e2802c4-a4d2-4d8b-9148-e3be6c30e623}">
          <xlrd:rvb i="685"/>
        </ext>
      </extLst>
    </bk>
    <bk>
      <extLst>
        <ext uri="{3e2802c4-a4d2-4d8b-9148-e3be6c30e623}">
          <xlrd:rvb i="692"/>
        </ext>
      </extLst>
    </bk>
    <bk>
      <extLst>
        <ext uri="{3e2802c4-a4d2-4d8b-9148-e3be6c30e623}">
          <xlrd:rvb i="696"/>
        </ext>
      </extLst>
    </bk>
    <bk>
      <extLst>
        <ext uri="{3e2802c4-a4d2-4d8b-9148-e3be6c30e623}">
          <xlrd:rvb i="700"/>
        </ext>
      </extLst>
    </bk>
    <bk>
      <extLst>
        <ext uri="{3e2802c4-a4d2-4d8b-9148-e3be6c30e623}">
          <xlrd:rvb i="703"/>
        </ext>
      </extLst>
    </bk>
    <bk>
      <extLst>
        <ext uri="{3e2802c4-a4d2-4d8b-9148-e3be6c30e623}">
          <xlrd:rvb i="641"/>
        </ext>
      </extLst>
    </bk>
    <bk>
      <extLst>
        <ext uri="{3e2802c4-a4d2-4d8b-9148-e3be6c30e623}">
          <xlrd:rvb i="645"/>
        </ext>
      </extLst>
    </bk>
    <bk>
      <extLst>
        <ext uri="{3e2802c4-a4d2-4d8b-9148-e3be6c30e623}">
          <xlrd:rvb i="704"/>
        </ext>
      </extLst>
    </bk>
    <bk>
      <extLst>
        <ext uri="{3e2802c4-a4d2-4d8b-9148-e3be6c30e623}">
          <xlrd:rvb i="708"/>
        </ext>
      </extLst>
    </bk>
    <bk>
      <extLst>
        <ext uri="{3e2802c4-a4d2-4d8b-9148-e3be6c30e623}">
          <xlrd:rvb i="710"/>
        </ext>
      </extLst>
    </bk>
    <bk>
      <extLst>
        <ext uri="{3e2802c4-a4d2-4d8b-9148-e3be6c30e623}">
          <xlrd:rvb i="719"/>
        </ext>
      </extLst>
    </bk>
    <bk>
      <extLst>
        <ext uri="{3e2802c4-a4d2-4d8b-9148-e3be6c30e623}">
          <xlrd:rvb i="723"/>
        </ext>
      </extLst>
    </bk>
    <bk>
      <extLst>
        <ext uri="{3e2802c4-a4d2-4d8b-9148-e3be6c30e623}">
          <xlrd:rvb i="727"/>
        </ext>
      </extLst>
    </bk>
    <bk>
      <extLst>
        <ext uri="{3e2802c4-a4d2-4d8b-9148-e3be6c30e623}">
          <xlrd:rvb i="736"/>
        </ext>
      </extLst>
    </bk>
    <bk>
      <extLst>
        <ext uri="{3e2802c4-a4d2-4d8b-9148-e3be6c30e623}">
          <xlrd:rvb i="739"/>
        </ext>
      </extLst>
    </bk>
    <bk>
      <extLst>
        <ext uri="{3e2802c4-a4d2-4d8b-9148-e3be6c30e623}">
          <xlrd:rvb i="741"/>
        </ext>
      </extLst>
    </bk>
    <bk>
      <extLst>
        <ext uri="{3e2802c4-a4d2-4d8b-9148-e3be6c30e623}">
          <xlrd:rvb i="745"/>
        </ext>
      </extLst>
    </bk>
    <bk>
      <extLst>
        <ext uri="{3e2802c4-a4d2-4d8b-9148-e3be6c30e623}">
          <xlrd:rvb i="820"/>
        </ext>
      </extLst>
    </bk>
    <bk>
      <extLst>
        <ext uri="{3e2802c4-a4d2-4d8b-9148-e3be6c30e623}">
          <xlrd:rvb i="824"/>
        </ext>
      </extLst>
    </bk>
    <bk>
      <extLst>
        <ext uri="{3e2802c4-a4d2-4d8b-9148-e3be6c30e623}">
          <xlrd:rvb i="828"/>
        </ext>
      </extLst>
    </bk>
    <bk>
      <extLst>
        <ext uri="{3e2802c4-a4d2-4d8b-9148-e3be6c30e623}">
          <xlrd:rvb i="837"/>
        </ext>
      </extLst>
    </bk>
    <bk>
      <extLst>
        <ext uri="{3e2802c4-a4d2-4d8b-9148-e3be6c30e623}">
          <xlrd:rvb i="840"/>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5"/>
        </ext>
      </extLst>
    </bk>
    <bk>
      <extLst>
        <ext uri="{3e2802c4-a4d2-4d8b-9148-e3be6c30e623}">
          <xlrd:rvb i="869"/>
        </ext>
      </extLst>
    </bk>
    <bk>
      <extLst>
        <ext uri="{3e2802c4-a4d2-4d8b-9148-e3be6c30e623}">
          <xlrd:rvb i="252"/>
        </ext>
      </extLst>
    </bk>
    <bk>
      <extLst>
        <ext uri="{3e2802c4-a4d2-4d8b-9148-e3be6c30e623}">
          <xlrd:rvb i="939"/>
        </ext>
      </extLst>
    </bk>
    <bk>
      <extLst>
        <ext uri="{3e2802c4-a4d2-4d8b-9148-e3be6c30e623}">
          <xlrd:rvb i="942"/>
        </ext>
      </extLst>
    </bk>
    <bk>
      <extLst>
        <ext uri="{3e2802c4-a4d2-4d8b-9148-e3be6c30e623}">
          <xlrd:rvb i="946"/>
        </ext>
      </extLst>
    </bk>
    <bk>
      <extLst>
        <ext uri="{3e2802c4-a4d2-4d8b-9148-e3be6c30e623}">
          <xlrd:rvb i="949"/>
        </ext>
      </extLst>
    </bk>
    <bk>
      <extLst>
        <ext uri="{3e2802c4-a4d2-4d8b-9148-e3be6c30e623}">
          <xlrd:rvb i="952"/>
        </ext>
      </extLst>
    </bk>
    <bk>
      <extLst>
        <ext uri="{3e2802c4-a4d2-4d8b-9148-e3be6c30e623}">
          <xlrd:rvb i="956"/>
        </ext>
      </extLst>
    </bk>
    <bk>
      <extLst>
        <ext uri="{3e2802c4-a4d2-4d8b-9148-e3be6c30e623}">
          <xlrd:rvb i="959"/>
        </ext>
      </extLst>
    </bk>
    <bk>
      <extLst>
        <ext uri="{3e2802c4-a4d2-4d8b-9148-e3be6c30e623}">
          <xlrd:rvb i="963"/>
        </ext>
      </extLst>
    </bk>
    <bk>
      <extLst>
        <ext uri="{3e2802c4-a4d2-4d8b-9148-e3be6c30e623}">
          <xlrd:rvb i="967"/>
        </ext>
      </extLst>
    </bk>
    <bk>
      <extLst>
        <ext uri="{3e2802c4-a4d2-4d8b-9148-e3be6c30e623}">
          <xlrd:rvb i="976"/>
        </ext>
      </extLst>
    </bk>
    <bk>
      <extLst>
        <ext uri="{3e2802c4-a4d2-4d8b-9148-e3be6c30e623}">
          <xlrd:rvb i="985"/>
        </ext>
      </extLst>
    </bk>
    <bk>
      <extLst>
        <ext uri="{3e2802c4-a4d2-4d8b-9148-e3be6c30e623}">
          <xlrd:rvb i="988"/>
        </ext>
      </extLst>
    </bk>
    <bk>
      <extLst>
        <ext uri="{3e2802c4-a4d2-4d8b-9148-e3be6c30e623}">
          <xlrd:rvb i="992"/>
        </ext>
      </extLst>
    </bk>
    <bk>
      <extLst>
        <ext uri="{3e2802c4-a4d2-4d8b-9148-e3be6c30e623}">
          <xlrd:rvb i="995"/>
        </ext>
      </extLst>
    </bk>
    <bk>
      <extLst>
        <ext uri="{3e2802c4-a4d2-4d8b-9148-e3be6c30e623}">
          <xlrd:rvb i="999"/>
        </ext>
      </extLst>
    </bk>
    <bk>
      <extLst>
        <ext uri="{3e2802c4-a4d2-4d8b-9148-e3be6c30e623}">
          <xlrd:rvb i="1003"/>
        </ext>
      </extLst>
    </bk>
    <bk>
      <extLst>
        <ext uri="{3e2802c4-a4d2-4d8b-9148-e3be6c30e623}">
          <xlrd:rvb i="1012"/>
        </ext>
      </extLst>
    </bk>
    <bk>
      <extLst>
        <ext uri="{3e2802c4-a4d2-4d8b-9148-e3be6c30e623}">
          <xlrd:rvb i="1015"/>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7"/>
        </ext>
      </extLst>
    </bk>
    <bk>
      <extLst>
        <ext uri="{3e2802c4-a4d2-4d8b-9148-e3be6c30e623}">
          <xlrd:rvb i="1029"/>
        </ext>
      </extLst>
    </bk>
    <bk>
      <extLst>
        <ext uri="{3e2802c4-a4d2-4d8b-9148-e3be6c30e623}">
          <xlrd:rvb i="1095"/>
        </ext>
      </extLst>
    </bk>
    <bk>
      <extLst>
        <ext uri="{3e2802c4-a4d2-4d8b-9148-e3be6c30e623}">
          <xlrd:rvb i="1098"/>
        </ext>
      </extLst>
    </bk>
    <bk>
      <extLst>
        <ext uri="{3e2802c4-a4d2-4d8b-9148-e3be6c30e623}">
          <xlrd:rvb i="1100"/>
        </ext>
      </extLst>
    </bk>
    <bk>
      <extLst>
        <ext uri="{3e2802c4-a4d2-4d8b-9148-e3be6c30e623}">
          <xlrd:rvb i="1104"/>
        </ext>
      </extLst>
    </bk>
    <bk>
      <extLst>
        <ext uri="{3e2802c4-a4d2-4d8b-9148-e3be6c30e623}">
          <xlrd:rvb i="1154"/>
        </ext>
      </extLst>
    </bk>
    <bk>
      <extLst>
        <ext uri="{3e2802c4-a4d2-4d8b-9148-e3be6c30e623}">
          <xlrd:rvb i="1157"/>
        </ext>
      </extLst>
    </bk>
    <bk>
      <extLst>
        <ext uri="{3e2802c4-a4d2-4d8b-9148-e3be6c30e623}">
          <xlrd:rvb i="1161"/>
        </ext>
      </extLst>
    </bk>
    <bk>
      <extLst>
        <ext uri="{3e2802c4-a4d2-4d8b-9148-e3be6c30e623}">
          <xlrd:rvb i="1164"/>
        </ext>
      </extLst>
    </bk>
    <bk>
      <extLst>
        <ext uri="{3e2802c4-a4d2-4d8b-9148-e3be6c30e623}">
          <xlrd:rvb i="1168"/>
        </ext>
      </extLst>
    </bk>
    <bk>
      <extLst>
        <ext uri="{3e2802c4-a4d2-4d8b-9148-e3be6c30e623}">
          <xlrd:rvb i="1170"/>
        </ext>
      </extLst>
    </bk>
    <bk>
      <extLst>
        <ext uri="{3e2802c4-a4d2-4d8b-9148-e3be6c30e623}">
          <xlrd:rvb i="1174"/>
        </ext>
      </extLst>
    </bk>
    <bk>
      <extLst>
        <ext uri="{3e2802c4-a4d2-4d8b-9148-e3be6c30e623}">
          <xlrd:rvb i="1238"/>
        </ext>
      </extLst>
    </bk>
    <bk>
      <extLst>
        <ext uri="{3e2802c4-a4d2-4d8b-9148-e3be6c30e623}">
          <xlrd:rvb i="1241"/>
        </ext>
      </extLst>
    </bk>
    <bk>
      <extLst>
        <ext uri="{3e2802c4-a4d2-4d8b-9148-e3be6c30e623}">
          <xlrd:rvb i="1246"/>
        </ext>
      </extLst>
    </bk>
    <bk>
      <extLst>
        <ext uri="{3e2802c4-a4d2-4d8b-9148-e3be6c30e623}">
          <xlrd:rvb i="1249"/>
        </ext>
      </extLst>
    </bk>
    <bk>
      <extLst>
        <ext uri="{3e2802c4-a4d2-4d8b-9148-e3be6c30e623}">
          <xlrd:rvb i="1252"/>
        </ext>
      </extLst>
    </bk>
    <bk>
      <extLst>
        <ext uri="{3e2802c4-a4d2-4d8b-9148-e3be6c30e623}">
          <xlrd:rvb i="1256"/>
        </ext>
      </extLst>
    </bk>
    <bk>
      <extLst>
        <ext uri="{3e2802c4-a4d2-4d8b-9148-e3be6c30e623}">
          <xlrd:rvb i="1259"/>
        </ext>
      </extLst>
    </bk>
    <bk>
      <extLst>
        <ext uri="{3e2802c4-a4d2-4d8b-9148-e3be6c30e623}">
          <xlrd:rvb i="1263"/>
        </ext>
      </extLst>
    </bk>
    <bk>
      <extLst>
        <ext uri="{3e2802c4-a4d2-4d8b-9148-e3be6c30e623}">
          <xlrd:rvb i="1266"/>
        </ext>
      </extLst>
    </bk>
    <bk>
      <extLst>
        <ext uri="{3e2802c4-a4d2-4d8b-9148-e3be6c30e623}">
          <xlrd:rvb i="1284"/>
        </ext>
      </extLst>
    </bk>
    <bk>
      <extLst>
        <ext uri="{3e2802c4-a4d2-4d8b-9148-e3be6c30e623}">
          <xlrd:rvb i="1288"/>
        </ext>
      </extLst>
    </bk>
    <bk>
      <extLst>
        <ext uri="{3e2802c4-a4d2-4d8b-9148-e3be6c30e623}">
          <xlrd:rvb i="1292"/>
        </ext>
      </extLst>
    </bk>
    <bk>
      <extLst>
        <ext uri="{3e2802c4-a4d2-4d8b-9148-e3be6c30e623}">
          <xlrd:rvb i="1301"/>
        </ext>
      </extLst>
    </bk>
    <bk>
      <extLst>
        <ext uri="{3e2802c4-a4d2-4d8b-9148-e3be6c30e623}">
          <xlrd:rvb i="1304"/>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8"/>
        </ext>
      </extLst>
    </bk>
    <bk>
      <extLst>
        <ext uri="{3e2802c4-a4d2-4d8b-9148-e3be6c30e623}">
          <xlrd:rvb i="1321"/>
        </ext>
      </extLst>
    </bk>
    <bk>
      <extLst>
        <ext uri="{3e2802c4-a4d2-4d8b-9148-e3be6c30e623}">
          <xlrd:rvb i="1325"/>
        </ext>
      </extLst>
    </bk>
    <bk>
      <extLst>
        <ext uri="{3e2802c4-a4d2-4d8b-9148-e3be6c30e623}">
          <xlrd:rvb i="1329"/>
        </ext>
      </extLst>
    </bk>
    <bk>
      <extLst>
        <ext uri="{3e2802c4-a4d2-4d8b-9148-e3be6c30e623}">
          <xlrd:rvb i="1337"/>
        </ext>
      </extLst>
    </bk>
    <bk>
      <extLst>
        <ext uri="{3e2802c4-a4d2-4d8b-9148-e3be6c30e623}">
          <xlrd:rvb i="1341"/>
        </ext>
      </extLst>
    </bk>
    <bk>
      <extLst>
        <ext uri="{3e2802c4-a4d2-4d8b-9148-e3be6c30e623}">
          <xlrd:rvb i="1345"/>
        </ext>
      </extLst>
    </bk>
    <bk>
      <extLst>
        <ext uri="{3e2802c4-a4d2-4d8b-9148-e3be6c30e623}">
          <xlrd:rvb i="1363"/>
        </ext>
      </extLst>
    </bk>
    <bk>
      <extLst>
        <ext uri="{3e2802c4-a4d2-4d8b-9148-e3be6c30e623}">
          <xlrd:rvb i="1367"/>
        </ext>
      </extLst>
    </bk>
    <bk>
      <extLst>
        <ext uri="{3e2802c4-a4d2-4d8b-9148-e3be6c30e623}">
          <xlrd:rvb i="1369"/>
        </ext>
      </extLst>
    </bk>
    <bk>
      <extLst>
        <ext uri="{3e2802c4-a4d2-4d8b-9148-e3be6c30e623}">
          <xlrd:rvb i="1372"/>
        </ext>
      </extLst>
    </bk>
    <bk>
      <extLst>
        <ext uri="{3e2802c4-a4d2-4d8b-9148-e3be6c30e623}">
          <xlrd:rvb i="1375"/>
        </ext>
      </extLst>
    </bk>
    <bk>
      <extLst>
        <ext uri="{3e2802c4-a4d2-4d8b-9148-e3be6c30e623}">
          <xlrd:rvb i="1377"/>
        </ext>
      </extLst>
    </bk>
    <bk>
      <extLst>
        <ext uri="{3e2802c4-a4d2-4d8b-9148-e3be6c30e623}">
          <xlrd:rvb i="1380"/>
        </ext>
      </extLst>
    </bk>
    <bk>
      <extLst>
        <ext uri="{3e2802c4-a4d2-4d8b-9148-e3be6c30e623}">
          <xlrd:rvb i="1277"/>
        </ext>
      </extLst>
    </bk>
    <bk>
      <extLst>
        <ext uri="{3e2802c4-a4d2-4d8b-9148-e3be6c30e623}">
          <xlrd:rvb i="1281"/>
        </ext>
      </extLst>
    </bk>
    <bk>
      <extLst>
        <ext uri="{3e2802c4-a4d2-4d8b-9148-e3be6c30e623}">
          <xlrd:rvb i="1381"/>
        </ext>
      </extLst>
    </bk>
    <bk>
      <extLst>
        <ext uri="{3e2802c4-a4d2-4d8b-9148-e3be6c30e623}">
          <xlrd:rvb i="1385"/>
        </ext>
      </extLst>
    </bk>
    <bk>
      <extLst>
        <ext uri="{3e2802c4-a4d2-4d8b-9148-e3be6c30e623}">
          <xlrd:rvb i="1389"/>
        </ext>
      </extLst>
    </bk>
    <bk>
      <extLst>
        <ext uri="{3e2802c4-a4d2-4d8b-9148-e3be6c30e623}">
          <xlrd:rvb i="1398"/>
        </ext>
      </extLst>
    </bk>
    <bk>
      <extLst>
        <ext uri="{3e2802c4-a4d2-4d8b-9148-e3be6c30e623}">
          <xlrd:rvb i="1401"/>
        </ext>
      </extLst>
    </bk>
    <bk>
      <extLst>
        <ext uri="{3e2802c4-a4d2-4d8b-9148-e3be6c30e623}">
          <xlrd:rvb i="1403"/>
        </ext>
      </extLst>
    </bk>
    <bk>
      <extLst>
        <ext uri="{3e2802c4-a4d2-4d8b-9148-e3be6c30e623}">
          <xlrd:rvb i="1411"/>
        </ext>
      </extLst>
    </bk>
    <bk>
      <extLst>
        <ext uri="{3e2802c4-a4d2-4d8b-9148-e3be6c30e623}">
          <xlrd:rvb i="1415"/>
        </ext>
      </extLst>
    </bk>
    <bk>
      <extLst>
        <ext uri="{3e2802c4-a4d2-4d8b-9148-e3be6c30e623}">
          <xlrd:rvb i="1417"/>
        </ext>
      </extLst>
    </bk>
    <bk>
      <extLst>
        <ext uri="{3e2802c4-a4d2-4d8b-9148-e3be6c30e623}">
          <xlrd:rvb i="1426"/>
        </ext>
      </extLst>
    </bk>
    <bk>
      <extLst>
        <ext uri="{3e2802c4-a4d2-4d8b-9148-e3be6c30e623}">
          <xlrd:rvb i="1430"/>
        </ext>
      </extLst>
    </bk>
    <bk>
      <extLst>
        <ext uri="{3e2802c4-a4d2-4d8b-9148-e3be6c30e623}">
          <xlrd:rvb i="1432"/>
        </ext>
      </extLst>
    </bk>
    <bk>
      <extLst>
        <ext uri="{3e2802c4-a4d2-4d8b-9148-e3be6c30e623}">
          <xlrd:rvb i="1435"/>
        </ext>
      </extLst>
    </bk>
    <bk>
      <extLst>
        <ext uri="{3e2802c4-a4d2-4d8b-9148-e3be6c30e623}">
          <xlrd:rvb i="1439"/>
        </ext>
      </extLst>
    </bk>
    <bk>
      <extLst>
        <ext uri="{3e2802c4-a4d2-4d8b-9148-e3be6c30e623}">
          <xlrd:rvb i="1443"/>
        </ext>
      </extLst>
    </bk>
    <bk>
      <extLst>
        <ext uri="{3e2802c4-a4d2-4d8b-9148-e3be6c30e623}">
          <xlrd:rvb i="1453"/>
        </ext>
      </extLst>
    </bk>
    <bk>
      <extLst>
        <ext uri="{3e2802c4-a4d2-4d8b-9148-e3be6c30e623}">
          <xlrd:rvb i="1457"/>
        </ext>
      </extLst>
    </bk>
    <bk>
      <extLst>
        <ext uri="{3e2802c4-a4d2-4d8b-9148-e3be6c30e623}">
          <xlrd:rvb i="1461"/>
        </ext>
      </extLst>
    </bk>
    <bk>
      <extLst>
        <ext uri="{3e2802c4-a4d2-4d8b-9148-e3be6c30e623}">
          <xlrd:rvb i="1470"/>
        </ext>
      </extLst>
    </bk>
    <bk>
      <extLst>
        <ext uri="{3e2802c4-a4d2-4d8b-9148-e3be6c30e623}">
          <xlrd:rvb i="1474"/>
        </ext>
      </extLst>
    </bk>
    <bk>
      <extLst>
        <ext uri="{3e2802c4-a4d2-4d8b-9148-e3be6c30e623}">
          <xlrd:rvb i="1478"/>
        </ext>
      </extLst>
    </bk>
    <bk>
      <extLst>
        <ext uri="{3e2802c4-a4d2-4d8b-9148-e3be6c30e623}">
          <xlrd:rvb i="1487"/>
        </ext>
      </extLst>
    </bk>
    <bk>
      <extLst>
        <ext uri="{3e2802c4-a4d2-4d8b-9148-e3be6c30e623}">
          <xlrd:rvb i="1491"/>
        </ext>
      </extLst>
    </bk>
    <bk>
      <extLst>
        <ext uri="{3e2802c4-a4d2-4d8b-9148-e3be6c30e623}">
          <xlrd:rvb i="1495"/>
        </ext>
      </extLst>
    </bk>
    <bk>
      <extLst>
        <ext uri="{3e2802c4-a4d2-4d8b-9148-e3be6c30e623}">
          <xlrd:rvb i="1504"/>
        </ext>
      </extLst>
    </bk>
    <bk>
      <extLst>
        <ext uri="{3e2802c4-a4d2-4d8b-9148-e3be6c30e623}">
          <xlrd:rvb i="1508"/>
        </ext>
      </extLst>
    </bk>
    <bk>
      <extLst>
        <ext uri="{3e2802c4-a4d2-4d8b-9148-e3be6c30e623}">
          <xlrd:rvb i="1512"/>
        </ext>
      </extLst>
    </bk>
    <bk>
      <extLst>
        <ext uri="{3e2802c4-a4d2-4d8b-9148-e3be6c30e623}">
          <xlrd:rvb i="1521"/>
        </ext>
      </extLst>
    </bk>
    <bk>
      <extLst>
        <ext uri="{3e2802c4-a4d2-4d8b-9148-e3be6c30e623}">
          <xlrd:rvb i="1525"/>
        </ext>
      </extLst>
    </bk>
    <bk>
      <extLst>
        <ext uri="{3e2802c4-a4d2-4d8b-9148-e3be6c30e623}">
          <xlrd:rvb i="1529"/>
        </ext>
      </extLst>
    </bk>
    <bk>
      <extLst>
        <ext uri="{3e2802c4-a4d2-4d8b-9148-e3be6c30e623}">
          <xlrd:rvb i="1538"/>
        </ext>
      </extLst>
    </bk>
    <bk>
      <extLst>
        <ext uri="{3e2802c4-a4d2-4d8b-9148-e3be6c30e623}">
          <xlrd:rvb i="1541"/>
        </ext>
      </extLst>
    </bk>
    <bk>
      <extLst>
        <ext uri="{3e2802c4-a4d2-4d8b-9148-e3be6c30e623}">
          <xlrd:rvb i="1543"/>
        </ext>
      </extLst>
    </bk>
    <bk>
      <extLst>
        <ext uri="{3e2802c4-a4d2-4d8b-9148-e3be6c30e623}">
          <xlrd:rvb i="1546"/>
        </ext>
      </extLst>
    </bk>
    <bk>
      <extLst>
        <ext uri="{3e2802c4-a4d2-4d8b-9148-e3be6c30e623}">
          <xlrd:rvb i="1549"/>
        </ext>
      </extLst>
    </bk>
    <bk>
      <extLst>
        <ext uri="{3e2802c4-a4d2-4d8b-9148-e3be6c30e623}">
          <xlrd:rvb i="1553"/>
        </ext>
      </extLst>
    </bk>
    <bk>
      <extLst>
        <ext uri="{3e2802c4-a4d2-4d8b-9148-e3be6c30e623}">
          <xlrd:rvb i="1556"/>
        </ext>
      </extLst>
    </bk>
    <bk>
      <extLst>
        <ext uri="{3e2802c4-a4d2-4d8b-9148-e3be6c30e623}">
          <xlrd:rvb i="1560"/>
        </ext>
      </extLst>
    </bk>
    <bk>
      <extLst>
        <ext uri="{3e2802c4-a4d2-4d8b-9148-e3be6c30e623}">
          <xlrd:rvb i="1564"/>
        </ext>
      </extLst>
    </bk>
    <bk>
      <extLst>
        <ext uri="{3e2802c4-a4d2-4d8b-9148-e3be6c30e623}">
          <xlrd:rvb i="1573"/>
        </ext>
      </extLst>
    </bk>
    <bk>
      <extLst>
        <ext uri="{3e2802c4-a4d2-4d8b-9148-e3be6c30e623}">
          <xlrd:rvb i="1576"/>
        </ext>
      </extLst>
    </bk>
    <bk>
      <extLst>
        <ext uri="{3e2802c4-a4d2-4d8b-9148-e3be6c30e623}">
          <xlrd:rvb i="1578"/>
        </ext>
      </extLst>
    </bk>
    <bk>
      <extLst>
        <ext uri="{3e2802c4-a4d2-4d8b-9148-e3be6c30e623}">
          <xlrd:rvb i="1586"/>
        </ext>
      </extLst>
    </bk>
    <bk>
      <extLst>
        <ext uri="{3e2802c4-a4d2-4d8b-9148-e3be6c30e623}">
          <xlrd:rvb i="1590"/>
        </ext>
      </extLst>
    </bk>
    <bk>
      <extLst>
        <ext uri="{3e2802c4-a4d2-4d8b-9148-e3be6c30e623}">
          <xlrd:rvb i="1594"/>
        </ext>
      </extLst>
    </bk>
    <bk>
      <extLst>
        <ext uri="{3e2802c4-a4d2-4d8b-9148-e3be6c30e623}">
          <xlrd:rvb i="1603"/>
        </ext>
      </extLst>
    </bk>
    <bk>
      <extLst>
        <ext uri="{3e2802c4-a4d2-4d8b-9148-e3be6c30e623}">
          <xlrd:rvb i="1607"/>
        </ext>
      </extLst>
    </bk>
    <bk>
      <extLst>
        <ext uri="{3e2802c4-a4d2-4d8b-9148-e3be6c30e623}">
          <xlrd:rvb i="1611"/>
        </ext>
      </extLst>
    </bk>
    <bk>
      <extLst>
        <ext uri="{3e2802c4-a4d2-4d8b-9148-e3be6c30e623}">
          <xlrd:rvb i="1619"/>
        </ext>
      </extLst>
    </bk>
    <bk>
      <extLst>
        <ext uri="{3e2802c4-a4d2-4d8b-9148-e3be6c30e623}">
          <xlrd:rvb i="1623"/>
        </ext>
      </extLst>
    </bk>
    <bk>
      <extLst>
        <ext uri="{3e2802c4-a4d2-4d8b-9148-e3be6c30e623}">
          <xlrd:rvb i="1627"/>
        </ext>
      </extLst>
    </bk>
    <bk>
      <extLst>
        <ext uri="{3e2802c4-a4d2-4d8b-9148-e3be6c30e623}">
          <xlrd:rvb i="1635"/>
        </ext>
      </extLst>
    </bk>
    <bk>
      <extLst>
        <ext uri="{3e2802c4-a4d2-4d8b-9148-e3be6c30e623}">
          <xlrd:rvb i="1636"/>
        </ext>
      </extLst>
    </bk>
    <bk>
      <extLst>
        <ext uri="{3e2802c4-a4d2-4d8b-9148-e3be6c30e623}">
          <xlrd:rvb i="1638"/>
        </ext>
      </extLst>
    </bk>
    <bk>
      <extLst>
        <ext uri="{3e2802c4-a4d2-4d8b-9148-e3be6c30e623}">
          <xlrd:rvb i="208"/>
        </ext>
      </extLst>
    </bk>
    <bk>
      <extLst>
        <ext uri="{3e2802c4-a4d2-4d8b-9148-e3be6c30e623}">
          <xlrd:rvb i="1640"/>
        </ext>
      </extLst>
    </bk>
    <bk>
      <extLst>
        <ext uri="{3e2802c4-a4d2-4d8b-9148-e3be6c30e623}">
          <xlrd:rvb i="1643"/>
        </ext>
      </extLst>
    </bk>
    <bk>
      <extLst>
        <ext uri="{3e2802c4-a4d2-4d8b-9148-e3be6c30e623}">
          <xlrd:rvb i="1650"/>
        </ext>
      </extLst>
    </bk>
    <bk>
      <extLst>
        <ext uri="{3e2802c4-a4d2-4d8b-9148-e3be6c30e623}">
          <xlrd:rvb i="1653"/>
        </ext>
      </extLst>
    </bk>
    <bk>
      <extLst>
        <ext uri="{3e2802c4-a4d2-4d8b-9148-e3be6c30e623}">
          <xlrd:rvb i="1657"/>
        </ext>
      </extLst>
    </bk>
    <bk>
      <extLst>
        <ext uri="{3e2802c4-a4d2-4d8b-9148-e3be6c30e623}">
          <xlrd:rvb i="1663"/>
        </ext>
      </extLst>
    </bk>
    <bk>
      <extLst>
        <ext uri="{3e2802c4-a4d2-4d8b-9148-e3be6c30e623}">
          <xlrd:rvb i="222"/>
        </ext>
      </extLst>
    </bk>
    <bk>
      <extLst>
        <ext uri="{3e2802c4-a4d2-4d8b-9148-e3be6c30e623}">
          <xlrd:rvb i="1666"/>
        </ext>
      </extLst>
    </bk>
    <bk>
      <extLst>
        <ext uri="{3e2802c4-a4d2-4d8b-9148-e3be6c30e623}">
          <xlrd:rvb i="1669"/>
        </ext>
      </extLst>
    </bk>
    <bk>
      <extLst>
        <ext uri="{3e2802c4-a4d2-4d8b-9148-e3be6c30e623}">
          <xlrd:rvb i="1676"/>
        </ext>
      </extLst>
    </bk>
    <bk>
      <extLst>
        <ext uri="{3e2802c4-a4d2-4d8b-9148-e3be6c30e623}">
          <xlrd:rvb i="1679"/>
        </ext>
      </extLst>
    </bk>
    <bk>
      <extLst>
        <ext uri="{3e2802c4-a4d2-4d8b-9148-e3be6c30e623}">
          <xlrd:rvb i="1682"/>
        </ext>
      </extLst>
    </bk>
    <bk>
      <extLst>
        <ext uri="{3e2802c4-a4d2-4d8b-9148-e3be6c30e623}">
          <xlrd:rvb i="1689"/>
        </ext>
      </extLst>
    </bk>
    <bk>
      <extLst>
        <ext uri="{3e2802c4-a4d2-4d8b-9148-e3be6c30e623}">
          <xlrd:rvb i="1692"/>
        </ext>
      </extLst>
    </bk>
    <bk>
      <extLst>
        <ext uri="{3e2802c4-a4d2-4d8b-9148-e3be6c30e623}">
          <xlrd:rvb i="1695"/>
        </ext>
      </extLst>
    </bk>
    <bk>
      <extLst>
        <ext uri="{3e2802c4-a4d2-4d8b-9148-e3be6c30e623}">
          <xlrd:rvb i="1697"/>
        </ext>
      </extLst>
    </bk>
    <bk>
      <extLst>
        <ext uri="{3e2802c4-a4d2-4d8b-9148-e3be6c30e623}">
          <xlrd:rvb i="1702"/>
        </ext>
      </extLst>
    </bk>
    <bk>
      <extLst>
        <ext uri="{3e2802c4-a4d2-4d8b-9148-e3be6c30e623}">
          <xlrd:rvb i="549"/>
        </ext>
      </extLst>
    </bk>
    <bk>
      <extLst>
        <ext uri="{3e2802c4-a4d2-4d8b-9148-e3be6c30e623}">
          <xlrd:rvb i="596"/>
        </ext>
      </extLst>
    </bk>
    <bk>
      <extLst>
        <ext uri="{3e2802c4-a4d2-4d8b-9148-e3be6c30e623}">
          <xlrd:rvb i="600"/>
        </ext>
      </extLst>
    </bk>
    <bk>
      <extLst>
        <ext uri="{3e2802c4-a4d2-4d8b-9148-e3be6c30e623}">
          <xlrd:rvb i="1785"/>
        </ext>
      </extLst>
    </bk>
    <bk>
      <extLst>
        <ext uri="{3e2802c4-a4d2-4d8b-9148-e3be6c30e623}">
          <xlrd:rvb i="1789"/>
        </ext>
      </extLst>
    </bk>
    <bk>
      <extLst>
        <ext uri="{3e2802c4-a4d2-4d8b-9148-e3be6c30e623}">
          <xlrd:rvb i="1792"/>
        </ext>
      </extLst>
    </bk>
    <bk>
      <extLst>
        <ext uri="{3e2802c4-a4d2-4d8b-9148-e3be6c30e623}">
          <xlrd:rvb i="1795"/>
        </ext>
      </extLst>
    </bk>
    <bk>
      <extLst>
        <ext uri="{3e2802c4-a4d2-4d8b-9148-e3be6c30e623}">
          <xlrd:rvb i="1798"/>
        </ext>
      </extLst>
    </bk>
    <bk>
      <extLst>
        <ext uri="{3e2802c4-a4d2-4d8b-9148-e3be6c30e623}">
          <xlrd:rvb i="1800"/>
        </ext>
      </extLst>
    </bk>
    <bk>
      <extLst>
        <ext uri="{3e2802c4-a4d2-4d8b-9148-e3be6c30e623}">
          <xlrd:rvb i="1804"/>
        </ext>
      </extLst>
    </bk>
    <bk>
      <extLst>
        <ext uri="{3e2802c4-a4d2-4d8b-9148-e3be6c30e623}">
          <xlrd:rvb i="1724"/>
        </ext>
      </extLst>
    </bk>
    <bk>
      <extLst>
        <ext uri="{3e2802c4-a4d2-4d8b-9148-e3be6c30e623}">
          <xlrd:rvb i="1778"/>
        </ext>
      </extLst>
    </bk>
    <bk>
      <extLst>
        <ext uri="{3e2802c4-a4d2-4d8b-9148-e3be6c30e623}">
          <xlrd:rvb i="1782"/>
        </ext>
      </extLst>
    </bk>
    <bk>
      <extLst>
        <ext uri="{3e2802c4-a4d2-4d8b-9148-e3be6c30e623}">
          <xlrd:rvb i="1852"/>
        </ext>
      </extLst>
    </bk>
    <bk>
      <extLst>
        <ext uri="{3e2802c4-a4d2-4d8b-9148-e3be6c30e623}">
          <xlrd:rvb i="1855"/>
        </ext>
      </extLst>
    </bk>
    <bk>
      <extLst>
        <ext uri="{3e2802c4-a4d2-4d8b-9148-e3be6c30e623}">
          <xlrd:rvb i="1857"/>
        </ext>
      </extLst>
    </bk>
    <bk>
      <extLst>
        <ext uri="{3e2802c4-a4d2-4d8b-9148-e3be6c30e623}">
          <xlrd:rvb i="1861"/>
        </ext>
      </extLst>
    </bk>
    <bk>
      <extLst>
        <ext uri="{3e2802c4-a4d2-4d8b-9148-e3be6c30e623}">
          <xlrd:rvb i="1050"/>
        </ext>
      </extLst>
    </bk>
    <bk>
      <extLst>
        <ext uri="{3e2802c4-a4d2-4d8b-9148-e3be6c30e623}">
          <xlrd:rvb i="1090"/>
        </ext>
      </extLst>
    </bk>
    <bk>
      <extLst>
        <ext uri="{3e2802c4-a4d2-4d8b-9148-e3be6c30e623}">
          <xlrd:rvb i="1092"/>
        </ext>
      </extLst>
    </bk>
    <bk>
      <extLst>
        <ext uri="{3e2802c4-a4d2-4d8b-9148-e3be6c30e623}">
          <xlrd:rvb i="1931"/>
        </ext>
      </extLst>
    </bk>
    <bk>
      <extLst>
        <ext uri="{3e2802c4-a4d2-4d8b-9148-e3be6c30e623}">
          <xlrd:rvb i="1934"/>
        </ext>
      </extLst>
    </bk>
    <bk>
      <extLst>
        <ext uri="{3e2802c4-a4d2-4d8b-9148-e3be6c30e623}">
          <xlrd:rvb i="1936"/>
        </ext>
      </extLst>
    </bk>
    <bk>
      <extLst>
        <ext uri="{3e2802c4-a4d2-4d8b-9148-e3be6c30e623}">
          <xlrd:rvb i="1939"/>
        </ext>
      </extLst>
    </bk>
    <bk>
      <extLst>
        <ext uri="{3e2802c4-a4d2-4d8b-9148-e3be6c30e623}">
          <xlrd:rvb i="1977"/>
        </ext>
      </extLst>
    </bk>
    <bk>
      <extLst>
        <ext uri="{3e2802c4-a4d2-4d8b-9148-e3be6c30e623}">
          <xlrd:rvb i="1981"/>
        </ext>
      </extLst>
    </bk>
    <bk>
      <extLst>
        <ext uri="{3e2802c4-a4d2-4d8b-9148-e3be6c30e623}">
          <xlrd:rvb i="1985"/>
        </ext>
      </extLst>
    </bk>
    <bk>
      <extLst>
        <ext uri="{3e2802c4-a4d2-4d8b-9148-e3be6c30e623}">
          <xlrd:rvb i="1350"/>
        </ext>
      </extLst>
    </bk>
    <bk>
      <extLst>
        <ext uri="{3e2802c4-a4d2-4d8b-9148-e3be6c30e623}">
          <xlrd:rvb i="1356"/>
        </ext>
      </extLst>
    </bk>
    <bk>
      <extLst>
        <ext uri="{3e2802c4-a4d2-4d8b-9148-e3be6c30e623}">
          <xlrd:rvb i="1360"/>
        </ext>
      </extLst>
    </bk>
    <bk>
      <extLst>
        <ext uri="{3e2802c4-a4d2-4d8b-9148-e3be6c30e623}">
          <xlrd:rvb i="1994"/>
        </ext>
      </extLst>
    </bk>
    <bk>
      <extLst>
        <ext uri="{3e2802c4-a4d2-4d8b-9148-e3be6c30e623}">
          <xlrd:rvb i="1998"/>
        </ext>
      </extLst>
    </bk>
    <bk>
      <extLst>
        <ext uri="{3e2802c4-a4d2-4d8b-9148-e3be6c30e623}">
          <xlrd:rvb i="2002"/>
        </ext>
      </extLst>
    </bk>
    <bk>
      <extLst>
        <ext uri="{3e2802c4-a4d2-4d8b-9148-e3be6c30e623}">
          <xlrd:rvb i="2010"/>
        </ext>
      </extLst>
    </bk>
    <bk>
      <extLst>
        <ext uri="{3e2802c4-a4d2-4d8b-9148-e3be6c30e623}">
          <xlrd:rvb i="2014"/>
        </ext>
      </extLst>
    </bk>
    <bk>
      <extLst>
        <ext uri="{3e2802c4-a4d2-4d8b-9148-e3be6c30e623}">
          <xlrd:rvb i="2021"/>
        </ext>
      </extLst>
    </bk>
    <bk>
      <extLst>
        <ext uri="{3e2802c4-a4d2-4d8b-9148-e3be6c30e623}">
          <xlrd:rvb i="2029"/>
        </ext>
      </extLst>
    </bk>
    <bk>
      <extLst>
        <ext uri="{3e2802c4-a4d2-4d8b-9148-e3be6c30e623}">
          <xlrd:rvb i="2032"/>
        </ext>
      </extLst>
    </bk>
    <bk>
      <extLst>
        <ext uri="{3e2802c4-a4d2-4d8b-9148-e3be6c30e623}">
          <xlrd:rvb i="2036"/>
        </ext>
      </extLst>
    </bk>
    <bk>
      <extLst>
        <ext uri="{3e2802c4-a4d2-4d8b-9148-e3be6c30e623}">
          <xlrd:rvb i="2040"/>
        </ext>
      </extLst>
    </bk>
    <bk>
      <extLst>
        <ext uri="{3e2802c4-a4d2-4d8b-9148-e3be6c30e623}">
          <xlrd:rvb i="2043"/>
        </ext>
      </extLst>
    </bk>
    <bk>
      <extLst>
        <ext uri="{3e2802c4-a4d2-4d8b-9148-e3be6c30e623}">
          <xlrd:rvb i="2047"/>
        </ext>
      </extLst>
    </bk>
    <bk>
      <extLst>
        <ext uri="{3e2802c4-a4d2-4d8b-9148-e3be6c30e623}">
          <xlrd:rvb i="2050"/>
        </ext>
      </extLst>
    </bk>
    <bk>
      <extLst>
        <ext uri="{3e2802c4-a4d2-4d8b-9148-e3be6c30e623}">
          <xlrd:rvb i="2055"/>
        </ext>
      </extLst>
    </bk>
    <bk>
      <extLst>
        <ext uri="{3e2802c4-a4d2-4d8b-9148-e3be6c30e623}">
          <xlrd:rvb i="2059"/>
        </ext>
      </extLst>
    </bk>
    <bk>
      <extLst>
        <ext uri="{3e2802c4-a4d2-4d8b-9148-e3be6c30e623}">
          <xlrd:rvb i="2063"/>
        </ext>
      </extLst>
    </bk>
    <bk>
      <extLst>
        <ext uri="{3e2802c4-a4d2-4d8b-9148-e3be6c30e623}">
          <xlrd:rvb i="2066"/>
        </ext>
      </extLst>
    </bk>
    <bk>
      <extLst>
        <ext uri="{3e2802c4-a4d2-4d8b-9148-e3be6c30e623}">
          <xlrd:rvb i="2070"/>
        </ext>
      </extLst>
    </bk>
    <bk>
      <extLst>
        <ext uri="{3e2802c4-a4d2-4d8b-9148-e3be6c30e623}">
          <xlrd:rvb i="2073"/>
        </ext>
      </extLst>
    </bk>
    <bk>
      <extLst>
        <ext uri="{3e2802c4-a4d2-4d8b-9148-e3be6c30e623}">
          <xlrd:rvb i="2077"/>
        </ext>
      </extLst>
    </bk>
    <bk>
      <extLst>
        <ext uri="{3e2802c4-a4d2-4d8b-9148-e3be6c30e623}">
          <xlrd:rvb i="2081"/>
        </ext>
      </extLst>
    </bk>
    <bk>
      <extLst>
        <ext uri="{3e2802c4-a4d2-4d8b-9148-e3be6c30e623}">
          <xlrd:rvb i="2084"/>
        </ext>
      </extLst>
    </bk>
    <bk>
      <extLst>
        <ext uri="{3e2802c4-a4d2-4d8b-9148-e3be6c30e623}">
          <xlrd:rvb i="2088"/>
        </ext>
      </extLst>
    </bk>
    <bk>
      <extLst>
        <ext uri="{3e2802c4-a4d2-4d8b-9148-e3be6c30e623}">
          <xlrd:rvb i="2092"/>
        </ext>
      </extLst>
    </bk>
    <bk>
      <extLst>
        <ext uri="{3e2802c4-a4d2-4d8b-9148-e3be6c30e623}">
          <xlrd:rvb i="2095"/>
        </ext>
      </extLst>
    </bk>
    <bk>
      <extLst>
        <ext uri="{3e2802c4-a4d2-4d8b-9148-e3be6c30e623}">
          <xlrd:rvb i="2099"/>
        </ext>
      </extLst>
    </bk>
    <bk>
      <extLst>
        <ext uri="{3e2802c4-a4d2-4d8b-9148-e3be6c30e623}">
          <xlrd:rvb i="2103"/>
        </ext>
      </extLst>
    </bk>
    <bk>
      <extLst>
        <ext uri="{3e2802c4-a4d2-4d8b-9148-e3be6c30e623}">
          <xlrd:rvb i="2106"/>
        </ext>
      </extLst>
    </bk>
    <bk>
      <extLst>
        <ext uri="{3e2802c4-a4d2-4d8b-9148-e3be6c30e623}">
          <xlrd:rvb i="2112"/>
        </ext>
      </extLst>
    </bk>
    <bk>
      <extLst>
        <ext uri="{3e2802c4-a4d2-4d8b-9148-e3be6c30e623}">
          <xlrd:rvb i="2116"/>
        </ext>
      </extLst>
    </bk>
    <bk>
      <extLst>
        <ext uri="{3e2802c4-a4d2-4d8b-9148-e3be6c30e623}">
          <xlrd:rvb i="2118"/>
        </ext>
      </extLst>
    </bk>
    <bk>
      <extLst>
        <ext uri="{3e2802c4-a4d2-4d8b-9148-e3be6c30e623}">
          <xlrd:rvb i="2121"/>
        </ext>
      </extLst>
    </bk>
    <bk>
      <extLst>
        <ext uri="{3e2802c4-a4d2-4d8b-9148-e3be6c30e623}">
          <xlrd:rvb i="2125"/>
        </ext>
      </extLst>
    </bk>
    <bk>
      <extLst>
        <ext uri="{3e2802c4-a4d2-4d8b-9148-e3be6c30e623}">
          <xlrd:rvb i="2129"/>
        </ext>
      </extLst>
    </bk>
    <bk>
      <extLst>
        <ext uri="{3e2802c4-a4d2-4d8b-9148-e3be6c30e623}">
          <xlrd:rvb i="2132"/>
        </ext>
      </extLst>
    </bk>
    <bk>
      <extLst>
        <ext uri="{3e2802c4-a4d2-4d8b-9148-e3be6c30e623}">
          <xlrd:rvb i="2135"/>
        </ext>
      </extLst>
    </bk>
    <bk>
      <extLst>
        <ext uri="{3e2802c4-a4d2-4d8b-9148-e3be6c30e623}">
          <xlrd:rvb i="2137"/>
        </ext>
      </extLst>
    </bk>
    <bk>
      <extLst>
        <ext uri="{3e2802c4-a4d2-4d8b-9148-e3be6c30e623}">
          <xlrd:rvb i="2140"/>
        </ext>
      </extLst>
    </bk>
    <bk>
      <extLst>
        <ext uri="{3e2802c4-a4d2-4d8b-9148-e3be6c30e623}">
          <xlrd:rvb i="2144"/>
        </ext>
      </extLst>
    </bk>
    <bk>
      <extLst>
        <ext uri="{3e2802c4-a4d2-4d8b-9148-e3be6c30e623}">
          <xlrd:rvb i="2148"/>
        </ext>
      </extLst>
    </bk>
    <bk>
      <extLst>
        <ext uri="{3e2802c4-a4d2-4d8b-9148-e3be6c30e623}">
          <xlrd:rvb i="2151"/>
        </ext>
      </extLst>
    </bk>
    <bk>
      <extLst>
        <ext uri="{3e2802c4-a4d2-4d8b-9148-e3be6c30e623}">
          <xlrd:rvb i="2155"/>
        </ext>
      </extLst>
    </bk>
    <bk>
      <extLst>
        <ext uri="{3e2802c4-a4d2-4d8b-9148-e3be6c30e623}">
          <xlrd:rvb i="2158"/>
        </ext>
      </extLst>
    </bk>
    <bk>
      <extLst>
        <ext uri="{3e2802c4-a4d2-4d8b-9148-e3be6c30e623}">
          <xlrd:rvb i="2161"/>
        </ext>
      </extLst>
    </bk>
    <bk>
      <extLst>
        <ext uri="{3e2802c4-a4d2-4d8b-9148-e3be6c30e623}">
          <xlrd:rvb i="2165"/>
        </ext>
      </extLst>
    </bk>
    <bk>
      <extLst>
        <ext uri="{3e2802c4-a4d2-4d8b-9148-e3be6c30e623}">
          <xlrd:rvb i="2167"/>
        </ext>
      </extLst>
    </bk>
    <bk>
      <extLst>
        <ext uri="{3e2802c4-a4d2-4d8b-9148-e3be6c30e623}">
          <xlrd:rvb i="2170"/>
        </ext>
      </extLst>
    </bk>
    <bk>
      <extLst>
        <ext uri="{3e2802c4-a4d2-4d8b-9148-e3be6c30e623}">
          <xlrd:rvb i="2173"/>
        </ext>
      </extLst>
    </bk>
    <bk>
      <extLst>
        <ext uri="{3e2802c4-a4d2-4d8b-9148-e3be6c30e623}">
          <xlrd:rvb i="2177"/>
        </ext>
      </extLst>
    </bk>
    <bk>
      <extLst>
        <ext uri="{3e2802c4-a4d2-4d8b-9148-e3be6c30e623}">
          <xlrd:rvb i="2180"/>
        </ext>
      </extLst>
    </bk>
    <bk>
      <extLst>
        <ext uri="{3e2802c4-a4d2-4d8b-9148-e3be6c30e623}">
          <xlrd:rvb i="2184"/>
        </ext>
      </extLst>
    </bk>
    <bk>
      <extLst>
        <ext uri="{3e2802c4-a4d2-4d8b-9148-e3be6c30e623}">
          <xlrd:rvb i="2188"/>
        </ext>
      </extLst>
    </bk>
    <bk>
      <extLst>
        <ext uri="{3e2802c4-a4d2-4d8b-9148-e3be6c30e623}">
          <xlrd:rvb i="2191"/>
        </ext>
      </extLst>
    </bk>
    <bk>
      <extLst>
        <ext uri="{3e2802c4-a4d2-4d8b-9148-e3be6c30e623}">
          <xlrd:rvb i="2195"/>
        </ext>
      </extLst>
    </bk>
    <bk>
      <extLst>
        <ext uri="{3e2802c4-a4d2-4d8b-9148-e3be6c30e623}">
          <xlrd:rvb i="2197"/>
        </ext>
      </extLst>
    </bk>
    <bk>
      <extLst>
        <ext uri="{3e2802c4-a4d2-4d8b-9148-e3be6c30e623}">
          <xlrd:rvb i="2202"/>
        </ext>
      </extLst>
    </bk>
    <bk>
      <extLst>
        <ext uri="{3e2802c4-a4d2-4d8b-9148-e3be6c30e623}">
          <xlrd:rvb i="2257"/>
        </ext>
      </extLst>
    </bk>
    <bk>
      <extLst>
        <ext uri="{3e2802c4-a4d2-4d8b-9148-e3be6c30e623}">
          <xlrd:rvb i="2260"/>
        </ext>
      </extLst>
    </bk>
    <bk>
      <extLst>
        <ext uri="{3e2802c4-a4d2-4d8b-9148-e3be6c30e623}">
          <xlrd:rvb i="2264"/>
        </ext>
      </extLst>
    </bk>
    <bk>
      <extLst>
        <ext uri="{3e2802c4-a4d2-4d8b-9148-e3be6c30e623}">
          <xlrd:rvb i="2267"/>
        </ext>
      </extLst>
    </bk>
    <bk>
      <extLst>
        <ext uri="{3e2802c4-a4d2-4d8b-9148-e3be6c30e623}">
          <xlrd:rvb i="2269"/>
        </ext>
      </extLst>
    </bk>
    <bk>
      <extLst>
        <ext uri="{3e2802c4-a4d2-4d8b-9148-e3be6c30e623}">
          <xlrd:rvb i="2271"/>
        </ext>
      </extLst>
    </bk>
    <bk>
      <extLst>
        <ext uri="{3e2802c4-a4d2-4d8b-9148-e3be6c30e623}">
          <xlrd:rvb i="2273"/>
        </ext>
      </extLst>
    </bk>
    <bk>
      <extLst>
        <ext uri="{3e2802c4-a4d2-4d8b-9148-e3be6c30e623}">
          <xlrd:rvb i="877"/>
        </ext>
      </extLst>
    </bk>
    <bk>
      <extLst>
        <ext uri="{3e2802c4-a4d2-4d8b-9148-e3be6c30e623}">
          <xlrd:rvb i="737"/>
        </ext>
      </extLst>
    </bk>
    <bk>
      <extLst>
        <ext uri="{3e2802c4-a4d2-4d8b-9148-e3be6c30e623}">
          <xlrd:rvb i="2357"/>
        </ext>
      </extLst>
    </bk>
    <bk>
      <extLst>
        <ext uri="{3e2802c4-a4d2-4d8b-9148-e3be6c30e623}">
          <xlrd:rvb i="2360"/>
        </ext>
      </extLst>
    </bk>
    <bk>
      <extLst>
        <ext uri="{3e2802c4-a4d2-4d8b-9148-e3be6c30e623}">
          <xlrd:rvb i="2364"/>
        </ext>
      </extLst>
    </bk>
    <bk>
      <extLst>
        <ext uri="{3e2802c4-a4d2-4d8b-9148-e3be6c30e623}">
          <xlrd:rvb i="2367"/>
        </ext>
      </extLst>
    </bk>
    <bk>
      <extLst>
        <ext uri="{3e2802c4-a4d2-4d8b-9148-e3be6c30e623}">
          <xlrd:rvb i="2371"/>
        </ext>
      </extLst>
    </bk>
    <bk>
      <extLst>
        <ext uri="{3e2802c4-a4d2-4d8b-9148-e3be6c30e623}">
          <xlrd:rvb i="2375"/>
        </ext>
      </extLst>
    </bk>
    <bk>
      <extLst>
        <ext uri="{3e2802c4-a4d2-4d8b-9148-e3be6c30e623}">
          <xlrd:rvb i="2378"/>
        </ext>
      </extLst>
    </bk>
    <bk>
      <extLst>
        <ext uri="{3e2802c4-a4d2-4d8b-9148-e3be6c30e623}">
          <xlrd:rvb i="2382"/>
        </ext>
      </extLst>
    </bk>
    <bk>
      <extLst>
        <ext uri="{3e2802c4-a4d2-4d8b-9148-e3be6c30e623}">
          <xlrd:rvb i="2386"/>
        </ext>
      </extLst>
    </bk>
    <bk>
      <extLst>
        <ext uri="{3e2802c4-a4d2-4d8b-9148-e3be6c30e623}">
          <xlrd:rvb i="2389"/>
        </ext>
      </extLst>
    </bk>
    <bk>
      <extLst>
        <ext uri="{3e2802c4-a4d2-4d8b-9148-e3be6c30e623}">
          <xlrd:rvb i="2393"/>
        </ext>
      </extLst>
    </bk>
    <bk>
      <extLst>
        <ext uri="{3e2802c4-a4d2-4d8b-9148-e3be6c30e623}">
          <xlrd:rvb i="2397"/>
        </ext>
      </extLst>
    </bk>
    <bk>
      <extLst>
        <ext uri="{3e2802c4-a4d2-4d8b-9148-e3be6c30e623}">
          <xlrd:rvb i="2400"/>
        </ext>
      </extLst>
    </bk>
    <bk>
      <extLst>
        <ext uri="{3e2802c4-a4d2-4d8b-9148-e3be6c30e623}">
          <xlrd:rvb i="2412"/>
        </ext>
      </extLst>
    </bk>
    <bk>
      <extLst>
        <ext uri="{3e2802c4-a4d2-4d8b-9148-e3be6c30e623}">
          <xlrd:rvb i="2405"/>
        </ext>
      </extLst>
    </bk>
    <bk>
      <extLst>
        <ext uri="{3e2802c4-a4d2-4d8b-9148-e3be6c30e623}">
          <xlrd:rvb i="2409"/>
        </ext>
      </extLst>
    </bk>
    <bk>
      <extLst>
        <ext uri="{3e2802c4-a4d2-4d8b-9148-e3be6c30e623}">
          <xlrd:rvb i="2473"/>
        </ext>
      </extLst>
    </bk>
    <bk>
      <extLst>
        <ext uri="{3e2802c4-a4d2-4d8b-9148-e3be6c30e623}">
          <xlrd:rvb i="2476"/>
        </ext>
      </extLst>
    </bk>
    <bk>
      <extLst>
        <ext uri="{3e2802c4-a4d2-4d8b-9148-e3be6c30e623}">
          <xlrd:rvb i="2480"/>
        </ext>
      </extLst>
    </bk>
    <bk>
      <extLst>
        <ext uri="{3e2802c4-a4d2-4d8b-9148-e3be6c30e623}">
          <xlrd:rvb i="2483"/>
        </ext>
      </extLst>
    </bk>
    <bk>
      <extLst>
        <ext uri="{3e2802c4-a4d2-4d8b-9148-e3be6c30e623}">
          <xlrd:rvb i="2486"/>
        </ext>
      </extLst>
    </bk>
    <bk>
      <extLst>
        <ext uri="{3e2802c4-a4d2-4d8b-9148-e3be6c30e623}">
          <xlrd:rvb i="2490"/>
        </ext>
      </extLst>
    </bk>
    <bk>
      <extLst>
        <ext uri="{3e2802c4-a4d2-4d8b-9148-e3be6c30e623}">
          <xlrd:rvb i="2493"/>
        </ext>
      </extLst>
    </bk>
    <bk>
      <extLst>
        <ext uri="{3e2802c4-a4d2-4d8b-9148-e3be6c30e623}">
          <xlrd:rvb i="2497"/>
        </ext>
      </extLst>
    </bk>
    <bk>
      <extLst>
        <ext uri="{3e2802c4-a4d2-4d8b-9148-e3be6c30e623}">
          <xlrd:rvb i="2501"/>
        </ext>
      </extLst>
    </bk>
    <bk>
      <extLst>
        <ext uri="{3e2802c4-a4d2-4d8b-9148-e3be6c30e623}">
          <xlrd:rvb i="2504"/>
        </ext>
      </extLst>
    </bk>
    <bk>
      <extLst>
        <ext uri="{3e2802c4-a4d2-4d8b-9148-e3be6c30e623}">
          <xlrd:rvb i="2509"/>
        </ext>
      </extLst>
    </bk>
    <bk>
      <extLst>
        <ext uri="{3e2802c4-a4d2-4d8b-9148-e3be6c30e623}">
          <xlrd:rvb i="2513"/>
        </ext>
      </extLst>
    </bk>
  </futureMetadata>
  <cellMetadata count="1">
    <bk>
      <rc t="1" v="0"/>
    </bk>
  </cellMetadata>
  <valueMetadata count="3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valueMetadata>
</metadata>
</file>

<file path=xl/sharedStrings.xml><?xml version="1.0" encoding="utf-8"?>
<sst xmlns="http://schemas.openxmlformats.org/spreadsheetml/2006/main" count="749" uniqueCount="493">
  <si>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</si>
  <si>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</si>
  <si>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</si>
  <si>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</si>
  <si>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</si>
  <si>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</si>
  <si>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</si>
  <si>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</si>
  <si>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</si>
  <si>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</si>
  <si>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</si>
  <si>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</si>
  <si>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</si>
  <si>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</si>
  <si>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</si>
  <si>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</si>
  <si>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</si>
  <si>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</si>
  <si>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</si>
  <si>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</si>
  <si>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</si>
  <si>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</si>
  <si>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</si>
  <si>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</si>
  <si>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</si>
  <si>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</si>
  <si>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</si>
  <si>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</si>
  <si>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</si>
  <si>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</si>
  <si>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</si>
  <si>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</si>
  <si>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</si>
  <si>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</si>
  <si>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</si>
  <si>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</si>
  <si>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</si>
  <si>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</si>
  <si>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</si>
  <si>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</si>
  <si>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</si>
  <si>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</si>
  <si>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</si>
  <si>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</si>
  <si>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</si>
  <si>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</si>
  <si>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</si>
  <si>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</si>
  <si>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</si>
  <si>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</si>
  <si>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</si>
  <si>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</si>
  <si>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</si>
  <si>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</si>
  <si>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</si>
  <si>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</si>
  <si>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</si>
  <si>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</si>
  <si>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</si>
  <si>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</si>
  <si>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</si>
  <si>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</si>
  <si>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</si>
  <si>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</si>
  <si>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</si>
  <si>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</si>
  <si>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</si>
  <si>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</si>
  <si>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</si>
  <si>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</si>
  <si>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</si>
  <si>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</si>
  <si>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</si>
  <si>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</si>
  <si>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</si>
  <si>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</si>
  <si>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</si>
  <si>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</si>
  <si>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</si>
  <si>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</si>
  <si>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</si>
  <si>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</si>
  <si>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</si>
  <si>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</si>
  <si>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</si>
  <si>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</si>
  <si>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</si>
  <si>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</si>
  <si>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</si>
  <si>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</si>
  <si>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</si>
  <si>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</si>
  <si>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Country</t>
  </si>
  <si>
    <t>Longitude</t>
  </si>
  <si>
    <t>https://research.samsung.com/research-papers/High-energy-long-cycling-all-solid-state-lithium</t>
  </si>
  <si>
    <t>https://phys.org/news/2015-06-samsung-lithium-ion-battery-life.html</t>
  </si>
  <si>
    <t>https://na.panasonic.com/us/news/panasonic-energy-partners-sila-procurement-next-generation-silicon-anode-material-ev-batteries</t>
  </si>
  <si>
    <t>BYD</t>
  </si>
  <si>
    <t>LG Energy</t>
  </si>
  <si>
    <t>Tesla</t>
  </si>
  <si>
    <t>CATL</t>
  </si>
  <si>
    <t>Microvast</t>
  </si>
  <si>
    <t>EnerSys</t>
  </si>
  <si>
    <t>https://ndiastorage.blob.core.usgovcloudapi.net/ndia/2016/fuze/18562_Schisselbauer.pdf</t>
  </si>
  <si>
    <t>Mitra Chem</t>
  </si>
  <si>
    <t>Clarios</t>
  </si>
  <si>
    <t>A123 Systems</t>
  </si>
  <si>
    <t>SK Innovation</t>
  </si>
  <si>
    <t>Sila</t>
  </si>
  <si>
    <t>https://www.silanano.com/our-solutions/titan-silicon-anode</t>
  </si>
  <si>
    <t>Cuberg</t>
  </si>
  <si>
    <t>QuantumScape Corporation</t>
  </si>
  <si>
    <t>American Battery Solutions, Inc.</t>
  </si>
  <si>
    <t>https://www.americanbatterysolutions.com/</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</si>
  <si>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</si>
  <si>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</si>
  <si>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</si>
  <si>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Electrovaya Inc.</t>
  </si>
  <si>
    <t>https://electrovaya.com/</t>
  </si>
  <si>
    <t>NOHMs Technologies, Inc.</t>
  </si>
  <si>
    <t>https://sionicenergy.com/news/sionic-energy-launches-to-commercialize-next-generation-lithium-ion-battery-cells-for-mobility-and-consumer-electronic-applications</t>
  </si>
  <si>
    <t>https://www.sbir.gov/sbirsearch/detail/886069</t>
  </si>
  <si>
    <t>CALB</t>
  </si>
  <si>
    <t>http://en.calb-tech.com/</t>
  </si>
  <si>
    <t>Guoxuan (Shanghai Electric)</t>
  </si>
  <si>
    <t>https://www.shanghai-electric.com/group_en/c/2019-08-12/554150.shtml</t>
  </si>
  <si>
    <t>Farasis</t>
  </si>
  <si>
    <t>https://www.farasis-energy.com/en/products/cells/</t>
  </si>
  <si>
    <t>https://insideevs.com/news/539398/farasis-batteries-energy-density-boost/</t>
  </si>
  <si>
    <t>Sunwoda</t>
  </si>
  <si>
    <t>https://en.sunwoda.com/</t>
  </si>
  <si>
    <t>https://en.sunwoda.com/article/365/9.html</t>
  </si>
  <si>
    <t>Phylion Battery</t>
  </si>
  <si>
    <t>https://www.phylion.com/lists/40.html</t>
  </si>
  <si>
    <t>Octillion Power Systems</t>
  </si>
  <si>
    <t>https://octillion.us/about/</t>
  </si>
  <si>
    <t>Blue Current</t>
  </si>
  <si>
    <t>Sion Power Corperation</t>
  </si>
  <si>
    <t>https://sionpower.com/products/</t>
  </si>
  <si>
    <t xml:space="preserve">Morrow Batteries </t>
  </si>
  <si>
    <t>https://www.morrowbatteries.com/</t>
  </si>
  <si>
    <t>https://www.resitec.no/2021/06/30/morrow-and-resitec-signs-mou-for-development-of-battery-materials-from-recycled-silicon/</t>
  </si>
  <si>
    <t>Norway</t>
  </si>
  <si>
    <t xml:space="preserve">Toshiba </t>
  </si>
  <si>
    <t>https://www.global.toshiba/ww/products-solutions/battery/scib/knowledge.html#section1</t>
  </si>
  <si>
    <t>Zeta Energy LLC</t>
  </si>
  <si>
    <t>Houston</t>
  </si>
  <si>
    <t>NexTech Batteries Inc</t>
  </si>
  <si>
    <t>Lyten, Inc.</t>
  </si>
  <si>
    <t>Li-S Energy Limited</t>
  </si>
  <si>
    <t>Phinergy</t>
  </si>
  <si>
    <t>Fuji Pigment</t>
  </si>
  <si>
    <t>De Nora Tech, Inc</t>
  </si>
  <si>
    <t>PolyPlus</t>
  </si>
  <si>
    <t>https://polyplus.com/product-pipeline/</t>
  </si>
  <si>
    <t>Enovix</t>
  </si>
  <si>
    <t>https://www.enovix.com/</t>
  </si>
  <si>
    <t>SES</t>
  </si>
  <si>
    <t>https://ses.ai/</t>
  </si>
  <si>
    <t>Solid Power</t>
  </si>
  <si>
    <t>https://www.solidpowerbattery.com/sulfide-solid-electrolytes/default.aspx</t>
  </si>
  <si>
    <t>https://www.solidpowerbattery.com/all-solid-state-batteries/default.aspx</t>
  </si>
  <si>
    <t>Feon Energy</t>
  </si>
  <si>
    <t>https://www.feonenergy.com/technology</t>
  </si>
  <si>
    <t>Bedrock Materials</t>
  </si>
  <si>
    <t>Amphrius</t>
  </si>
  <si>
    <t>Enevate</t>
  </si>
  <si>
    <t>https://www.enevate.com/</t>
  </si>
  <si>
    <t>NanoGraf Corp</t>
  </si>
  <si>
    <t>Chicago</t>
  </si>
  <si>
    <t>Group 14 Tecnologies</t>
  </si>
  <si>
    <t>Nexeon Limited</t>
  </si>
  <si>
    <t xml:space="preserve">Stanford </t>
  </si>
  <si>
    <t>Academia</t>
  </si>
  <si>
    <t>https://suncat.stanford.edu/theory/research/metal-air-batteries</t>
  </si>
  <si>
    <t>https://engineering.stanford.edu/magazine/article/stanford-scientists-create-novel-silicon-electrodes-improve-lithium-ion-battery</t>
  </si>
  <si>
    <t xml:space="preserve">MIT </t>
  </si>
  <si>
    <t>https://energy.mit.edu/research/lithium-air-batteries/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</si>
  <si>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</si>
  <si>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</si>
  <si>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</si>
  <si>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</si>
  <si>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</si>
  <si>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Pennsylvania  State University</t>
  </si>
  <si>
    <t>https://www.research.psu.edu/sites/default/files/polysulfide-electrolyte-for-li-sulfur-battery.pdf</t>
  </si>
  <si>
    <t>https://www.psu.edu/news/research/story/novel-polymer-increase-energy-density-stability-lithium-ion-batteries/</t>
  </si>
  <si>
    <t>University of Notre Dame</t>
  </si>
  <si>
    <t>https://sites.nd.edu/maginn-group/jcesr/</t>
  </si>
  <si>
    <t>https://news.nd.edu/news/notre-dame-receives-tardec-grant-for-next-generation-batteries/</t>
  </si>
  <si>
    <t>University of Oxford</t>
  </si>
  <si>
    <t>https://www.faraday.ac.uk/research/beyond-lithium-ion/lithium-sulfur/</t>
  </si>
  <si>
    <t>https://eng.ox.ac.uk/monroe-research-group/research/rechargeable-metal-air-batteries/</t>
  </si>
  <si>
    <t>University of Colorado Boulder</t>
  </si>
  <si>
    <t>https://www.colorado.edu/lab/ecel/research</t>
  </si>
  <si>
    <t>University of Michigan</t>
  </si>
  <si>
    <t>https://news.umich.edu/1000-cycle-lithium-sulfur-battery-could-quintuple-electric-vehicle-ranges/</t>
  </si>
  <si>
    <t>https://cheresearch.engin.umich.edu/monroe/research/metailairbatteries.html</t>
  </si>
  <si>
    <t xml:space="preserve">Purdue University </t>
  </si>
  <si>
    <t>https://engineering.purdue.edu/ChE/news/2021/nsf-awards-1m-to-continue-research-to-develop-advanced-lis-batteries</t>
  </si>
  <si>
    <t xml:space="preserve">Brown University </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</si>
  <si>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</si>
  <si>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</si>
  <si>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</si>
  <si>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</si>
  <si>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</si>
  <si>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</si>
  <si>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Cornell University</t>
  </si>
  <si>
    <t>https://www.osti.gov/biblio/1874053</t>
  </si>
  <si>
    <t>https://news.cornell.edu/stories/2021/04/aluminum-anode-batteries-offer-sustainable-alternative</t>
  </si>
  <si>
    <t>https://energy.cornell.edu/news/new-hybrid-material-improves-performance-silicon-li-ion-batteries</t>
  </si>
  <si>
    <t>Army Research Laboratory</t>
  </si>
  <si>
    <t>Government</t>
  </si>
  <si>
    <t>https://apps.dtic.mil/sti/tr/pdf/ADA481576.pdf</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</si>
  <si>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</si>
  <si>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</si>
  <si>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</si>
  <si>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</si>
  <si>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Sandia National Laboratories</t>
  </si>
  <si>
    <t>https://www.sandia.gov/app/uploads/sites/82/2023/10/PR2023_504_Small_Leo_MLDES.pdf</t>
  </si>
  <si>
    <t>https://www.sandia.gov/research/publications/details/nanostructured-material-for-advanced-energy-storage-magnesium-battery-catho-2010-11-01/</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</si>
  <si>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</si>
  <si>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</si>
  <si>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</si>
  <si>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</si>
  <si>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SLAC National Accelerator Laboratory</t>
  </si>
  <si>
    <t>https://www6.slac.stanford.edu/media/scientists-probe-lithium-sulfur-batteries-real-time-m789jfc8q3i</t>
  </si>
  <si>
    <t>University of Chicago</t>
  </si>
  <si>
    <t>University of Illinois, Chicago</t>
  </si>
  <si>
    <t>https://engineering.uic.edu/news-stories/new-design-produces-true-lithium-air-battery/</t>
  </si>
  <si>
    <t>University of Kentucky</t>
  </si>
  <si>
    <t>https://cheng.engr.uky.edu/research/</t>
  </si>
  <si>
    <t>University of Utah</t>
  </si>
  <si>
    <t>Salt Lake City</t>
  </si>
  <si>
    <t>University of Waterloo</t>
  </si>
  <si>
    <t>https://uwaterloo.ca/news/news/chemists-make-breakthrough-road-creating-rechargeable</t>
  </si>
  <si>
    <t>https://uwaterloo.ca/news/news/waterloo-researchers-create-technology-produce-lighter-long</t>
  </si>
  <si>
    <t>Tsinghua University</t>
  </si>
  <si>
    <t>https://www.cce.tsinghua.edu.cn/en/info/1013/3621.htm</t>
  </si>
  <si>
    <t>https://www.tsinghua.edu.cn/en/info/1418/12027.htm</t>
  </si>
  <si>
    <t>Huazhong University of Science &amp; Technology</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</si>
  <si>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</si>
  <si>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</si>
  <si>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</si>
  <si>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</si>
  <si>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</si>
  <si>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</si>
  <si>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Shanghai Jiao Tong University</t>
  </si>
  <si>
    <t>https://dzb.sjtu.edu.cn/En/Data/View/3256</t>
  </si>
  <si>
    <t>Hunan University</t>
  </si>
  <si>
    <t>Wuhan University of Technology</t>
  </si>
  <si>
    <t>South China University of Technology</t>
  </si>
  <si>
    <t>Ecole Polytechnique Federale de Lausanne</t>
  </si>
  <si>
    <t>https://www.epfl.ch/labs/lmer/publications/</t>
  </si>
  <si>
    <t>Imperial College London</t>
  </si>
  <si>
    <t>https://www.imperial.ac.uk/electrochem-sci-eng/research/lithium-sulfur-batteries/</t>
  </si>
  <si>
    <t>University of Cambridge</t>
  </si>
  <si>
    <t>https://www.enterprise.cam.ac.uk/opportunities/high-energy-density-lithium-sulfur-batteries/</t>
  </si>
  <si>
    <t>https://www.cam.ac.uk/research/news/new-design-points-a-path-to-the-ultimate-battery</t>
  </si>
  <si>
    <t>https://www.cam.ac.uk/research/news/lifting-the-lid-on-silicon-batteries</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</si>
  <si>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</si>
  <si>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</si>
  <si>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</si>
  <si>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ETH Zurich</t>
  </si>
  <si>
    <t>https://www.research-collection.ethz.ch/handle/20.500.11850/608437</t>
  </si>
  <si>
    <t>Universidade de Sao Paulo</t>
  </si>
  <si>
    <t>https://eletroquimica.iqsc.usp.br/</t>
  </si>
  <si>
    <t>University of New South Wales Sydney</t>
  </si>
  <si>
    <t>University of Wollongong</t>
  </si>
  <si>
    <t>https://ro.uow.edu.au/theses1/653/</t>
  </si>
  <si>
    <t>https://ro.uow.edu.au/cgi/viewcontent.cgi?article=4996&amp;context=aiimpapers</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</si>
  <si>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</si>
  <si>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</si>
  <si>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</si>
  <si>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</si>
  <si>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</si>
  <si>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</si>
  <si>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</si>
  <si>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</si>
  <si>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</si>
  <si>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</si>
  <si>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</si>
  <si>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</si>
  <si>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</si>
  <si>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</si>
  <si>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</si>
  <si>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</si>
  <si>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</si>
  <si>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</si>
  <si>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</si>
  <si>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</si>
  <si>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</si>
  <si>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</si>
  <si>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Karlsruhe Institute of Technology</t>
  </si>
  <si>
    <t>https://publikationen.bibliothek.kit.edu/1000060431</t>
  </si>
  <si>
    <t>https://www.kit.edu/downloads/pi/PI_2019_001_Magnesium%20Batteries_Dawn%20of%20the%20Post-lithium%20Era.pdf</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</si>
  <si>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</si>
  <si>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</si>
  <si>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</si>
  <si>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</si>
  <si>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</si>
  <si>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</si>
  <si>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</si>
  <si>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</si>
  <si>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</si>
  <si>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</si>
  <si>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</si>
  <si>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</si>
  <si>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</si>
  <si>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National Institute for Material Science</t>
  </si>
  <si>
    <t>https://www.nims.go.jp/eng/research/group/rechargeable-battery/</t>
  </si>
  <si>
    <t>https://www.nims.go.jp/eng/news/press/2021/12/202112150.html</t>
  </si>
  <si>
    <t>https://www.nims.go.jp/eng/news/press/2019/11/201911070.html</t>
  </si>
  <si>
    <t>Maximum Voltage</t>
  </si>
  <si>
    <t>BRAND</t>
  </si>
  <si>
    <t>MODEL</t>
  </si>
  <si>
    <t>MAX_VOLTAGE</t>
  </si>
  <si>
    <t>NOMINAL_VOLTAGE</t>
  </si>
  <si>
    <t>DATA_SHEET</t>
  </si>
  <si>
    <t>Albuquerque, New Mexico</t>
  </si>
  <si>
    <t>Austin, Texas</t>
  </si>
  <si>
    <t>Louisville, Kentucky</t>
  </si>
  <si>
    <t>Providence, Rhode Island</t>
  </si>
  <si>
    <t>Richmond, Virginia</t>
  </si>
  <si>
    <t>Rochester, New York</t>
  </si>
  <si>
    <t>San Jose, California</t>
  </si>
  <si>
    <t>Tucson, Arizona</t>
  </si>
  <si>
    <t>Latitude</t>
  </si>
  <si>
    <t>Industry</t>
  </si>
  <si>
    <t>Singapore</t>
  </si>
  <si>
    <t>City_Geo</t>
  </si>
  <si>
    <t>Suwon</t>
  </si>
  <si>
    <t>Osaka</t>
  </si>
  <si>
    <t>Shenzhen</t>
  </si>
  <si>
    <t>Seoul</t>
  </si>
  <si>
    <t>Ningde</t>
  </si>
  <si>
    <t>Stafford</t>
  </si>
  <si>
    <t>Reading, Pennsylvania</t>
  </si>
  <si>
    <t>Mountain View, California</t>
  </si>
  <si>
    <t>Glendale, Wisconsin</t>
  </si>
  <si>
    <t>Hangzhou</t>
  </si>
  <si>
    <t>Alameda County, California</t>
  </si>
  <si>
    <t>San Leandro, California</t>
  </si>
  <si>
    <t>Lake Orion, Michigan</t>
  </si>
  <si>
    <t>Cypress, California</t>
  </si>
  <si>
    <t>Mississauga</t>
  </si>
  <si>
    <t>Luoyang</t>
  </si>
  <si>
    <t>Hefei</t>
  </si>
  <si>
    <t>Frickenhausen</t>
  </si>
  <si>
    <t>Jiangsu</t>
  </si>
  <si>
    <t>Hayward, California</t>
  </si>
  <si>
    <t>Oslo</t>
  </si>
  <si>
    <t>Minato, Tokyo</t>
  </si>
  <si>
    <t>Carson City, Nevada</t>
  </si>
  <si>
    <t>Brisbane</t>
  </si>
  <si>
    <t>Tel Aviv</t>
  </si>
  <si>
    <t>Kawanishi, Hyōgo</t>
  </si>
  <si>
    <t>Milan</t>
  </si>
  <si>
    <t>Berkeley, California</t>
  </si>
  <si>
    <t>Fremont, California</t>
  </si>
  <si>
    <t>Woburn, Massachusetts</t>
  </si>
  <si>
    <t>Palo Alto, California</t>
  </si>
  <si>
    <t>Irvine, California</t>
  </si>
  <si>
    <t>Woodinville, Washington</t>
  </si>
  <si>
    <t>Abingdon-on-Thames</t>
  </si>
  <si>
    <t>Stanford, California</t>
  </si>
  <si>
    <t>Cambridge, Massachusetts</t>
  </si>
  <si>
    <t>College Park, Maryland</t>
  </si>
  <si>
    <t>University Park</t>
  </si>
  <si>
    <t>Notre Dame, Indiana</t>
  </si>
  <si>
    <t>Oxford</t>
  </si>
  <si>
    <t>Boulder, Colorado</t>
  </si>
  <si>
    <t>Ann Arbor, Michigan</t>
  </si>
  <si>
    <t>West Lafayette, Indiana</t>
  </si>
  <si>
    <t>Urbana, Illinois</t>
  </si>
  <si>
    <t>Ithaca, New York</t>
  </si>
  <si>
    <t>Adelphi, Maryland</t>
  </si>
  <si>
    <t>Lemont, Illinois</t>
  </si>
  <si>
    <t>Richland, California</t>
  </si>
  <si>
    <t>Menlo Park, California</t>
  </si>
  <si>
    <t>Lexington, Kentucky</t>
  </si>
  <si>
    <t>Waterloo, New Kent County, Virginia</t>
  </si>
  <si>
    <t>Beijing</t>
  </si>
  <si>
    <t>Wuhan</t>
  </si>
  <si>
    <t>Xi'an</t>
  </si>
  <si>
    <t>Shanghai</t>
  </si>
  <si>
    <t>Changsha</t>
  </si>
  <si>
    <t>Guangzhou</t>
  </si>
  <si>
    <t>Lausanne</t>
  </si>
  <si>
    <t>London</t>
  </si>
  <si>
    <t>Cambridge</t>
  </si>
  <si>
    <t>Lyngby-Taarbæk Municipality</t>
  </si>
  <si>
    <t>Zürich</t>
  </si>
  <si>
    <t>São Paulo</t>
  </si>
  <si>
    <t>Sydney</t>
  </si>
  <si>
    <t>Wollongong</t>
  </si>
  <si>
    <t>Halifax, Nova Scotia</t>
  </si>
  <si>
    <t>Karlsruhe</t>
  </si>
  <si>
    <t>Aachen</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</si>
  <si>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</si>
  <si>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</si>
  <si>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</si>
  <si>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</si>
  <si>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</si>
  <si>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</si>
  <si>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</si>
  <si>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</si>
  <si>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</si>
  <si>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</si>
  <si>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</si>
  <si>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</si>
  <si>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</si>
  <si>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</si>
  <si>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</si>
  <si>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</si>
  <si>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</si>
  <si>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</si>
  <si>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</si>
  <si>
    <t>Texas A&amp;M University</t>
  </si>
  <si>
    <t>https://engineering.tamu.edu/news/2023/12/researchers-investigate-advanced-energy-storage-solutions.html</t>
  </si>
  <si>
    <t>College Station</t>
  </si>
  <si>
    <t>Monash University</t>
  </si>
  <si>
    <t>https://research.monash.edu/en/publications/the-potential-for-ionic-liquid-electrolytes-to-stabilise-the-magn</t>
  </si>
  <si>
    <t>Melbourne</t>
  </si>
  <si>
    <t>Drexel University</t>
  </si>
  <si>
    <t>https://drexel.edu/news/archive/2022/february/lithium-sulfur-cathode-carbonate-electrolyte</t>
  </si>
  <si>
    <t>https://drexel.edu/news/archive/2019/february/mxene-silicon-anode</t>
  </si>
  <si>
    <t>Philadelphia</t>
  </si>
  <si>
    <t>University of North Texas</t>
  </si>
  <si>
    <t>https://news.unt.edu/news-releases/researchers-unt-create-environmentally-friendly-more-efficient-replacement-lithium-ion</t>
  </si>
  <si>
    <t>Denton</t>
  </si>
  <si>
    <t>Missouri University of Science and Technology</t>
  </si>
  <si>
    <t>https://news.mst.edu/2016/05/missouri-st-team-boosts-lithium-ion-battery-performance/</t>
  </si>
  <si>
    <t>https://digital.library.unt.edu/ark:/67531/metadc831041/#who</t>
  </si>
  <si>
    <t>Rolla</t>
  </si>
  <si>
    <t>Jiaxing University</t>
  </si>
  <si>
    <t>https://www.nature.com/articles/s41598-022-14080-6</t>
  </si>
  <si>
    <t>Jiaxing</t>
  </si>
  <si>
    <t>University of Münster</t>
  </si>
  <si>
    <t>https://www.uni-muenster.de/news/view.php?cmdid=13863</t>
  </si>
  <si>
    <t>https://www.uni-muenster.de/news/view.php?cmdid=11470</t>
  </si>
  <si>
    <t>https://www.uni-muenster.de/MEET/en/presse/news/pre-Lithiation-process-silicon-anode.shtml</t>
  </si>
  <si>
    <t>Münster</t>
  </si>
  <si>
    <t>University of the Western Cape</t>
  </si>
  <si>
    <t>https://www.uwc.ac.za/news-and-announcements/news/uwc-and-battcos-home-grown-lithium-ion-battery-948</t>
  </si>
  <si>
    <t>Cape Town</t>
  </si>
  <si>
    <t>Mullen Technologies</t>
  </si>
  <si>
    <t>https://www.mullenusa.com/battery</t>
  </si>
  <si>
    <t>Brea</t>
  </si>
  <si>
    <t>Lithium Air Industries</t>
  </si>
  <si>
    <t>Battrixx</t>
  </si>
  <si>
    <t>https://www.battrixx.com/</t>
  </si>
  <si>
    <t>Mumbai</t>
  </si>
  <si>
    <t>Theion</t>
  </si>
  <si>
    <t>https://www.theion.de/</t>
  </si>
  <si>
    <t>Berlin</t>
  </si>
  <si>
    <t>NEO Battery Materials</t>
  </si>
  <si>
    <t>https://neobatterymaterials.com/</t>
  </si>
  <si>
    <t>Ontario</t>
  </si>
  <si>
    <t>Advano</t>
  </si>
  <si>
    <t>https://www.advano.io/</t>
  </si>
  <si>
    <t>New Orleans</t>
  </si>
  <si>
    <t>Shiv Nadar University</t>
  </si>
  <si>
    <t>https://research.snu.edu.in/publication/halogen-free-flame-retardant-sulfur-copolymers-with-stable-lis</t>
  </si>
  <si>
    <t>Greater Noida</t>
  </si>
  <si>
    <t>Indian Institute of Technology, Bombay</t>
  </si>
  <si>
    <t>https://www.ese.iitb.ac.in/~ECEL/?page_id=599</t>
  </si>
  <si>
    <t>https://rnd.iitb.ac.in/technology/rechargeable-metal-air-batteries</t>
  </si>
  <si>
    <t>Bombay</t>
  </si>
  <si>
    <t>Abound Energy</t>
  </si>
  <si>
    <t>https://www.abound.energy/zinc-battery-initiative-seeks-to-frame-the-mineral-as-lithium-alternative/</t>
  </si>
  <si>
    <t>Vancouver</t>
  </si>
  <si>
    <t>Indiana University Bloomington</t>
  </si>
  <si>
    <t>https://nano.indiana.edu/publication/organotrisulfide-a-high-capacity-cathode-material-for-rechargeable-lithium-batteries/</t>
  </si>
  <si>
    <t>Bloomington IN</t>
  </si>
  <si>
    <t>Polarium</t>
  </si>
  <si>
    <t>Stockholm</t>
  </si>
  <si>
    <t>University of Surrey</t>
  </si>
  <si>
    <t>https://www.surrey.ac.uk/fees-and-funding/studentships/cathode-development-lithium-sulfur-batteries</t>
  </si>
  <si>
    <t>https://www.surrey.ac.uk/nanoelectronics-centre/research/energy-storage</t>
  </si>
  <si>
    <t>Surrey</t>
  </si>
  <si>
    <t>McMaster University</t>
  </si>
  <si>
    <t>https://mrmes.mcmaster.ca/research/cathode-materials-for-lithium-ion-batteries</t>
  </si>
  <si>
    <t>https://mrmes.mcmaster.ca/research/metal-air%20batteries</t>
  </si>
  <si>
    <t>Hamilton</t>
  </si>
  <si>
    <t>Western University</t>
  </si>
  <si>
    <t>https://www.eng.uwo.ca/nanoenergy/research/research_interests/lithium_sulfur_batteries/index.html</t>
  </si>
  <si>
    <t>https://www.eng.uwo.ca/nanoenergy/research/research_interests/metal_air_batteries/index.html</t>
  </si>
  <si>
    <t>London, ON</t>
  </si>
  <si>
    <t>University of Liverpool</t>
  </si>
  <si>
    <t>https://news.liverpool.ac.uk/2024/02/15/li-ion-conductor-discovery-unlocks-new-direction-for-sustainable-batteries/</t>
  </si>
  <si>
    <t>https://news.liverpool.ac.uk/2021/05/06/significant-progress-in-lithium-air-battery-development/</t>
  </si>
  <si>
    <t>Liverpool</t>
  </si>
  <si>
    <t>https://www.lithiumair.us/Contactus.html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</si>
</sst>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scheme val="minor"/>
    </font>
    <font>
      <sz val="12"/>
      <color theme="1"/>
      <name val="Calibri"/>
      <family val="2"/>
      <scheme val="minor"/>
    </font>
    <font>
      <u/>
      <sz val="12"/>
      <color rgb="FF0000FF"/>
      <name val="Calibri"/>
      <family val="2"/>
    </font>
    <font>
      <sz val="11"/>
      <color rgb="FF393E40"/>
      <name val="Alibaba-puhuiti-regular"/>
    </font>
    <font>
      <u/>
      <sz val="12"/>
      <color rgb="FF0563C1"/>
      <name val="Calibri"/>
      <family val="2"/>
    </font>
    <font>
      <sz val="12"/>
      <color rgb="FF000000"/>
      <name val="Calibri"/>
      <family val="2"/>
      <scheme val="minor"/>
    </font>
    <font>
      <u/>
      <sz val="12"/>
      <color theme="10"/>
      <name val="Calibri"/>
      <family val="2"/>
      <scheme val="minor"/>
    </font>
    <font>
      <u/>
      <sz val="12"/>
      <color rgb="FF0563C1"/>
      <name val="Calibri"/>
      <family val="2"/>
      <scheme val="minor"/>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ADB9CA"/>
        <bgColor rgb="FFADB9CA"/>
      </patternFill>
    </fill>
  </fills>
  <borders count="2">
    <border>
      <left/>
      <right/>
      <top/>
      <bottom/>
      <diagonal/>
    </border>
    <border>
      <left/>
      <right/>
      <top/>
      <bottom/>
      <diagonal/>
    </border>
  </borders>
  <cellStyleXfs count="2">
    <xf numFmtId="0" fontId="0" fillId="0" borderId="0"/>
    <xf numFmtId="0" fontId="18" fillId="0" borderId="0" applyNumberFormat="0" applyFill="0" applyBorder="0" applyAlignment="0" applyProtection="0"/>
  </cellStyleXfs>
  <cellXfs count="29">
    <xf numFmtId="0" fontId="0" fillId="0" borderId="0" xfId="0"/>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0" fillId="0" borderId="0" xfId="0" applyFont="1" applyAlignment="1">
      <alignment horizontal="center" vertical="center"/>
    </xf>
    <xf numFmtId="0" fontId="7" fillId="3" borderId="0" xfId="0" applyFont="1" applyFill="1" applyAlignment="1">
      <alignment horizontal="center" vertical="center" wrapText="1"/>
    </xf>
    <xf numFmtId="0" fontId="11" fillId="0" borderId="0" xfId="0" applyFont="1" applyAlignment="1">
      <alignment horizontal="center" vertical="center"/>
    </xf>
    <xf numFmtId="0" fontId="6" fillId="3" borderId="0" xfId="0" applyFont="1" applyFill="1" applyAlignment="1">
      <alignment horizontal="center" vertical="center"/>
    </xf>
    <xf numFmtId="0" fontId="12" fillId="2" borderId="0" xfId="0" applyFont="1" applyFill="1" applyAlignment="1">
      <alignment horizontal="center" wrapText="1"/>
    </xf>
    <xf numFmtId="0" fontId="12" fillId="2" borderId="0" xfId="0" applyFont="1" applyFill="1" applyAlignment="1">
      <alignment horizont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4" fillId="0" borderId="0" xfId="0" applyFont="1"/>
    <xf numFmtId="0" fontId="3" fillId="0" borderId="0" xfId="0" applyFont="1"/>
    <xf numFmtId="0" fontId="2" fillId="0" borderId="0" xfId="0" applyFont="1"/>
    <xf numFmtId="0" fontId="11" fillId="0" borderId="0" xfId="0" applyFont="1"/>
    <xf numFmtId="0" fontId="1" fillId="0" borderId="0" xfId="0" applyFont="1"/>
    <xf numFmtId="0" fontId="19" fillId="0" borderId="0" xfId="0" applyFont="1"/>
    <xf numFmtId="0" fontId="1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12" Type="http://schemas.openxmlformats.org/officeDocument/2006/relationships/connections" Target="connections.xml"/><Relationship Id="rId17" Type="http://schemas.microsoft.com/office/2017/06/relationships/rdRichValue" Target="richData/rdrichvalue.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20/07/relationships/rdRichValueWebImage" Target="richData/rdRichValueWebImage.xml"/><Relationship Id="rId20" Type="http://schemas.microsoft.com/office/2017/06/relationships/richStyles" Target="richData/richStyles.xml"/><Relationship Id="rId1" Type="http://schemas.openxmlformats.org/officeDocument/2006/relationships/worksheet" Target="worksheets/sheet1.xml"/><Relationship Id="rId11" Type="http://schemas.openxmlformats.org/officeDocument/2006/relationships/theme" Target="theme/theme1.xml"/><Relationship Id="rId24" Type="http://schemas.openxmlformats.org/officeDocument/2006/relationships/calcChain" Target="calcChain.xml"/><Relationship Id="rId15" Type="http://schemas.openxmlformats.org/officeDocument/2006/relationships/sheetMetadata" Target="metadata.xml"/><Relationship Id="rId23" Type="http://schemas.microsoft.com/office/2017/06/relationships/rdRichValueTypes" Target="richData/rdRichValueTypes.xml"/><Relationship Id="rId10" Type="http://customschemas.google.com/relationships/workbookmetadata" Target="metadata"/><Relationship Id="rId19" Type="http://schemas.microsoft.com/office/2017/06/relationships/rdArray" Target="richData/rdarray.xml"/><Relationship Id="rId4" Type="http://schemas.openxmlformats.org/officeDocument/2006/relationships/worksheet" Target="worksheets/sheet4.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2645723e4c6975ff4c578c04da130f2e&amp;qlt=95" TargetMode="External"/><Relationship Id="rId299" Type="http://schemas.openxmlformats.org/officeDocument/2006/relationships/hyperlink" Target="https://www.bing.com/th?id=OSK.81c642b6f020beaf30838adcfb0cfce3&amp;qlt=95" TargetMode="External"/><Relationship Id="rId21" Type="http://schemas.openxmlformats.org/officeDocument/2006/relationships/hyperlink" Target="https://www.bing.com/th?id=OSK.9aeb7704dc3c98a1579d6ebfc09a959c&amp;qlt=95" TargetMode="External"/><Relationship Id="rId63" Type="http://schemas.openxmlformats.org/officeDocument/2006/relationships/hyperlink" Target="https://www.bing.com/th?id=OSK.ad4fc4e37658b133b3caac894593fe20&amp;qlt=95" TargetMode="External"/><Relationship Id="rId159" Type="http://schemas.openxmlformats.org/officeDocument/2006/relationships/hyperlink" Target="https://www.bing.com/th?id=OSK.b5db51af422d5fc9ff8603d837fa3954&amp;qlt=95" TargetMode="External"/><Relationship Id="rId170" Type="http://schemas.openxmlformats.org/officeDocument/2006/relationships/hyperlink" Target="https://www.bing.com/images/search?form=xlimg&amp;q=Boulder,%20Colorado" TargetMode="External"/><Relationship Id="rId226" Type="http://schemas.openxmlformats.org/officeDocument/2006/relationships/hyperlink" Target="https://www.bing.com/images/search?form=xlimg&amp;q=Lausanne" TargetMode="External"/><Relationship Id="rId268" Type="http://schemas.openxmlformats.org/officeDocument/2006/relationships/hyperlink" Target="https://www.bing.com/images/search?form=xlimg&amp;q=Stillwater,%20Oklahoma" TargetMode="External"/><Relationship Id="rId32" Type="http://schemas.openxmlformats.org/officeDocument/2006/relationships/hyperlink" Target="https://www.bing.com/images/search?form=xlimg&amp;q=New%20York%20City" TargetMode="External"/><Relationship Id="rId74" Type="http://schemas.openxmlformats.org/officeDocument/2006/relationships/hyperlink" Target="https://www.bing.com/images/search?form=xlimg&amp;q=Ontario" TargetMode="External"/><Relationship Id="rId128" Type="http://schemas.openxmlformats.org/officeDocument/2006/relationships/hyperlink" Target="https://www.bing.com/images/search?form=xlimg&amp;q=Fremont,%20California" TargetMode="External"/><Relationship Id="rId5" Type="http://schemas.openxmlformats.org/officeDocument/2006/relationships/hyperlink" Target="https://www.bing.com/th?id=OSK.gHh-_Z_2OvkR7HT7cJYWdFAjvvyCMEFwX09VnX5XnQw&amp;qlt=95" TargetMode="External"/><Relationship Id="rId181" Type="http://schemas.openxmlformats.org/officeDocument/2006/relationships/hyperlink" Target="https://www.bing.com/th?id=OSK.nHbqoFMNARrtWt0wiMzXW2V-zzpYpnj_OOn9dm3n0sg&amp;qlt=95" TargetMode="External"/><Relationship Id="rId237" Type="http://schemas.openxmlformats.org/officeDocument/2006/relationships/hyperlink" Target="https://www.bing.com/th?id=OSK.242464c3f9473aac8db1b89a99827b24&amp;qlt=95" TargetMode="External"/><Relationship Id="rId279" Type="http://schemas.openxmlformats.org/officeDocument/2006/relationships/hyperlink" Target="https://www.bing.com/th?id=OSK.ffdd3b3273d02c76897b944b2bd7f440&amp;qlt=95" TargetMode="External"/><Relationship Id="rId43" Type="http://schemas.openxmlformats.org/officeDocument/2006/relationships/hyperlink" Target="https://www.bing.com/th?id=OSK.67d4927dd1018d91609f188d8a5b84fb&amp;qlt=95" TargetMode="External"/><Relationship Id="rId139" Type="http://schemas.openxmlformats.org/officeDocument/2006/relationships/hyperlink" Target="https://www.bing.com/th?id=OSK.4d57c61638d14ed19a292de2786bef62&amp;qlt=95" TargetMode="External"/><Relationship Id="rId290" Type="http://schemas.openxmlformats.org/officeDocument/2006/relationships/hyperlink" Target="https://www.bing.com/images/search?form=xlimg&amp;q=Cape%20Town" TargetMode="External"/><Relationship Id="rId304" Type="http://schemas.openxmlformats.org/officeDocument/2006/relationships/hyperlink" Target="https://www.bing.com/images/search?form=xlimg&amp;q=Vancouver" TargetMode="External"/><Relationship Id="rId85" Type="http://schemas.openxmlformats.org/officeDocument/2006/relationships/hyperlink" Target="https://www.bing.com/th?id=OSK.d986bfcbb9d910ec03b2e238b941c9ec&amp;qlt=95" TargetMode="External"/><Relationship Id="rId150" Type="http://schemas.openxmlformats.org/officeDocument/2006/relationships/hyperlink" Target="https://www.bing.com/images/search?form=xlimg&amp;q=King%20County,%20Washington" TargetMode="External"/><Relationship Id="rId192" Type="http://schemas.openxmlformats.org/officeDocument/2006/relationships/hyperlink" Target="https://www.bing.com/images/search?form=xlimg&amp;q=Tompkins%20County,%20New%20York" TargetMode="External"/><Relationship Id="rId206" Type="http://schemas.openxmlformats.org/officeDocument/2006/relationships/hyperlink" Target="https://www.bing.com/images/search?form=xlimg&amp;q=Menlo%20Park,%20California" TargetMode="External"/><Relationship Id="rId248" Type="http://schemas.openxmlformats.org/officeDocument/2006/relationships/hyperlink" Target="https://www.bing.com/images/search?form=xlimg&amp;q=DeKalb%20County,%20Georgia" TargetMode="External"/><Relationship Id="rId12" Type="http://schemas.openxmlformats.org/officeDocument/2006/relationships/hyperlink" Target="https://www.bing.com/images/search?form=xlimg&amp;q=Shenzhen" TargetMode="External"/><Relationship Id="rId108" Type="http://schemas.openxmlformats.org/officeDocument/2006/relationships/hyperlink" Target="https://www.bing.com/images/search?form=xlimg&amp;q=Carson%20City,%20Nevada" TargetMode="External"/><Relationship Id="rId315" Type="http://schemas.openxmlformats.org/officeDocument/2006/relationships/hyperlink" Target="https://www.bing.com/th?id=OSK.1d3af8064913ffd52f0eaa71de60b4e7&amp;qlt=95" TargetMode="External"/><Relationship Id="rId54" Type="http://schemas.openxmlformats.org/officeDocument/2006/relationships/hyperlink" Target="https://www.bing.com/images/search?form=xlimg&amp;q=Milwaukee%20County,%20Wisconsin" TargetMode="External"/><Relationship Id="rId96" Type="http://schemas.openxmlformats.org/officeDocument/2006/relationships/hyperlink" Target="https://www.bing.com/images/search?form=xlimg&amp;q=Tucson,%20Arizona" TargetMode="External"/><Relationship Id="rId161" Type="http://schemas.openxmlformats.org/officeDocument/2006/relationships/hyperlink" Target="https://www.bing.com/th?id=OSK.72d6a36a92c871c606e58aefa5715474&amp;qlt=95" TargetMode="External"/><Relationship Id="rId217" Type="http://schemas.openxmlformats.org/officeDocument/2006/relationships/hyperlink" Target="https://www.bing.com/th?id=OSK.6b2c3c4ec572e7c47c50099b314497cf&amp;qlt=95" TargetMode="External"/><Relationship Id="rId259" Type="http://schemas.openxmlformats.org/officeDocument/2006/relationships/hyperlink" Target="https://www.bing.com/th?id=OSK.67a4d52cebff13d23967245783c4846f&amp;qlt=95" TargetMode="External"/><Relationship Id="rId23" Type="http://schemas.openxmlformats.org/officeDocument/2006/relationships/hyperlink" Target="https://www.bing.com/th?id=OSK.30f6ffb26c364242598d48e9d6059bfb&amp;qlt=95" TargetMode="External"/><Relationship Id="rId119" Type="http://schemas.openxmlformats.org/officeDocument/2006/relationships/hyperlink" Target="https://www.bing.com/th?id=OSK.15d87b31f725c182bde874aa40d5f3ff&amp;qlt=95" TargetMode="External"/><Relationship Id="rId270" Type="http://schemas.openxmlformats.org/officeDocument/2006/relationships/hyperlink" Target="https://www.bing.com/images/search?form=xlimg&amp;q=Tempe,%20Arizona" TargetMode="External"/><Relationship Id="rId65" Type="http://schemas.openxmlformats.org/officeDocument/2006/relationships/hyperlink" Target="https://www.bing.com/th?id=OSK.b4e1d5e0e8cf653200ee5d3abf085b6a&amp;qlt=95" TargetMode="External"/><Relationship Id="rId130" Type="http://schemas.openxmlformats.org/officeDocument/2006/relationships/hyperlink" Target="https://www.bing.com/images/search?form=xlimg&amp;q=Woburn,%20Massachusetts" TargetMode="External"/><Relationship Id="rId172" Type="http://schemas.openxmlformats.org/officeDocument/2006/relationships/hyperlink" Target="https://www.bing.com/images/search?form=xlimg&amp;q=Boulder%20County,%20Colorado" TargetMode="External"/><Relationship Id="rId228" Type="http://schemas.openxmlformats.org/officeDocument/2006/relationships/hyperlink" Target="https://www.bing.com/images/search?form=xlimg&amp;q=Switzerland"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1c683c9ace9e4f9b55a73b03aa9882a5&amp;qlt=95" TargetMode="External"/><Relationship Id="rId260" Type="http://schemas.openxmlformats.org/officeDocument/2006/relationships/hyperlink" Target="https://www.bing.com/images/search?form=xlimg&amp;q=Karlsruhe" TargetMode="External"/><Relationship Id="rId281" Type="http://schemas.openxmlformats.org/officeDocument/2006/relationships/hyperlink" Target="https://www.bing.com/th?id=OSK.4ac07b42b1315ad1620f8f80a7763b56&amp;qlt=95" TargetMode="External"/><Relationship Id="rId316" Type="http://schemas.openxmlformats.org/officeDocument/2006/relationships/hyperlink" Target="https://www.bing.com/images/search?form=xlimg&amp;q=London,%20Ontario" TargetMode="External"/><Relationship Id="rId34" Type="http://schemas.openxmlformats.org/officeDocument/2006/relationships/hyperlink" Target="https://www.bing.com/images/search?form=xlimg&amp;q=Ningde" TargetMode="External"/><Relationship Id="rId55" Type="http://schemas.openxmlformats.org/officeDocument/2006/relationships/hyperlink" Target="https://www.bing.com/th?id=OSK.96164aa7373b216035b72d995312efe5&amp;qlt=95" TargetMode="External"/><Relationship Id="rId76" Type="http://schemas.openxmlformats.org/officeDocument/2006/relationships/hyperlink" Target="https://www.bing.com/images/search?form=xlimg&amp;q=Canada" TargetMode="External"/><Relationship Id="rId97" Type="http://schemas.openxmlformats.org/officeDocument/2006/relationships/hyperlink" Target="https://www.bing.com/th?id=OSK.d08ec933d1ab8a7e76caa43cb7b176f7&amp;qlt=95" TargetMode="External"/><Relationship Id="rId120" Type="http://schemas.openxmlformats.org/officeDocument/2006/relationships/hyperlink" Target="https://www.bing.com/images/search?form=xlimg&amp;q=Kawanishi,%20Hy%c5%8dgo" TargetMode="External"/><Relationship Id="rId141" Type="http://schemas.openxmlformats.org/officeDocument/2006/relationships/hyperlink" Target="https://www.bing.com/th?id=OSK.0642fe82b9256202edc45876421721d8&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Centre%20County,%20Pennsylvania" TargetMode="External"/><Relationship Id="rId183" Type="http://schemas.openxmlformats.org/officeDocument/2006/relationships/hyperlink" Target="https://www.bing.com/th?id=OSK.cdd38e211e2d9dba63a67ab93f7bb48e&amp;qlt=95" TargetMode="External"/><Relationship Id="rId218" Type="http://schemas.openxmlformats.org/officeDocument/2006/relationships/hyperlink" Target="https://www.bing.com/images/search?form=xlimg&amp;q=Wuhan" TargetMode="External"/><Relationship Id="rId239" Type="http://schemas.openxmlformats.org/officeDocument/2006/relationships/hyperlink" Target="https://www.bing.com/th?id=OSK.380316b6ec7e3f5c2fadae3206181af4&amp;qlt=95" TargetMode="External"/><Relationship Id="rId250" Type="http://schemas.openxmlformats.org/officeDocument/2006/relationships/hyperlink" Target="https://www.bing.com/images/search?form=xlimg&amp;q=Miami" TargetMode="External"/><Relationship Id="rId271" Type="http://schemas.openxmlformats.org/officeDocument/2006/relationships/hyperlink" Target="https://www.bing.com/th?id=OSK.bca2bf2dca2990359c23435f343ea394&amp;qlt=95" TargetMode="External"/><Relationship Id="rId292" Type="http://schemas.openxmlformats.org/officeDocument/2006/relationships/hyperlink" Target="https://www.bing.com/images/search?form=xlimg&amp;q=South%20Africa" TargetMode="External"/><Relationship Id="rId306" Type="http://schemas.openxmlformats.org/officeDocument/2006/relationships/hyperlink" Target="https://www.bing.com/images/search?form=xlimg&amp;q=Bloomington,%20Indiana" TargetMode="External"/><Relationship Id="rId24" Type="http://schemas.openxmlformats.org/officeDocument/2006/relationships/hyperlink" Target="https://www.bing.com/images/search?form=xlimg&amp;q=Austin,%20Texas" TargetMode="External"/><Relationship Id="rId45" Type="http://schemas.openxmlformats.org/officeDocument/2006/relationships/hyperlink" Target="https://www.bing.com/th?id=OSK.c0f48a00a886f88a029a26281539052d&amp;qlt=95" TargetMode="External"/><Relationship Id="rId66" Type="http://schemas.openxmlformats.org/officeDocument/2006/relationships/hyperlink" Target="https://www.bing.com/images/search?form=xlimg&amp;q=Oakland%20County,%20Michigan" TargetMode="External"/><Relationship Id="rId87" Type="http://schemas.openxmlformats.org/officeDocument/2006/relationships/hyperlink" Target="https://www.bing.com/th?id=OSK.7_iYqjXftHmThTCYlh51zbqPoNnoe4Qk7UaH59Ba1Z0&amp;qlt=95" TargetMode="External"/><Relationship Id="rId110" Type="http://schemas.openxmlformats.org/officeDocument/2006/relationships/hyperlink" Target="https://www.bing.com/images/search?form=xlimg&amp;q=Brisbane" TargetMode="External"/><Relationship Id="rId131" Type="http://schemas.openxmlformats.org/officeDocument/2006/relationships/hyperlink" Target="https://www.bing.com/th?id=OSK.b789c64b60a6f9f41e3b0e7c28f61939&amp;qlt=95" TargetMode="External"/><Relationship Id="rId152" Type="http://schemas.openxmlformats.org/officeDocument/2006/relationships/hyperlink" Target="https://www.bing.com/images/search?form=xlimg&amp;q=Seattle" TargetMode="External"/><Relationship Id="rId173" Type="http://schemas.openxmlformats.org/officeDocument/2006/relationships/hyperlink" Target="https://www.bing.com/th?id=OSK.a00f32075bf5d14615bbaf8f81a6b2f3&amp;qlt=95" TargetMode="External"/><Relationship Id="rId194" Type="http://schemas.openxmlformats.org/officeDocument/2006/relationships/hyperlink" Target="https://www.bing.com/images/search?form=xlimg&amp;q=Adelphi,%20Maryland" TargetMode="External"/><Relationship Id="rId208" Type="http://schemas.openxmlformats.org/officeDocument/2006/relationships/hyperlink" Target="https://www.bing.com/images/search?form=xlimg&amp;q=San%20Mateo%20County,%20California" TargetMode="External"/><Relationship Id="rId229" Type="http://schemas.openxmlformats.org/officeDocument/2006/relationships/hyperlink" Target="https://www.bing.com/th?id=OSK.7ddce92533c67fdedfdb53a480c51920&amp;qlt=95" TargetMode="External"/><Relationship Id="rId240" Type="http://schemas.openxmlformats.org/officeDocument/2006/relationships/hyperlink" Target="https://www.bing.com/images/search?form=xlimg&amp;q=Brazil" TargetMode="External"/><Relationship Id="rId261" Type="http://schemas.openxmlformats.org/officeDocument/2006/relationships/hyperlink" Target="https://www.bing.com/th?id=OSK.d7LjIQGIilab1ijJdTdscP_ZRhsu8MI17ZH7Oo4i2w4&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bf0f998c2de5e8a9a257dc9c4489251e&amp;qlt=95" TargetMode="External"/><Relationship Id="rId56" Type="http://schemas.openxmlformats.org/officeDocument/2006/relationships/hyperlink" Target="https://www.bing.com/images/search?form=xlimg&amp;q=Milwaukee" TargetMode="External"/><Relationship Id="rId77" Type="http://schemas.openxmlformats.org/officeDocument/2006/relationships/hyperlink" Target="https://www.bing.com/th?id=OSK.df901d35056edd3f22f0a92e07dcf5fd&amp;qlt=95" TargetMode="External"/><Relationship Id="rId100" Type="http://schemas.openxmlformats.org/officeDocument/2006/relationships/hyperlink" Target="https://www.bing.com/images/search?form=xlimg&amp;q=Oslo" TargetMode="External"/><Relationship Id="rId282" Type="http://schemas.openxmlformats.org/officeDocument/2006/relationships/hyperlink" Target="https://www.bing.com/images/search?form=xlimg&amp;q=Denton,%20Texas" TargetMode="External"/><Relationship Id="rId317" Type="http://schemas.openxmlformats.org/officeDocument/2006/relationships/hyperlink" Target="https://www.bing.com/th?id=OSK.e14eaea1fe35b1910dd18d9c364abbcc&amp;qlt=95"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Pima%20County,%20Arizona" TargetMode="External"/><Relationship Id="rId121" Type="http://schemas.openxmlformats.org/officeDocument/2006/relationships/hyperlink" Target="https://www.bing.com/th?id=OSK.726851ce337c28fe6cb7928c20051563&amp;qlt=95" TargetMode="External"/><Relationship Id="rId142" Type="http://schemas.openxmlformats.org/officeDocument/2006/relationships/hyperlink" Target="https://www.bing.com/images/search?form=xlimg&amp;q=Irvine,%20California" TargetMode="External"/><Relationship Id="rId163" Type="http://schemas.openxmlformats.org/officeDocument/2006/relationships/hyperlink" Target="https://www.bing.com/th?id=OSK.3805452b662e3e31259bcb2e8203d65a&amp;qlt=95" TargetMode="External"/><Relationship Id="rId184" Type="http://schemas.openxmlformats.org/officeDocument/2006/relationships/hyperlink" Target="https://www.bing.com/images/search?form=xlimg&amp;q=Providence%20County,%20Rhode%20Island" TargetMode="External"/><Relationship Id="rId219" Type="http://schemas.openxmlformats.org/officeDocument/2006/relationships/hyperlink" Target="https://www.bing.com/th?id=OSK.F7aHvcewwRig5n4lJXwfQoJQFq_pYiHu9rWphnMZkIQ&amp;qlt=95" TargetMode="External"/><Relationship Id="rId230" Type="http://schemas.openxmlformats.org/officeDocument/2006/relationships/hyperlink" Target="https://www.bing.com/images/search?form=xlimg&amp;q=Z%c3%bcrich" TargetMode="External"/><Relationship Id="rId251" Type="http://schemas.openxmlformats.org/officeDocument/2006/relationships/hyperlink" Target="https://www.bing.com/th?id=OSK.1d2daf2d5e8d9d5dd00ea10f26ade543&amp;qlt=95" TargetMode="External"/><Relationship Id="rId25" Type="http://schemas.openxmlformats.org/officeDocument/2006/relationships/hyperlink" Target="https://www.bing.com/th?id=OSK.469118d073be505fc3fa0ba6095bad49&amp;qlt=95" TargetMode="External"/><Relationship Id="rId46" Type="http://schemas.openxmlformats.org/officeDocument/2006/relationships/hyperlink" Target="https://www.bing.com/images/search?form=xlimg&amp;q=Mountain%20View,%20California" TargetMode="External"/><Relationship Id="rId67" Type="http://schemas.openxmlformats.org/officeDocument/2006/relationships/hyperlink" Target="https://www.bing.com/th?id=OSK.b861fdc3c6b4304add821bf99e9fcd0c&amp;qlt=95" TargetMode="External"/><Relationship Id="rId272" Type="http://schemas.openxmlformats.org/officeDocument/2006/relationships/hyperlink" Target="https://www.bing.com/images/search?form=xlimg&amp;q=St.%20Louis" TargetMode="External"/><Relationship Id="rId293" Type="http://schemas.openxmlformats.org/officeDocument/2006/relationships/hyperlink" Target="https://www.bing.com/th?id=OSK.8d8a8ce219d6e7a0a81d5b6a83ef7818&amp;qlt=95" TargetMode="External"/><Relationship Id="rId307" Type="http://schemas.openxmlformats.org/officeDocument/2006/relationships/hyperlink" Target="https://www.bing.com/th?id=OSK.552fe8a4eebb6eb339b10226d84bd033&amp;qlt=95" TargetMode="External"/><Relationship Id="rId88" Type="http://schemas.openxmlformats.org/officeDocument/2006/relationships/hyperlink" Target="https://www.bing.com/images/search?form=xlimg&amp;q=Germany" TargetMode="External"/><Relationship Id="rId111" Type="http://schemas.openxmlformats.org/officeDocument/2006/relationships/hyperlink" Target="https://www.bing.com/th?id=OSK.bed9fc3690f3414a4850855fee332f1c&amp;qlt=95" TargetMode="External"/><Relationship Id="rId132" Type="http://schemas.openxmlformats.org/officeDocument/2006/relationships/hyperlink" Target="https://www.bing.com/images/search?form=xlimg&amp;q=Middlesex%20County,%20Massachusetts" TargetMode="External"/><Relationship Id="rId153" Type="http://schemas.openxmlformats.org/officeDocument/2006/relationships/hyperlink" Target="https://www.bing.com/th?id=OSK.3f5e2715888c7f4e22f766a27cc8978e&amp;qlt=95" TargetMode="External"/><Relationship Id="rId174" Type="http://schemas.openxmlformats.org/officeDocument/2006/relationships/hyperlink" Target="https://www.bing.com/images/search?form=xlimg&amp;q=Ann%20Arbor,%20Michigan" TargetMode="External"/><Relationship Id="rId195" Type="http://schemas.openxmlformats.org/officeDocument/2006/relationships/hyperlink" Target="https://www.bing.com/th?id=OSK.91d9becf64a4ba80526fbf6b054ff735&amp;qlt=95" TargetMode="External"/><Relationship Id="rId209" Type="http://schemas.openxmlformats.org/officeDocument/2006/relationships/hyperlink" Target="https://www.bing.com/th?id=OSK.0390e47005003cbd9b86d1913c268575&amp;qlt=95" TargetMode="External"/><Relationship Id="rId220" Type="http://schemas.openxmlformats.org/officeDocument/2006/relationships/hyperlink" Target="https://www.bing.com/images/search?form=xlimg&amp;q=Xi'an" TargetMode="External"/><Relationship Id="rId241" Type="http://schemas.openxmlformats.org/officeDocument/2006/relationships/hyperlink" Target="https://www.bing.com/th?id=OSK.UbEpraXul6kAtBjngMDxyN4BKuoQYXx1EWN7UYu--fg&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Stafford" TargetMode="External"/><Relationship Id="rId57" Type="http://schemas.openxmlformats.org/officeDocument/2006/relationships/hyperlink" Target="https://www.bing.com/th?id=OSK.98cafc300800fb678749647f594ca965&amp;qlt=95" TargetMode="External"/><Relationship Id="rId262" Type="http://schemas.openxmlformats.org/officeDocument/2006/relationships/hyperlink" Target="https://www.bing.com/images/search?form=xlimg&amp;q=Aachen" TargetMode="External"/><Relationship Id="rId283" Type="http://schemas.openxmlformats.org/officeDocument/2006/relationships/hyperlink" Target="https://www.bing.com/th?id=OSK.4d35ad6f8223b1528a2fdf11bb4b7cf4&amp;qlt=95" TargetMode="External"/><Relationship Id="rId318" Type="http://schemas.openxmlformats.org/officeDocument/2006/relationships/hyperlink" Target="https://www.bing.com/images/search?form=xlimg&amp;q=Liverpool" TargetMode="External"/><Relationship Id="rId78" Type="http://schemas.openxmlformats.org/officeDocument/2006/relationships/hyperlink" Target="https://www.bing.com/images/search?form=xlimg&amp;q=Rochester,%20New%20York" TargetMode="External"/><Relationship Id="rId99" Type="http://schemas.openxmlformats.org/officeDocument/2006/relationships/hyperlink" Target="https://www.bing.com/th?id=OSK.fa929254ba9441b10534ff0cecfd24fd&amp;qlt=95" TargetMode="External"/><Relationship Id="rId101" Type="http://schemas.openxmlformats.org/officeDocument/2006/relationships/hyperlink" Target="https://www.bing.com/th?id=OSK.677ad7ad3df0d0f2d71b63ca3083ac2f&amp;qlt=95" TargetMode="External"/><Relationship Id="rId122" Type="http://schemas.openxmlformats.org/officeDocument/2006/relationships/hyperlink" Target="https://www.bing.com/images/search?form=xlimg&amp;q=Milan" TargetMode="External"/><Relationship Id="rId143" Type="http://schemas.openxmlformats.org/officeDocument/2006/relationships/hyperlink" Target="https://www.bing.com/th?id=OSK.gwa-EN4TFCH7Z0dxE6E8LbA5EynvrRp4OgLZO4hNrQY&amp;qlt=95" TargetMode="External"/><Relationship Id="rId164" Type="http://schemas.openxmlformats.org/officeDocument/2006/relationships/hyperlink" Target="https://www.bing.com/images/search?form=xlimg&amp;q=Notre%20Dame,%20Indiana" TargetMode="External"/><Relationship Id="rId185" Type="http://schemas.openxmlformats.org/officeDocument/2006/relationships/hyperlink" Target="https://www.bing.com/th?id=OSK.d16456ce75e3778ec32800b6b71401ce&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Lexington,%20Kentucky" TargetMode="External"/><Relationship Id="rId26" Type="http://schemas.openxmlformats.org/officeDocument/2006/relationships/hyperlink" Target="https://www.bing.com/images/search?form=xlimg&amp;q=Travis%20County,%20Texas" TargetMode="External"/><Relationship Id="rId231" Type="http://schemas.openxmlformats.org/officeDocument/2006/relationships/hyperlink" Target="https://www.bing.com/th?id=OSK.b01282e4d11880a5630c53db4165f7f8&amp;qlt=95" TargetMode="External"/><Relationship Id="rId252" Type="http://schemas.openxmlformats.org/officeDocument/2006/relationships/hyperlink" Target="https://www.bing.com/images/search?form=xlimg&amp;q=Miami-Dade%20County,%20Florida" TargetMode="External"/><Relationship Id="rId273" Type="http://schemas.openxmlformats.org/officeDocument/2006/relationships/hyperlink" Target="https://www.bing.com/th?id=OSK.312bed30eab5b1dabcdc5083e68a0c2f&amp;qlt=95" TargetMode="External"/><Relationship Id="rId294" Type="http://schemas.openxmlformats.org/officeDocument/2006/relationships/hyperlink" Target="https://www.bing.com/images/search?form=xlimg&amp;q=Brea,%20California" TargetMode="External"/><Relationship Id="rId308" Type="http://schemas.openxmlformats.org/officeDocument/2006/relationships/hyperlink" Target="https://www.bing.com/images/search?form=xlimg&amp;q=Stockholm" TargetMode="External"/><Relationship Id="rId47" Type="http://schemas.openxmlformats.org/officeDocument/2006/relationships/hyperlink" Target="https://www.bing.com/th?id=OSK.bd7d7189a192844e42ff2a08f95de267&amp;qlt=95" TargetMode="External"/><Relationship Id="rId68" Type="http://schemas.openxmlformats.org/officeDocument/2006/relationships/hyperlink" Target="https://www.bing.com/images/search?form=xlimg&amp;q=Cypress,%20California" TargetMode="External"/><Relationship Id="rId89" Type="http://schemas.openxmlformats.org/officeDocument/2006/relationships/hyperlink" Target="https://www.bing.com/th?id=OSK.a1512a61cf778ac466208259f8dc24f5&amp;qlt=95" TargetMode="External"/><Relationship Id="rId112" Type="http://schemas.openxmlformats.org/officeDocument/2006/relationships/hyperlink" Target="https://www.bing.com/images/search?form=xlimg&amp;q=Australia" TargetMode="External"/><Relationship Id="rId133" Type="http://schemas.openxmlformats.org/officeDocument/2006/relationships/hyperlink" Target="https://www.bing.com/th?id=OSK.b3de83580aad9bf0c42e43ca7842b62a&amp;qlt=95" TargetMode="External"/><Relationship Id="rId154" Type="http://schemas.openxmlformats.org/officeDocument/2006/relationships/hyperlink" Target="https://www.bing.com/images/search?form=xlimg&amp;q=Abingdon-on-Thames" TargetMode="External"/><Relationship Id="rId175" Type="http://schemas.openxmlformats.org/officeDocument/2006/relationships/hyperlink" Target="https://www.bing.com/th?id=OSK.d232b6c09f2b66cc033fc55a83e4bea7&amp;qlt=95" TargetMode="External"/><Relationship Id="rId196" Type="http://schemas.openxmlformats.org/officeDocument/2006/relationships/hyperlink" Target="https://www.bing.com/images/search?form=xlimg&amp;q=Lemont,%20Illinois" TargetMode="External"/><Relationship Id="rId200" Type="http://schemas.openxmlformats.org/officeDocument/2006/relationships/hyperlink" Target="https://www.bing.com/images/search?form=xlimg&amp;q=Bernalillo%20County,%20New%20Mexico"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da96691f5766d948e84e25b437a10bd2&amp;qlt=95" TargetMode="External"/><Relationship Id="rId242" Type="http://schemas.openxmlformats.org/officeDocument/2006/relationships/hyperlink" Target="https://www.bing.com/images/search?form=xlimg&amp;q=Wollongong" TargetMode="External"/><Relationship Id="rId263" Type="http://schemas.openxmlformats.org/officeDocument/2006/relationships/hyperlink" Target="https://www.bing.com/th?id=OSK.5e22a7ef5656ce9e8bf1de55c7abc92b&amp;qlt=95" TargetMode="External"/><Relationship Id="rId284" Type="http://schemas.openxmlformats.org/officeDocument/2006/relationships/hyperlink" Target="https://www.bing.com/images/search?form=xlimg&amp;q=Rolla,%20Missouri" TargetMode="External"/><Relationship Id="rId37" Type="http://schemas.openxmlformats.org/officeDocument/2006/relationships/hyperlink" Target="https://www.bing.com/th?id=OSK.1a33b5115bfc290abc8869de29ebd567&amp;qlt=95" TargetMode="External"/><Relationship Id="rId58" Type="http://schemas.openxmlformats.org/officeDocument/2006/relationships/hyperlink" Target="https://www.bing.com/images/search?form=xlimg&amp;q=Hangzhou" TargetMode="External"/><Relationship Id="rId79" Type="http://schemas.openxmlformats.org/officeDocument/2006/relationships/hyperlink" Target="https://www.bing.com/th?id=OSK.78b7b2902e5f17e54e112b3cdbc75b8a&amp;qlt=95" TargetMode="External"/><Relationship Id="rId102" Type="http://schemas.openxmlformats.org/officeDocument/2006/relationships/hyperlink" Target="https://www.bing.com/images/search?form=xlimg&amp;q=Minato,%20Tokyo" TargetMode="External"/><Relationship Id="rId123" Type="http://schemas.openxmlformats.org/officeDocument/2006/relationships/hyperlink" Target="https://www.bing.com/th?id=OSK.YyStd3n6FeCyDWZVKn54i8IqezKRsFpq7XThd1PUiDk&amp;qlt=95" TargetMode="External"/><Relationship Id="rId144" Type="http://schemas.openxmlformats.org/officeDocument/2006/relationships/hyperlink" Target="https://www.bing.com/images/search?form=xlimg&amp;q=Chicago" TargetMode="External"/><Relationship Id="rId90" Type="http://schemas.openxmlformats.org/officeDocument/2006/relationships/hyperlink" Target="https://www.bing.com/images/search?form=xlimg&amp;q=Berlin" TargetMode="External"/><Relationship Id="rId165" Type="http://schemas.openxmlformats.org/officeDocument/2006/relationships/hyperlink" Target="https://www.bing.com/th?id=OSK.6d9f69ae1b5b141a71017918ee443725&amp;qlt=95" TargetMode="External"/><Relationship Id="rId186" Type="http://schemas.openxmlformats.org/officeDocument/2006/relationships/hyperlink" Target="https://www.bing.com/images/search?form=xlimg&amp;q=Urbana,%20Illinois" TargetMode="External"/><Relationship Id="rId211" Type="http://schemas.openxmlformats.org/officeDocument/2006/relationships/hyperlink" Target="https://www.bing.com/th?id=OSK.08b04f8c3ccc7c5b15d7e83af2d1ba7e&amp;qlt=95" TargetMode="External"/><Relationship Id="rId232" Type="http://schemas.openxmlformats.org/officeDocument/2006/relationships/hyperlink" Target="https://www.bing.com/images/search?form=xlimg&amp;q=Cambridge" TargetMode="External"/><Relationship Id="rId253" Type="http://schemas.openxmlformats.org/officeDocument/2006/relationships/hyperlink" Target="https://www.bing.com/th?id=OSK.41d6533bb269213fdda41515376d514d&amp;qlt=95" TargetMode="External"/><Relationship Id="rId274" Type="http://schemas.openxmlformats.org/officeDocument/2006/relationships/hyperlink" Target="https://www.bing.com/images/search?form=xlimg&amp;q=Clemson,%20South%20Carolina" TargetMode="External"/><Relationship Id="rId295" Type="http://schemas.openxmlformats.org/officeDocument/2006/relationships/hyperlink" Target="https://www.bing.com/th?id=OSK.77266c06aab97a03f3fa7adfb9088a9a&amp;qlt=95" TargetMode="External"/><Relationship Id="rId309" Type="http://schemas.openxmlformats.org/officeDocument/2006/relationships/hyperlink" Target="https://www.bing.com/th?id=OSK.66c2ebf9a8cace2226269d70b1d3b0fc&amp;qlt=95" TargetMode="External"/><Relationship Id="rId27" Type="http://schemas.openxmlformats.org/officeDocument/2006/relationships/hyperlink" Target="https://www.bing.com/th?id=OSK.08d481ce2e6378c8b3492a5438438208&amp;qlt=95" TargetMode="External"/><Relationship Id="rId48" Type="http://schemas.openxmlformats.org/officeDocument/2006/relationships/hyperlink" Target="https://www.bing.com/images/search?form=xlimg&amp;q=Santa%20Clara%20County,%20California" TargetMode="External"/><Relationship Id="rId69" Type="http://schemas.openxmlformats.org/officeDocument/2006/relationships/hyperlink" Target="https://www.bing.com/th?id=OSK.328090dc76f29f849a5fd564d5f3c7fe&amp;qlt=95" TargetMode="External"/><Relationship Id="rId113" Type="http://schemas.openxmlformats.org/officeDocument/2006/relationships/hyperlink" Target="https://www.bing.com/th?id=OSK.acf52e657f7121979fdc9bcae43ce646&amp;qlt=95" TargetMode="External"/><Relationship Id="rId134" Type="http://schemas.openxmlformats.org/officeDocument/2006/relationships/hyperlink" Target="https://www.bing.com/images/search?form=xlimg&amp;q=Cambridge,%20Massachusetts" TargetMode="External"/><Relationship Id="rId80" Type="http://schemas.openxmlformats.org/officeDocument/2006/relationships/hyperlink" Target="https://www.bing.com/images/search?form=xlimg&amp;q=Monroe%20County,%20New%20York" TargetMode="External"/><Relationship Id="rId155" Type="http://schemas.openxmlformats.org/officeDocument/2006/relationships/hyperlink" Target="https://www.bing.com/th?id=OSK.f931c29ac4c4cf3bdccf9492c540f4ce&amp;qlt=95" TargetMode="External"/><Relationship Id="rId176" Type="http://schemas.openxmlformats.org/officeDocument/2006/relationships/hyperlink" Target="https://www.bing.com/images/search?form=xlimg&amp;q=Washtenaw%20County,%20Michigan" TargetMode="External"/><Relationship Id="rId197" Type="http://schemas.openxmlformats.org/officeDocument/2006/relationships/hyperlink" Target="https://www.bing.com/th?id=OSK.3f6bf56bdb136055ab3742daff993e87&amp;qlt=95" TargetMode="External"/><Relationship Id="rId201" Type="http://schemas.openxmlformats.org/officeDocument/2006/relationships/hyperlink" Target="https://www.bing.com/th?id=OSK.6b8247f0e97853fb1bfedcd20aa5b29f&amp;qlt=95" TargetMode="External"/><Relationship Id="rId222" Type="http://schemas.openxmlformats.org/officeDocument/2006/relationships/hyperlink" Target="https://www.bing.com/images/search?form=xlimg&amp;q=Changsha" TargetMode="External"/><Relationship Id="rId243" Type="http://schemas.openxmlformats.org/officeDocument/2006/relationships/hyperlink" Target="https://www.bing.com/th?id=OSK.57eddb9e5c586f93ebb1965e3a27908b&amp;qlt=95" TargetMode="External"/><Relationship Id="rId264" Type="http://schemas.openxmlformats.org/officeDocument/2006/relationships/hyperlink" Target="https://www.bing.com/images/search?form=xlimg&amp;q=Tsukuba" TargetMode="External"/><Relationship Id="rId285" Type="http://schemas.openxmlformats.org/officeDocument/2006/relationships/hyperlink" Target="https://www.bing.com/th?id=OSK.fb1166234e05e5adb9e41c817d1a4f00&amp;qlt=95"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United%20Kingdom" TargetMode="External"/><Relationship Id="rId59" Type="http://schemas.openxmlformats.org/officeDocument/2006/relationships/hyperlink" Target="https://www.bing.com/th?id=OSK.2922cafd812c834309f0d0f429246c03&amp;qlt=95" TargetMode="External"/><Relationship Id="rId103" Type="http://schemas.openxmlformats.org/officeDocument/2006/relationships/hyperlink" Target="https://www.bing.com/th?id=OSK.37781df01e217e663ead821673195d33&amp;qlt=95" TargetMode="External"/><Relationship Id="rId124" Type="http://schemas.openxmlformats.org/officeDocument/2006/relationships/hyperlink" Target="https://www.bing.com/images/search?form=xlimg&amp;q=Italy" TargetMode="External"/><Relationship Id="rId310" Type="http://schemas.openxmlformats.org/officeDocument/2006/relationships/hyperlink" Target="https://www.bing.com/images/search?form=xlimg&amp;q=Sweden" TargetMode="External"/><Relationship Id="rId70" Type="http://schemas.openxmlformats.org/officeDocument/2006/relationships/hyperlink" Target="https://www.bing.com/images/search?form=xlimg&amp;q=Orange%20County,%20California" TargetMode="External"/><Relationship Id="rId91" Type="http://schemas.openxmlformats.org/officeDocument/2006/relationships/hyperlink" Target="https://www.bing.com/th?id=OSK.aa77111f4bd33218be847893f0d58cbf&amp;qlt=95" TargetMode="External"/><Relationship Id="rId145" Type="http://schemas.openxmlformats.org/officeDocument/2006/relationships/hyperlink" Target="https://www.bing.com/th?id=OSK.5819985876386a5ec63c9378c53ae600&amp;qlt=95" TargetMode="External"/><Relationship Id="rId166" Type="http://schemas.openxmlformats.org/officeDocument/2006/relationships/hyperlink" Target="https://www.bing.com/images/search?form=xlimg&amp;q=St.%20Joseph%20County,%20Indiana" TargetMode="External"/><Relationship Id="rId187" Type="http://schemas.openxmlformats.org/officeDocument/2006/relationships/hyperlink" Target="https://www.bing.com/th?id=OSK.ccf2c93d5b4c66257b1314e32e9fd022&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Fayette%20County,%20Kentucky" TargetMode="External"/><Relationship Id="rId233" Type="http://schemas.openxmlformats.org/officeDocument/2006/relationships/hyperlink" Target="https://www.bing.com/th?id=OSK.7d2e927560cc44e9a7f04ec4e200d514&amp;qlt=95" TargetMode="External"/><Relationship Id="rId254" Type="http://schemas.openxmlformats.org/officeDocument/2006/relationships/hyperlink" Target="https://www.bing.com/images/search?form=xlimg&amp;q=San%20Diego" TargetMode="External"/><Relationship Id="rId28" Type="http://schemas.openxmlformats.org/officeDocument/2006/relationships/hyperlink" Target="https://www.bing.com/images/search?form=xlimg&amp;q=United%20States" TargetMode="External"/><Relationship Id="rId49" Type="http://schemas.openxmlformats.org/officeDocument/2006/relationships/hyperlink" Target="https://www.bing.com/th?id=OSK.bd7d7189a192844e42ff2a08f95de267&amp;qlt=95" TargetMode="External"/><Relationship Id="rId114" Type="http://schemas.openxmlformats.org/officeDocument/2006/relationships/hyperlink" Target="https://www.bing.com/images/search?form=xlimg&amp;q=Sydney" TargetMode="External"/><Relationship Id="rId275" Type="http://schemas.openxmlformats.org/officeDocument/2006/relationships/hyperlink" Target="https://www.bing.com/th?id=OSK.8715b8e5a0275c579963b6d5bf20d290&amp;qlt=95" TargetMode="External"/><Relationship Id="rId296" Type="http://schemas.openxmlformats.org/officeDocument/2006/relationships/hyperlink" Target="https://www.bing.com/images/search?form=xlimg&amp;q=Mumbai" TargetMode="External"/><Relationship Id="rId300" Type="http://schemas.openxmlformats.org/officeDocument/2006/relationships/hyperlink" Target="https://www.bing.com/images/search?form=xlimg&amp;q=New%20Orleans" TargetMode="External"/><Relationship Id="rId60" Type="http://schemas.openxmlformats.org/officeDocument/2006/relationships/hyperlink" Target="https://www.bing.com/images/search?form=xlimg&amp;q=Alameda%20County,%20California" TargetMode="External"/><Relationship Id="rId81" Type="http://schemas.openxmlformats.org/officeDocument/2006/relationships/hyperlink" Target="https://www.bing.com/th?id=OSK.562483bf8ee03c4ca487585c4b3e1c9c&amp;qlt=95" TargetMode="External"/><Relationship Id="rId135" Type="http://schemas.openxmlformats.org/officeDocument/2006/relationships/hyperlink" Target="https://www.bing.com/th?id=OSK.1d88e85e997c318e47a92df40c9489c2&amp;qlt=95" TargetMode="External"/><Relationship Id="rId156" Type="http://schemas.openxmlformats.org/officeDocument/2006/relationships/hyperlink" Target="https://www.bing.com/images/search?form=xlimg&amp;q=Stanford,%20California" TargetMode="External"/><Relationship Id="rId177" Type="http://schemas.openxmlformats.org/officeDocument/2006/relationships/hyperlink" Target="https://www.bing.com/th?id=OSK.86347c58c4ff8efd040cf197c38fc1f7&amp;qlt=95" TargetMode="External"/><Relationship Id="rId198" Type="http://schemas.openxmlformats.org/officeDocument/2006/relationships/hyperlink" Target="https://www.bing.com/images/search?form=xlimg&amp;q=Albuquerque,%20New%20Mexico" TargetMode="External"/><Relationship Id="rId202" Type="http://schemas.openxmlformats.org/officeDocument/2006/relationships/hyperlink" Target="https://www.bing.com/images/search?form=xlimg&amp;q=Richland,%20California" TargetMode="External"/><Relationship Id="rId223" Type="http://schemas.openxmlformats.org/officeDocument/2006/relationships/hyperlink" Target="https://www.bing.com/th?id=OSK.981e46d701cb0e51d8add99a773ada02&amp;qlt=95" TargetMode="External"/><Relationship Id="rId244" Type="http://schemas.openxmlformats.org/officeDocument/2006/relationships/hyperlink" Target="https://www.bing.com/images/search?form=xlimg&amp;q=Singapore"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3666846595b7a7ef3fd0663d5b9791f3&amp;qlt=95" TargetMode="External"/><Relationship Id="rId265" Type="http://schemas.openxmlformats.org/officeDocument/2006/relationships/hyperlink" Target="https://www.bing.com/th?id=OSK.42668c3d9b4677983e0754fcf490bc54&amp;qlt=95" TargetMode="External"/><Relationship Id="rId286" Type="http://schemas.openxmlformats.org/officeDocument/2006/relationships/hyperlink" Target="https://www.bing.com/images/search?form=xlimg&amp;q=Jiaxing" TargetMode="External"/><Relationship Id="rId50" Type="http://schemas.openxmlformats.org/officeDocument/2006/relationships/hyperlink" Target="https://www.bing.com/images/search?form=xlimg&amp;q=San%20Jose,%20California" TargetMode="External"/><Relationship Id="rId104" Type="http://schemas.openxmlformats.org/officeDocument/2006/relationships/hyperlink" Target="https://www.bing.com/images/search?form=xlimg&amp;q=Houston" TargetMode="External"/><Relationship Id="rId125" Type="http://schemas.openxmlformats.org/officeDocument/2006/relationships/hyperlink" Target="https://www.bing.com/th?id=OSK.5f8c0f2f69a28d5f64e06f92a7645e00&amp;qlt=95" TargetMode="External"/><Relationship Id="rId146" Type="http://schemas.openxmlformats.org/officeDocument/2006/relationships/hyperlink" Target="https://www.bing.com/images/search?form=xlimg&amp;q=Cook%20County,%20Illinois" TargetMode="External"/><Relationship Id="rId167" Type="http://schemas.openxmlformats.org/officeDocument/2006/relationships/hyperlink" Target="https://www.bing.com/th?id=OSK.57c412f2110eb4eaa97ef487948640b0&amp;qlt=95" TargetMode="External"/><Relationship Id="rId188" Type="http://schemas.openxmlformats.org/officeDocument/2006/relationships/hyperlink" Target="https://www.bing.com/images/search?form=xlimg&amp;q=Champaign%20County,%20Illinois" TargetMode="External"/><Relationship Id="rId311" Type="http://schemas.openxmlformats.org/officeDocument/2006/relationships/hyperlink" Target="https://www.bing.com/th?id=OSK.15dcd6b498c8fafa6074502abb568f8d&amp;qlt=95" TargetMode="External"/><Relationship Id="rId71" Type="http://schemas.openxmlformats.org/officeDocument/2006/relationships/hyperlink" Target="https://www.bing.com/th?id=OSK.18853639219be49e3a1d5f818e91d2a7&amp;qlt=95" TargetMode="External"/><Relationship Id="rId92" Type="http://schemas.openxmlformats.org/officeDocument/2006/relationships/hyperlink" Target="https://www.bing.com/images/search?form=xlimg&amp;q=Richmond,%20Virginia" TargetMode="External"/><Relationship Id="rId213" Type="http://schemas.openxmlformats.org/officeDocument/2006/relationships/hyperlink" Target="https://www.bing.com/th?id=OSK.2c726e0e6a4a13da81240263ca480eba&amp;qlt=95" TargetMode="External"/><Relationship Id="rId234" Type="http://schemas.openxmlformats.org/officeDocument/2006/relationships/hyperlink" Target="https://www.bing.com/images/search?form=xlimg&amp;q=Lyngby-Taarb%c3%a6k%20Municipality"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3m3zxx0cx3oTlvFTKylVQZKb8d-2Vb8jOfIpJ8iu55Q&amp;qlt=95" TargetMode="External"/><Relationship Id="rId255" Type="http://schemas.openxmlformats.org/officeDocument/2006/relationships/hyperlink" Target="https://www.bing.com/th?id=OSK.71ef664ab0b6aefa28376c038e83bce7&amp;qlt=95" TargetMode="External"/><Relationship Id="rId276" Type="http://schemas.openxmlformats.org/officeDocument/2006/relationships/hyperlink" Target="https://www.bing.com/images/search?form=xlimg&amp;q=College%20Station,%20Texas" TargetMode="External"/><Relationship Id="rId297" Type="http://schemas.openxmlformats.org/officeDocument/2006/relationships/hyperlink" Target="https://www.bing.com/th?id=OSK.3386bc8d96f35351f9956787a1c677c6&amp;qlt=95" TargetMode="External"/><Relationship Id="rId40" Type="http://schemas.openxmlformats.org/officeDocument/2006/relationships/hyperlink" Target="https://www.bing.com/images/search?form=xlimg&amp;q=London" TargetMode="External"/><Relationship Id="rId115" Type="http://schemas.openxmlformats.org/officeDocument/2006/relationships/hyperlink" Target="https://www.bing.com/th?id=OSK.fe125f3db7a78ef7ab0e0ffd2380c486&amp;qlt=95" TargetMode="External"/><Relationship Id="rId136" Type="http://schemas.openxmlformats.org/officeDocument/2006/relationships/hyperlink" Target="https://www.bing.com/images/search?form=xlimg&amp;q=Louisville,%20Kentucky" TargetMode="External"/><Relationship Id="rId157" Type="http://schemas.openxmlformats.org/officeDocument/2006/relationships/hyperlink" Target="https://www.bing.com/th?id=OSK.Z-1mktWwdiqV3yNNCdg3KY8rluvCoBTuPJpNjBUbxMs&amp;qlt=95" TargetMode="External"/><Relationship Id="rId178" Type="http://schemas.openxmlformats.org/officeDocument/2006/relationships/hyperlink" Target="https://www.bing.com/images/search?form=xlimg&amp;q=West%20Lafayette,%20Indiana" TargetMode="External"/><Relationship Id="rId301" Type="http://schemas.openxmlformats.org/officeDocument/2006/relationships/hyperlink" Target="https://www.bing.com/th?id=OSK.89402295568aa7a80994164fd20ea0f7&amp;qlt=95" TargetMode="External"/><Relationship Id="rId61" Type="http://schemas.openxmlformats.org/officeDocument/2006/relationships/hyperlink" Target="https://www.bing.com/th?id=OSK.d25537d7066bed3adfc20a82da2701b3&amp;qlt=95" TargetMode="External"/><Relationship Id="rId82" Type="http://schemas.openxmlformats.org/officeDocument/2006/relationships/hyperlink" Target="https://www.bing.com/images/search?form=xlimg&amp;q=Luoyang" TargetMode="External"/><Relationship Id="rId199" Type="http://schemas.openxmlformats.org/officeDocument/2006/relationships/hyperlink" Target="https://www.bing.com/th?id=OSK.c2fb63b46219a8e114d36464f0400f8b&amp;qlt=95" TargetMode="External"/><Relationship Id="rId203" Type="http://schemas.openxmlformats.org/officeDocument/2006/relationships/hyperlink" Target="https://www.bing.com/th?id=OSK.af8028504174d213aba5f169e8ebda18&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Guangzhou" TargetMode="External"/><Relationship Id="rId245" Type="http://schemas.openxmlformats.org/officeDocument/2006/relationships/hyperlink" Target="https://www.bing.com/th?id=OSK.e2fb990b67b577c3ef6ca4076a5a8064&amp;qlt=95" TargetMode="External"/><Relationship Id="rId266" Type="http://schemas.openxmlformats.org/officeDocument/2006/relationships/hyperlink" Target="https://www.bing.com/images/search?form=xlimg&amp;q=Columbus,%20Ohio" TargetMode="External"/><Relationship Id="rId287" Type="http://schemas.openxmlformats.org/officeDocument/2006/relationships/hyperlink" Target="https://www.bing.com/th?id=OSK.a6d9f84c573fb45f8ab3fa335338824f&amp;qlt=95" TargetMode="External"/><Relationship Id="rId30" Type="http://schemas.openxmlformats.org/officeDocument/2006/relationships/hyperlink" Target="https://www.bing.com/images/search?form=xlimg&amp;q=Washington,%20D.C." TargetMode="External"/><Relationship Id="rId105" Type="http://schemas.openxmlformats.org/officeDocument/2006/relationships/hyperlink" Target="https://www.bing.com/th?id=OSK.ee466561b9465292d2ab71c9122fc09d&amp;qlt=95" TargetMode="External"/><Relationship Id="rId126" Type="http://schemas.openxmlformats.org/officeDocument/2006/relationships/hyperlink" Target="https://www.bing.com/images/search?form=xlimg&amp;q=Berkeley,%20California" TargetMode="External"/><Relationship Id="rId147" Type="http://schemas.openxmlformats.org/officeDocument/2006/relationships/hyperlink" Target="https://www.bing.com/th?id=OSK.1a336545959f34775cf7407b73cd8f03&amp;qlt=95" TargetMode="External"/><Relationship Id="rId168" Type="http://schemas.openxmlformats.org/officeDocument/2006/relationships/hyperlink" Target="https://www.bing.com/images/search?form=xlimg&amp;q=Oxford" TargetMode="External"/><Relationship Id="rId312" Type="http://schemas.openxmlformats.org/officeDocument/2006/relationships/hyperlink" Target="https://www.bing.com/images/search?form=xlimg&amp;q=Surrey,%20British%20Columbia" TargetMode="External"/><Relationship Id="rId51" Type="http://schemas.openxmlformats.org/officeDocument/2006/relationships/hyperlink" Target="https://www.bing.com/th?id=OSK.11d7753f6e57779594f939f0ea23b6e3&amp;qlt=95" TargetMode="External"/><Relationship Id="rId72" Type="http://schemas.openxmlformats.org/officeDocument/2006/relationships/hyperlink" Target="https://www.bing.com/images/search?form=xlimg&amp;q=Mississauga" TargetMode="External"/><Relationship Id="rId93" Type="http://schemas.openxmlformats.org/officeDocument/2006/relationships/hyperlink" Target="https://www.bing.com/th?id=OSK.10e3b9c884cb25f351fb5a308814eb50&amp;qlt=95" TargetMode="External"/><Relationship Id="rId189" Type="http://schemas.openxmlformats.org/officeDocument/2006/relationships/hyperlink" Target="https://www.bing.com/th?id=OSK.766373bd118031654f1910804b3579b0&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Salt%20Lake%20City" TargetMode="External"/><Relationship Id="rId235" Type="http://schemas.openxmlformats.org/officeDocument/2006/relationships/hyperlink" Target="https://www.bing.com/th?id=OSK.9131f9cc50427b26d6b4964a5feb9d7e&amp;qlt=95" TargetMode="External"/><Relationship Id="rId256" Type="http://schemas.openxmlformats.org/officeDocument/2006/relationships/hyperlink" Target="https://www.bing.com/images/search?form=xlimg&amp;q=San%20Diego%20County,%20California" TargetMode="External"/><Relationship Id="rId277" Type="http://schemas.openxmlformats.org/officeDocument/2006/relationships/hyperlink" Target="https://www.bing.com/th?id=OSK.017086155b9e6798981c158cca7824e9&amp;qlt=95" TargetMode="External"/><Relationship Id="rId298" Type="http://schemas.openxmlformats.org/officeDocument/2006/relationships/hyperlink" Target="https://www.bing.com/images/search?form=xlimg&amp;q=India" TargetMode="External"/><Relationship Id="rId116" Type="http://schemas.openxmlformats.org/officeDocument/2006/relationships/hyperlink" Target="https://www.bing.com/images/search?form=xlimg&amp;q=Tel%20Aviv" TargetMode="External"/><Relationship Id="rId137" Type="http://schemas.openxmlformats.org/officeDocument/2006/relationships/hyperlink" Target="https://www.bing.com/th?id=OSK.6746e2f6935b1087eb1635546dd3c50b&amp;qlt=95" TargetMode="External"/><Relationship Id="rId158" Type="http://schemas.openxmlformats.org/officeDocument/2006/relationships/hyperlink" Target="https://www.bing.com/images/search?form=xlimg&amp;q=College%20Park,%20Maryland" TargetMode="External"/><Relationship Id="rId302" Type="http://schemas.openxmlformats.org/officeDocument/2006/relationships/hyperlink" Target="https://www.bing.com/images/search?form=xlimg&amp;q=Greater%20Noida"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bc89e6b5c1dec8ce40ae8bf526f7d39a&amp;qlt=95" TargetMode="External"/><Relationship Id="rId62" Type="http://schemas.openxmlformats.org/officeDocument/2006/relationships/hyperlink" Target="https://www.bing.com/images/search?form=xlimg&amp;q=San%20Leandro,%20California" TargetMode="External"/><Relationship Id="rId83" Type="http://schemas.openxmlformats.org/officeDocument/2006/relationships/hyperlink" Target="https://www.bing.com/th?id=OSK.331313e25215bd955efcc49e4e5d0f94&amp;qlt=95" TargetMode="External"/><Relationship Id="rId179" Type="http://schemas.openxmlformats.org/officeDocument/2006/relationships/hyperlink" Target="https://www.bing.com/th?id=OSK.1f62c2f7e93a241255489497d28feaad&amp;qlt=95" TargetMode="External"/><Relationship Id="rId190" Type="http://schemas.openxmlformats.org/officeDocument/2006/relationships/hyperlink" Target="https://www.bing.com/images/search?form=xlimg&amp;q=Ithaca,%20New%20York" TargetMode="External"/><Relationship Id="rId204" Type="http://schemas.openxmlformats.org/officeDocument/2006/relationships/hyperlink" Target="https://www.bing.com/images/search?form=xlimg&amp;q=Butte%20County,%20California" TargetMode="External"/><Relationship Id="rId225" Type="http://schemas.openxmlformats.org/officeDocument/2006/relationships/hyperlink" Target="https://www.bing.com/th?id=OSK.1f3b363186ad1a93bb54e8613ed1e646&amp;qlt=95" TargetMode="External"/><Relationship Id="rId246" Type="http://schemas.openxmlformats.org/officeDocument/2006/relationships/hyperlink" Target="https://www.bing.com/images/search?form=xlimg&amp;q=Atlanta" TargetMode="External"/><Relationship Id="rId267" Type="http://schemas.openxmlformats.org/officeDocument/2006/relationships/hyperlink" Target="https://www.bing.com/th?id=OSK.25b45f8c7fed6d58ffea6d6527f61d0d&amp;qlt=95" TargetMode="External"/><Relationship Id="rId288" Type="http://schemas.openxmlformats.org/officeDocument/2006/relationships/hyperlink" Target="https://www.bing.com/images/search?form=xlimg&amp;q=M%c3%bcnster" TargetMode="External"/><Relationship Id="rId106" Type="http://schemas.openxmlformats.org/officeDocument/2006/relationships/hyperlink" Target="https://www.bing.com/images/search?form=xlimg&amp;q=Montgomery%20County,%20Texas" TargetMode="External"/><Relationship Id="rId127" Type="http://schemas.openxmlformats.org/officeDocument/2006/relationships/hyperlink" Target="https://www.bing.com/th?id=OSK.30deed90c036354ca57442b2454fdb55&amp;qlt=95" TargetMode="External"/><Relationship Id="rId313" Type="http://schemas.openxmlformats.org/officeDocument/2006/relationships/hyperlink" Target="https://www.bing.com/th?id=OSK.a5492473d58460e0dddeb0017da0bdb9&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YtMhN6HhvG5MEe3503eBpt0x5dUEQecJSHfTztAgl0U&amp;qlt=95" TargetMode="External"/><Relationship Id="rId52" Type="http://schemas.openxmlformats.org/officeDocument/2006/relationships/hyperlink" Target="https://www.bing.com/images/search?form=xlimg&amp;q=Glendale,%20Wisconsin" TargetMode="External"/><Relationship Id="rId73" Type="http://schemas.openxmlformats.org/officeDocument/2006/relationships/hyperlink" Target="https://www.bing.com/th?id=OSK.105070553dccf583f36eb435ac6a9eed&amp;qlt=95" TargetMode="External"/><Relationship Id="rId94" Type="http://schemas.openxmlformats.org/officeDocument/2006/relationships/hyperlink" Target="https://www.bing.com/images/search?form=xlimg&amp;q=Hayward,%20California" TargetMode="External"/><Relationship Id="rId148" Type="http://schemas.openxmlformats.org/officeDocument/2006/relationships/hyperlink" Target="https://www.bing.com/images/search?form=xlimg&amp;q=Woodinville,%20Washington" TargetMode="External"/><Relationship Id="rId169" Type="http://schemas.openxmlformats.org/officeDocument/2006/relationships/hyperlink" Target="https://www.bing.com/th?id=OSK.64c10dd1b56a6f675b4b113add3a2e3e&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Tippecanoe%20County,%20Indiana" TargetMode="External"/><Relationship Id="rId215" Type="http://schemas.openxmlformats.org/officeDocument/2006/relationships/hyperlink" Target="https://www.bing.com/th?id=OSK.f9c4c539a54ed60e7fe0e551c328e3a5&amp;qlt=95" TargetMode="External"/><Relationship Id="rId236" Type="http://schemas.openxmlformats.org/officeDocument/2006/relationships/hyperlink" Target="https://www.bing.com/images/search?form=xlimg&amp;q=Denmark" TargetMode="External"/><Relationship Id="rId257" Type="http://schemas.openxmlformats.org/officeDocument/2006/relationships/hyperlink" Target="https://www.bing.com/th?id=OSK.b9bdae516701040ef6025d84546d243a&amp;qlt=95" TargetMode="External"/><Relationship Id="rId278" Type="http://schemas.openxmlformats.org/officeDocument/2006/relationships/hyperlink" Target="https://www.bing.com/images/search?form=xlimg&amp;q=Melbourne" TargetMode="External"/><Relationship Id="rId303" Type="http://schemas.openxmlformats.org/officeDocument/2006/relationships/hyperlink" Target="https://www.bing.com/th?id=OSK.f23ee9d5cb30dc055f59b35a998ee094&amp;qlt=95" TargetMode="External"/><Relationship Id="rId42" Type="http://schemas.openxmlformats.org/officeDocument/2006/relationships/hyperlink" Target="https://www.bing.com/images/search?form=xlimg&amp;q=Reading,%20Pennsylvania" TargetMode="External"/><Relationship Id="rId84" Type="http://schemas.openxmlformats.org/officeDocument/2006/relationships/hyperlink" Target="https://www.bing.com/images/search?form=xlimg&amp;q=Hefei" TargetMode="External"/><Relationship Id="rId138" Type="http://schemas.openxmlformats.org/officeDocument/2006/relationships/hyperlink" Target="https://www.bing.com/images/search?form=xlimg&amp;q=Jefferson%20County,%20Kentucky" TargetMode="External"/><Relationship Id="rId191" Type="http://schemas.openxmlformats.org/officeDocument/2006/relationships/hyperlink" Target="https://www.bing.com/th?id=OSK.6b40f45b908b1ec05d258b4626f6d2f3&amp;qlt=95" TargetMode="External"/><Relationship Id="rId205" Type="http://schemas.openxmlformats.org/officeDocument/2006/relationships/hyperlink" Target="https://www.bing.com/th?id=OSK.3758a0e1572076bd6f31051c11892a81&amp;qlt=95" TargetMode="External"/><Relationship Id="rId247" Type="http://schemas.openxmlformats.org/officeDocument/2006/relationships/hyperlink" Target="https://www.bing.com/th?id=OSK.5004e8129ac4ef7c0ec99796a5ffc36e&amp;qlt=95" TargetMode="External"/><Relationship Id="rId107" Type="http://schemas.openxmlformats.org/officeDocument/2006/relationships/hyperlink" Target="https://www.bing.com/th?id=OSK.ennHQWZ55lNfwNWT0Lt-rLPVZluS-dNiM-Z5EaKAFB0&amp;qlt=95" TargetMode="External"/><Relationship Id="rId289" Type="http://schemas.openxmlformats.org/officeDocument/2006/relationships/hyperlink" Target="https://www.bing.com/th?id=OSK.985671baa01c480fa30591044e970b33&amp;qlt=95" TargetMode="External"/><Relationship Id="rId11" Type="http://schemas.openxmlformats.org/officeDocument/2006/relationships/hyperlink" Target="https://www.bing.com/th?id=OSK.7671b5d836ffab395a65a89a8be0f9b7&amp;qlt=95" TargetMode="External"/><Relationship Id="rId53" Type="http://schemas.openxmlformats.org/officeDocument/2006/relationships/hyperlink" Target="https://www.bing.com/th?id=OSK.aec4b77f5017216d17b701cc0f2241a7&amp;qlt=95" TargetMode="External"/><Relationship Id="rId149" Type="http://schemas.openxmlformats.org/officeDocument/2006/relationships/hyperlink" Target="https://www.bing.com/th?id=OSK.6abb44137e648d17104d24bb51ef1c2d&amp;qlt=95" TargetMode="External"/><Relationship Id="rId314" Type="http://schemas.openxmlformats.org/officeDocument/2006/relationships/hyperlink" Target="https://www.bing.com/images/search?form=xlimg&amp;q=Hamilton,%20Ontario" TargetMode="External"/><Relationship Id="rId95" Type="http://schemas.openxmlformats.org/officeDocument/2006/relationships/hyperlink" Target="https://www.bing.com/th?id=OSK.1816fed56bf565f9b59003a00bf3b186&amp;qlt=95" TargetMode="External"/><Relationship Id="rId160" Type="http://schemas.openxmlformats.org/officeDocument/2006/relationships/hyperlink" Target="https://www.bing.com/images/search?form=xlimg&amp;q=Prince%20George's%20County,%20Maryland" TargetMode="External"/><Relationship Id="rId216" Type="http://schemas.openxmlformats.org/officeDocument/2006/relationships/hyperlink" Target="https://www.bing.com/images/search?form=xlimg&amp;q=Salt%20Lake%20County,%20Utah" TargetMode="External"/><Relationship Id="rId258" Type="http://schemas.openxmlformats.org/officeDocument/2006/relationships/hyperlink" Target="https://www.bing.com/images/search?form=xlimg&amp;q=Halifax,%20Nova%20Scotia" TargetMode="External"/><Relationship Id="rId22" Type="http://schemas.openxmlformats.org/officeDocument/2006/relationships/hyperlink" Target="https://www.bing.com/images/search?form=xlimg&amp;q=Hong%20Kong" TargetMode="External"/><Relationship Id="rId64" Type="http://schemas.openxmlformats.org/officeDocument/2006/relationships/hyperlink" Target="https://www.bing.com/images/search?form=xlimg&amp;q=Lake%20Orion,%20Michigan" TargetMode="External"/><Relationship Id="rId118" Type="http://schemas.openxmlformats.org/officeDocument/2006/relationships/hyperlink" Target="https://www.bing.com/images/search?form=xlimg&amp;q=Israel" TargetMode="External"/><Relationship Id="rId171" Type="http://schemas.openxmlformats.org/officeDocument/2006/relationships/hyperlink" Target="https://www.bing.com/th?id=OSK.8f747bdccbca6e369f82cea8b53d64c4&amp;qlt=95" TargetMode="External"/><Relationship Id="rId227" Type="http://schemas.openxmlformats.org/officeDocument/2006/relationships/hyperlink" Target="https://www.bing.com/th?id=OSK.f7fdc0797674edd230ee73aba17b77d2&amp;qlt=95" TargetMode="External"/><Relationship Id="rId269" Type="http://schemas.openxmlformats.org/officeDocument/2006/relationships/hyperlink" Target="https://www.bing.com/th?id=OSK.64d4dffc902488ddb00939ecc5e65fa9&amp;qlt=95" TargetMode="External"/><Relationship Id="rId33" Type="http://schemas.openxmlformats.org/officeDocument/2006/relationships/hyperlink" Target="https://www.bing.com/th?id=OSK.6d04d6eca28ffb7263f8d92c35a2c9d6&amp;qlt=95" TargetMode="External"/><Relationship Id="rId129" Type="http://schemas.openxmlformats.org/officeDocument/2006/relationships/hyperlink" Target="https://www.bing.com/th?id=OSK.c1d0e04c1154671002e2cd864e8a5f79&amp;qlt=95" TargetMode="External"/><Relationship Id="rId280" Type="http://schemas.openxmlformats.org/officeDocument/2006/relationships/hyperlink" Target="https://www.bing.com/images/search?form=xlimg&amp;q=Philadelphia" TargetMode="External"/><Relationship Id="rId75" Type="http://schemas.openxmlformats.org/officeDocument/2006/relationships/hyperlink" Target="https://www.bing.com/th?id=OSK.f2dbd079068622692d8b57832120921d&amp;qlt=95" TargetMode="External"/><Relationship Id="rId140" Type="http://schemas.openxmlformats.org/officeDocument/2006/relationships/hyperlink" Target="https://www.bing.com/images/search?form=xlimg&amp;q=Palo%20Alto,%20California" TargetMode="External"/><Relationship Id="rId182" Type="http://schemas.openxmlformats.org/officeDocument/2006/relationships/hyperlink" Target="https://www.bing.com/images/search?form=xlimg&amp;q=Providence,%20Rhode%20Island"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S%c3%a3o%20Paulo" TargetMode="External"/><Relationship Id="rId291" Type="http://schemas.openxmlformats.org/officeDocument/2006/relationships/hyperlink" Target="https://www.bing.com/th?id=OSK.5ca82a675c844491e9b0ecb82e975a85&amp;qlt=95" TargetMode="External"/><Relationship Id="rId305" Type="http://schemas.openxmlformats.org/officeDocument/2006/relationships/hyperlink" Target="https://www.bing.com/th?id=OSK.a8d72ead781c6b0c215a61266a40b251&amp;qlt=95" TargetMode="External"/><Relationship Id="rId44" Type="http://schemas.openxmlformats.org/officeDocument/2006/relationships/hyperlink" Target="https://www.bing.com/images/search?form=xlimg&amp;q=Berks%20County,%20Pennsylvania" TargetMode="External"/><Relationship Id="rId86" Type="http://schemas.openxmlformats.org/officeDocument/2006/relationships/hyperlink" Target="https://www.bing.com/images/search?form=xlimg&amp;q=Frickenhausen" TargetMode="External"/><Relationship Id="rId151" Type="http://schemas.openxmlformats.org/officeDocument/2006/relationships/hyperlink" Target="https://www.bing.com/th?id=OSK.0c11e8372a768bbf67b69ca10c18bab8&amp;qlt=95" TargetMode="External"/><Relationship Id="rId193" Type="http://schemas.openxmlformats.org/officeDocument/2006/relationships/hyperlink" Target="https://www.bing.com/th?id=OSK.8f5472b05c29db89250e889e2e58f67b&amp;qlt=95" TargetMode="External"/><Relationship Id="rId207" Type="http://schemas.openxmlformats.org/officeDocument/2006/relationships/hyperlink" Target="https://www.bing.com/th?id=OSK.72e9d822a14b9b0036187a25869fb34d&amp;qlt=95" TargetMode="External"/><Relationship Id="rId249" Type="http://schemas.openxmlformats.org/officeDocument/2006/relationships/hyperlink" Target="https://www.bing.com/th?id=OSK.1d2daf2d5e8d9d5dd00ea10f26ade54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Srd>
</file>

<file path=xl/richData/rdarray.xml><?xml version="1.0" encoding="utf-8"?>
<arrayData xmlns="http://schemas.microsoft.com/office/spreadsheetml/2017/richdata2" count="165">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332</v>
  </a>
  <a r="2">
    <v t="s">Hong Kong English</v>
    <v t="s">Chinese language</v>
  </a>
  <a r="15">
    <v t="r">342</v>
    <v t="r">343</v>
    <v t="r">344</v>
    <v t="r">345</v>
    <v t="r">346</v>
    <v t="r">347</v>
    <v t="r">348</v>
    <v t="r">349</v>
    <v t="r">350</v>
    <v t="r">351</v>
    <v t="r">352</v>
    <v t="r">353</v>
    <v t="r">354</v>
    <v t="r">355</v>
    <v t="r">356</v>
  </a>
  <a r="1">
    <v t="s">Time in China</v>
  </a>
  <a r="1">
    <v t="r">370</v>
  </a>
  <a r="1">
    <v t="s">Central Time Zone</v>
  </a>
  <a r="4">
    <v t="r">403</v>
    <v t="r">404</v>
    <v t="r">405</v>
    <v t="r">406</v>
  </a>
  <a r="1">
    <v t="s">English language</v>
  </a>
  <a r="55">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364</v>
    <v t="r">466</v>
    <v t="r">467</v>
    <v t="r">468</v>
    <v t="r">469</v>
    <v t="r">470</v>
    <v t="r">471</v>
    <v t="r">472</v>
    <v t="r">473</v>
    <v t="r">474</v>
    <v t="r">475</v>
    <v t="r">476</v>
    <v t="r">477</v>
  </a>
  <a r="6">
    <v t="s">Samoa Time Zone</v>
    <v t="s">Atlantic Time Zone</v>
    <v t="s">Central Time Zone</v>
    <v t="s">Alaska Time Zone</v>
    <v t="s">Mountain Time Zone</v>
    <v t="s">Chamorro Time Zone</v>
  </a>
  <a r="1">
    <v t="r">490</v>
  </a>
  <a r="1">
    <v t="s">Eastern Time Zone</v>
  </a>
  <a r="1">
    <v t="r">518</v>
  </a>
  <a r="1">
    <v t="r">528</v>
  </a>
  <a r="2">
    <v t="r">563</v>
    <v t="r">564</v>
  </a>
  <a r="4">
    <v t="r">582</v>
    <v t="r">583</v>
    <v t="r">584</v>
    <v t="r">585</v>
  </a>
  <a r="2">
    <v t="s">Greenwich Mean Time</v>
    <v t="s">Western European Time</v>
  </a>
  <a r="1">
    <v t="r">597</v>
  </a>
  <a r="1">
    <v t="s">Greenwich Mean Time</v>
  </a>
  <a r="1">
    <v t="r">609</v>
  </a>
  <a r="1">
    <v t="r">626</v>
  </a>
  <a r="1">
    <v t="s">Pacific Time Zone</v>
  </a>
  <a r="1">
    <v t="r">642</v>
  </a>
  <a r="1">
    <v t="r">666</v>
  </a>
  <a r="4">
    <v t="r">676</v>
    <v t="r">677</v>
    <v t="r">678</v>
    <v t="r">679</v>
  </a>
  <a r="1">
    <v t="r">697</v>
  </a>
  <a r="1">
    <v t="r">724</v>
  </a>
  <a r="1">
    <v t="r">742</v>
  </a>
  <a r="2">
    <v t="r">754</v>
    <v t="r">755</v>
  </a>
  <a r="1">
    <v t="s">Canadian English</v>
  </a>
  <a r="2">
    <v t="s">Eastern Time Zone</v>
    <v t="s">Central Time Zone</v>
  </a>
  <a r="2">
    <v t="r">563</v>
    <v t="r">782</v>
  </a>
  <a r="2">
    <v t="s">Canadian French</v>
    <v t="s">Canadian English</v>
  </a>
  <a r="13">
    <v t="r">737</v>
    <v t="r">801</v>
    <v t="r">802</v>
    <v t="r">803</v>
    <v t="r">804</v>
    <v t="r">805</v>
    <v t="r">806</v>
    <v t="r">807</v>
    <v t="r">808</v>
    <v t="r">809</v>
    <v t="r">810</v>
    <v t="r">811</v>
    <v t="r">812</v>
  </a>
  <a r="6">
    <v t="s">Newfoundland Time Zone</v>
    <v t="s">Atlantic Time Zone</v>
    <v t="s">Central Time Zone</v>
    <v t="s">Mountain Time Zone</v>
    <v t="s">Pacific Time Zone</v>
    <v t="s">Eastern Time Zone</v>
  </a>
  <a r="1">
    <v t="r">825</v>
  </a>
  <a r="1">
    <v t="r">841</v>
  </a>
  <a r="4">
    <v t="r">851</v>
    <v t="r">852</v>
    <v t="r">853</v>
    <v t="r">854</v>
  </a>
  <a r="1">
    <v t="r">866</v>
  </a>
  <a r="2">
    <v t="r">891</v>
    <v t="r">892</v>
  </a>
  <a r="1">
    <v t="s">German language</v>
  </a>
  <a r="15">
    <v t="r">908</v>
    <v t="r">909</v>
    <v t="r">877</v>
    <v t="r">910</v>
    <v t="r">911</v>
    <v t="r">912</v>
    <v t="r">913</v>
    <v t="r">914</v>
    <v t="r">915</v>
    <v t="r">916</v>
    <v t="r">917</v>
    <v t="r">918</v>
    <v t="r">919</v>
    <v t="r">920</v>
    <v t="r">921</v>
  </a>
  <a r="1">
    <v t="s">Central European Time</v>
  </a>
  <a r="1">
    <v t="r">933</v>
  </a>
  <a r="1">
    <v t="r">943</v>
  </a>
  <a r="1">
    <v t="r">953</v>
  </a>
  <a r="1">
    <v t="r">964</v>
  </a>
  <a r="1">
    <v t="r">980</v>
  </a>
  <a r="1">
    <v t="r">989</v>
  </a>
  <a r="1">
    <v t="r">1000</v>
  </a>
  <a r="1">
    <v t="r">1016</v>
  </a>
  <a r="2">
    <v t="r">563</v>
    <v t="r">1051</v>
  </a>
  <a r="1">
    <v t="s">Australian English</v>
  </a>
  <a r="15">
    <v t="r">1068</v>
    <v t="r">1069</v>
    <v t="r">1070</v>
    <v t="r">1023</v>
    <v t="r">1071</v>
    <v t="r">1072</v>
    <v t="r">1073</v>
    <v t="r">1074</v>
    <v t="r">1075</v>
    <v t="r">1076</v>
    <v t="r">1077</v>
    <v t="r">1078</v>
    <v t="r">1079</v>
    <v t="r">1080</v>
    <v t="r">1081</v>
  </a>
  <a r="1">
    <v t="r">1101</v>
  </a>
  <a r="3">
    <v t="r">1126</v>
    <v t="r">1127</v>
    <v t="r">1128</v>
  </a>
  <a r="1">
    <v t="s">Israeli (Modern) Hebrew</v>
  </a>
  <a r="6">
    <v t="r">1143</v>
    <v t="r">1096</v>
    <v t="r">1144</v>
    <v t="r">1145</v>
    <v t="r">1146</v>
    <v t="r">1147</v>
  </a>
  <a r="1">
    <v t="r">1158</v>
  </a>
  <a r="1">
    <v t="r">1171</v>
  </a>
  <a r="2">
    <v t="r">1196</v>
    <v t="r">1197</v>
  </a>
  <a r="1">
    <v t="s">Italian language</v>
  </a>
  <a r="20">
    <v t="r">1213</v>
    <v t="r">1214</v>
    <v t="r">1215</v>
    <v t="r">1216</v>
    <v t="r">1217</v>
    <v t="r">1218</v>
    <v t="r">1219</v>
    <v t="r">1220</v>
    <v t="r">1165</v>
    <v t="r">1221</v>
    <v t="r">1222</v>
    <v t="r">1223</v>
    <v t="r">1224</v>
    <v t="r">1225</v>
    <v t="r">1226</v>
    <v t="r">1227</v>
    <v t="r">1228</v>
    <v t="r">1229</v>
    <v t="r">1230</v>
    <v t="r">1231</v>
  </a>
  <a r="2">
    <v t="r">1242</v>
    <v t="r">1243</v>
  </a>
  <a r="1">
    <v t="r">1253</v>
  </a>
  <a r="1">
    <v t="s">Scott Galvin (Mayor)</v>
  </a>
  <a r="1">
    <v t="r">1278</v>
  </a>
  <a r="1">
    <v t="r">1289</v>
  </a>
  <a r="1">
    <v t="r">1305</v>
  </a>
  <a r="1">
    <v t="r">1315</v>
  </a>
  <a r="1">
    <v t="r">1326</v>
  </a>
  <a r="1">
    <v t="r">1342</v>
  </a>
  <a r="1">
    <v t="r">1357</v>
  </a>
  <a r="1">
    <v t="r">1386</v>
  </a>
  <a r="1">
    <v t="r">1440</v>
  </a>
  <a r="1">
    <v t="s">Mountain Time Zone</v>
  </a>
  <a r="1">
    <v t="r">1458</v>
  </a>
  <a r="1">
    <v t="r">1475</v>
  </a>
  <a r="1">
    <v t="r">1492</v>
  </a>
  <a r="1">
    <v t="r">1509</v>
  </a>
  <a r="1">
    <v t="r">1526</v>
  </a>
  <a r="1">
    <v t="r">1550</v>
  </a>
  <a r="1">
    <v t="r">1561</v>
  </a>
  <a r="1">
    <v t="r">1591</v>
  </a>
  <a r="1">
    <v t="r">1608</v>
  </a>
  <a r="1">
    <v t="r">1624</v>
  </a>
  <a r="4">
    <v t="r">1644</v>
    <v t="r">1645</v>
    <v t="r">1646</v>
    <v t="r">1647</v>
  </a>
  <a r="3">
    <v t="r">1658</v>
    <v t="r">1659</v>
    <v t="r">1660</v>
  </a>
  <a r="4">
    <v t="r">1670</v>
    <v t="r">1671</v>
    <v t="r">1672</v>
    <v t="r">1673</v>
  </a>
  <a r="4">
    <v t="r">1683</v>
    <v t="r">1684</v>
    <v t="r">1685</v>
    <v t="r">1686</v>
  </a>
  <a r="2">
    <v t="r">1698</v>
    <v t="r">1699</v>
  </a>
  <a r="7">
    <v t="r">1725</v>
    <v t="r">1726</v>
    <v t="r">1727</v>
    <v t="r">1728</v>
    <v t="r">1729</v>
    <v t="r">1730</v>
    <v t="r">1731</v>
  </a>
  <a r="4">
    <v t="s">Italian language</v>
    <v t="s">Romansh language</v>
    <v t="s">German language</v>
    <v t="s">French language</v>
  </a>
  <a r="25">
    <v t="r">1746</v>
    <v t="r">1747</v>
    <v t="r">1748</v>
    <v t="r">1749</v>
    <v t="r">1750</v>
    <v t="r">1751</v>
    <v t="r">1752</v>
    <v t="r">1753</v>
    <v t="r">1754</v>
    <v t="r">1755</v>
    <v t="r">1756</v>
    <v t="r">1757</v>
    <v t="r">1758</v>
    <v t="r">1759</v>
    <v t="r">1760</v>
    <v t="r">1761</v>
    <v t="r">1762</v>
    <v t="r">1763</v>
    <v t="r">1764</v>
    <v t="r">1765</v>
    <v t="r">1766</v>
    <v t="r">1767</v>
    <v t="r">1693</v>
    <v t="r">1768</v>
    <v t="r">1769</v>
  </a>
  <a r="2">
    <v t="r">1779</v>
    <v t="r">1699</v>
  </a>
  <a r="1">
    <v t="s">Mark Ashton (Mayor)</v>
  </a>
  <a r="1">
    <v t="r">1801</v>
  </a>
  <a r="2">
    <v t="r">1825</v>
    <v t="r">1826</v>
  </a>
  <a r="1">
    <v t="s">Danish language</v>
  </a>
  <a r="5">
    <v t="r">1843</v>
    <v t="r">1844</v>
    <v t="r">1845</v>
    <v t="r">1846</v>
    <v t="r">1796</v>
  </a>
  <a r="1">
    <v t="r">1858</v>
  </a>
  <a r="2">
    <v t="r">1882</v>
    <v t="r">1883</v>
  </a>
  <a r="1">
    <v t="s">Portuguese language</v>
  </a>
  <a r="27">
    <v t="r">1899</v>
    <v t="r">1900</v>
    <v t="r">1901</v>
    <v t="r">1902</v>
    <v t="r">1903</v>
    <v t="r">1904</v>
    <v t="r">1905</v>
    <v t="r">1906</v>
    <v t="r">1907</v>
    <v t="r">1908</v>
    <v t="r">1909</v>
    <v t="r">1910</v>
    <v t="r">1911</v>
    <v t="r">1912</v>
    <v t="r">1913</v>
    <v t="r">1914</v>
    <v t="r">1915</v>
    <v t="r">1916</v>
    <v t="r">1917</v>
    <v t="r">1918</v>
    <v t="r">1919</v>
    <v t="r">1920</v>
    <v t="r">1853</v>
    <v t="r">1921</v>
    <v t="r">1922</v>
    <v t="r">1923</v>
    <v t="r">1924</v>
  </a>
  <a r="2">
    <v t="r">1959</v>
    <v t="r">1960</v>
  </a>
  <a r="4">
    <v t="s">Malay</v>
    <v t="s">Mandarin Chinese</v>
    <v t="s">English language</v>
    <v t="s">Tamil language</v>
  </a>
  <a r="1">
    <v t="s">Singapore Standard Time</v>
  </a>
  <a r="1">
    <v t="r">1982</v>
  </a>
  <a r="1">
    <v t="r">1999</v>
  </a>
  <a r="4">
    <v t="r">2015</v>
    <v t="r">2016</v>
    <v t="r">2017</v>
    <v t="r">2018</v>
  </a>
  <a r="1">
    <v t="r">2033</v>
  </a>
  <a r="1">
    <v t="s">Atlantic Time Zone</v>
  </a>
  <a r="1">
    <v t="r">2044</v>
  </a>
  <a r="1">
    <v t="r">2056</v>
  </a>
  <a r="1">
    <v t="s">Daylight saving time</v>
  </a>
  <a r="1">
    <v t="r">2067</v>
  </a>
  <a r="1">
    <v t="r">2078</v>
  </a>
  <a r="1">
    <v t="r">2089</v>
  </a>
  <a r="1">
    <v t="r">2100</v>
  </a>
  <a r="1">
    <v t="r">2126</v>
  </a>
  <a r="1">
    <v t="r">2145</v>
  </a>
  <a r="2">
    <v t="s">Chris Watts (Mayor)</v>
    <v t="s">Gerard Hudspeth (Mayor)</v>
  </a>
  <a r="1">
    <v t="r">2174</v>
  </a>
  <a r="1">
    <v t="r">2185</v>
  </a>
  <a r="2">
    <v t="r">2198</v>
    <v t="r">2199</v>
  </a>
  <a r="2">
    <v t="r">2225</v>
    <v t="r">2226</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2243</v>
    <v t="r">2244</v>
    <v t="r">2245</v>
    <v t="r">2246</v>
    <v t="r">2247</v>
    <v t="r">2248</v>
    <v t="r">2249</v>
    <v t="r">2250</v>
    <v t="r">2192</v>
  </a>
  <a r="1">
    <v t="r">2261</v>
  </a>
  <a r="1">
    <v t="s">Indian Standard Time</v>
  </a>
  <a r="4">
    <v t="r">2296</v>
    <v t="r">2297</v>
    <v t="r">2298</v>
    <v t="r">2299</v>
  </a>
  <a r="2">
    <v t="s">Indian English</v>
    <v t="s">Hindi</v>
  </a>
  <a r="34">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a>
  <a r="1">
    <v t="r">2361</v>
  </a>
  <a r="1">
    <v t="r">2372</v>
  </a>
  <a r="1">
    <v t="r">2383</v>
  </a>
  <a r="1">
    <v t="r">2394</v>
  </a>
  <a r="1">
    <v t="r">2406</v>
  </a>
  <a r="2">
    <v t="r">2431</v>
    <v t="r">2432</v>
  </a>
  <a r="1">
    <v t="s">Swedish language</v>
  </a>
  <a r="21">
    <v t="r">2447</v>
    <v t="r">2448</v>
    <v t="r">2449</v>
    <v t="r">2450</v>
    <v t="r">2451</v>
    <v t="r">2452</v>
    <v t="r">2453</v>
    <v t="r">2454</v>
    <v t="r">2455</v>
    <v t="r">2456</v>
    <v t="r">2457</v>
    <v t="r">2401</v>
    <v t="r">2458</v>
    <v t="r">2459</v>
    <v t="r">2460</v>
    <v t="r">2461</v>
    <v t="r">2462</v>
    <v t="r">2463</v>
    <v t="r">2464</v>
    <v t="r">2465</v>
    <v t="r">2466</v>
  </a>
  <a r="1">
    <v t="r">2477</v>
  </a>
  <a r="1">
    <v t="r">2487</v>
  </a>
  <a r="1">
    <v t="r">2498</v>
  </a>
  <a r="1">
    <v t="r">2510</v>
  </a>
</arrayData>
</file>

<file path=xl/richData/rdrichvalue.xml><?xml version="1.0" encoding="utf-8"?>
<rvData xmlns="http://schemas.microsoft.com/office/spreadsheetml/2017/richdata" count="2516">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1">
    <fb>4.7619047619047603E-2</fb>
    <v>30</v>
  </rv>
  <rv s="1">
    <fb>2755.03</fb>
    <v>8</v>
  </rv>
  <rv s="1">
    <fb>7.2</fb>
    <v>31</v>
  </rv>
  <rv s="1">
    <fb>852</fb>
    <v>32</v>
  </rv>
  <rv s="0">
    <v>536870912</v>
    <v>Victoria City, Hong Kong</v>
    <v>644c4679-89fe-6735-4bef-8faef0ed623b</v>
    <v>en-US</v>
    <v>Map</v>
  </rv>
  <rv s="1">
    <fb>43644.633999999998</fb>
    <v>8</v>
  </rv>
  <rv s="1">
    <fb>134.593052867475</fb>
    <v>33</v>
  </rv>
  <rv s="1">
    <fb>2.8649279875438E-2</fb>
    <v>30</v>
  </rv>
  <rv s="1">
    <fb>6083.2699356802004</fb>
    <v>8</v>
  </rv>
  <rv s="1">
    <fb>1.0720000000000001</fb>
    <v>31</v>
  </rv>
  <rv s="1">
    <fb>93.172881620063393</fb>
    <v>34</v>
  </rv>
  <rv s="1">
    <fb>1.86</fb>
    <v>35</v>
  </rv>
  <rv s="1">
    <fb>366029556273.05103</fb>
    <v>36</v>
  </rv>
  <rv s="1">
    <fb>1.0861767</fb>
    <v>30</v>
  </rv>
  <rv s="1">
    <fb>0.76922230000000003</fb>
    <v>30</v>
  </rv>
  <rv s="2">
    <v>10</v>
    <v>6</v>
    <v>74</v>
    <v>7</v>
    <v>0</v>
    <v>Image of Hong Kong</v>
  </rv>
  <rv s="0">
    <v>536870912</v>
    <v>Kowloon</v>
    <v>4cda8ccc-49df-e25d-4081-af247bd5d447</v>
    <v>en-US</v>
    <v>Map</v>
  </rv>
  <rv s="0">
    <v>805306368</v>
    <v>Andrew Cheung (Chief justice)</v>
    <v>36491eb6-74e3-798a-a69e-2ab92526ae1b</v>
    <v>en-US</v>
    <v>Generic</v>
  </rv>
  <rv s="3">
    <v>20</v>
  </rv>
  <rv s="4">
    <v>https://www.bing.com/search?q=hong+kong&amp;form=skydnc</v>
    <v>Learn more on Bing</v>
  </rv>
  <rv s="1">
    <fb>84.934146341463403</fb>
    <v>34</v>
  </rv>
  <rv s="1">
    <fb>4899234580000</fb>
    <v>36</v>
  </rv>
  <rv s="1">
    <fb>4.4400000000000004</fb>
    <v>35</v>
  </rv>
  <rv s="3">
    <v>21</v>
  </rv>
  <rv s="1">
    <fb>1.319</fb>
    <v>31</v>
  </rv>
  <rv s="1">
    <fb>7346100</fb>
    <v>8</v>
  </rv>
  <rv s="1">
    <fb>0.60073001861572306</fb>
    <v>30</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22</v>
  </rv>
  <rv s="3">
    <v>23</v>
  </rv>
  <rv s="1">
    <fb>0.21899999999999997</fb>
    <v>30</v>
  </rv>
  <rv s="1">
    <fb>3.6289999485015899E-2</fb>
    <v>37</v>
  </rv>
  <rv s="1">
    <fb>7507400</fb>
    <v>8</v>
  </rv>
  <rv s="10">
    <v>#VALUE!</v>
    <v>77</v>
    <v>78</v>
    <v>Hong Kong</v>
    <v>4</v>
    <v>5</v>
    <v>Map</v>
    <v>6</v>
    <v>79</v>
    <v>en-US</v>
    <v>304df1d5-38ee-e835-eb2a-554caba5c30e</v>
    <v>536870912</v>
    <v>1</v>
    <v>HK</v>
    <v>315</v>
    <v>316</v>
    <v>317</v>
    <v>318</v>
    <v>319</v>
    <v>320</v>
    <v>321</v>
    <v>322</v>
    <v>HKD</v>
    <v>Hong Kong, officially the Hong Kong Special Administrative Region of the People's Republic of China, is a city and a special administrative region in China. With 7.4 million residents of various nationalities in a 1,104-square-kilometre ...</v>
    <v>323</v>
    <v>324</v>
    <v>325</v>
    <v>326</v>
    <v>327</v>
    <v>328</v>
    <v>329</v>
    <v>330</v>
    <v>331</v>
    <v>333</v>
    <v>334</v>
    <v>335</v>
    <v>336</v>
    <v>337</v>
    <v>Hong Kong</v>
    <v>March of the Volunteers</v>
    <v>338</v>
    <v>中華人民共和國香港特別行政區</v>
    <v>339</v>
    <v>340</v>
    <v>341</v>
    <v>357</v>
    <v>358</v>
    <v>359</v>
    <v>360</v>
    <v>Hong Kong</v>
    <v>361</v>
    <v>mdp/vdpid/104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11</v>
    <v>6</v>
    <v>80</v>
    <v>7</v>
    <v>0</v>
    <v>Image of Austin, Texas</v>
  </rv>
  <rv s="1">
    <fb>30.3</fb>
    <v>9</v>
  </rv>
  <rv s="0">
    <v>805306368</v>
    <v>Kirk Watson (Mayor)</v>
    <v>c4ea06fa-a87c-e5da-549e-3756b58a4fbd</v>
    <v>en-US</v>
    <v>Generic</v>
  </rv>
  <rv s="3">
    <v>24</v>
  </rv>
  <rv s="4">
    <v>https://www.bing.com/search?q=austin+texas&amp;form=skydnc</v>
    <v>Learn more on Bing</v>
  </rv>
  <rv s="1">
    <fb>-97.733333333332993</fb>
    <v>9</v>
  </rv>
  <rv s="1">
    <fb>961855</fb>
    <v>8</v>
  </rv>
  <rv s="11">
    <v>#VALUE!</v>
    <v>81</v>
    <v>82</v>
    <v>Austin, Texas</v>
    <v>4</v>
    <v>5</v>
    <v>Map</v>
    <v>6</v>
    <v>7</v>
    <v>en-US</v>
    <v>afd7d7f6-01a2-401c-bb4d-59f7e34d585c</v>
    <v>536870912</v>
    <v>1</v>
    <v>364</v>
    <v>365</v>
    <v>366</v>
    <v>367</v>
    <v>Austin is the capital of the U.S. state of Texas, as well as the seat and most populous city of Travis County, with portions extending into Hays and Williamson counties. Incorporated on December 27, 1839, it is the 10th most populous city in the ...</v>
    <v>368</v>
    <v>369</v>
    <v>371</v>
    <v>372</v>
    <v>373</v>
    <v>Austin, Texas</v>
    <v>374</v>
    <v>Austin, Texas</v>
    <v>mdp/vdpid/5108805940384104452</v>
  </rv>
  <rv s="1">
    <fb>2650</fb>
    <v>8</v>
  </rv>
  <rv s="2">
    <v>12</v>
    <v>6</v>
    <v>83</v>
    <v>7</v>
    <v>0</v>
    <v>Image of Travis County, Texas</v>
  </rv>
  <rv s="0">
    <v>536870912</v>
    <v>Austin</v>
    <v>afd7d7f6-01a2-401c-bb4d-59f7e34d585c</v>
    <v>en-US</v>
    <v>Map</v>
  </rv>
  <rv s="4">
    <v>https://www.bing.com/search?q=travis+county+texas&amp;form=skydnc</v>
    <v>Learn more on Bing</v>
  </rv>
  <rv s="1">
    <fb>1290188</fb>
    <v>8</v>
  </rv>
  <rv s="3">
    <v>25</v>
  </rv>
  <rv s="12">
    <v>#VALUE!</v>
    <v>84</v>
    <v>85</v>
    <v>Travis County, Texas</v>
    <v>86</v>
    <v>5</v>
    <v>Map</v>
    <v>6</v>
    <v>7</v>
    <v>en-US</v>
    <v>20b17992-eea7-f60c-0264-9295ab19d7e4</v>
    <v>536870912</v>
    <v>1</v>
    <v>364</v>
    <v>376</v>
    <v>367</v>
    <v>Travis County is located in Central Texas. As of the 2020 census, the population was 1,290,188. It is the fifth-most populous county in Texas. Its county seat and most populous city is Austin, the capital of Texas. The county was established in ...</v>
    <v>377</v>
    <v>378</v>
    <v>379</v>
    <v>Travis County, Texas</v>
    <v>380</v>
    <v>381</v>
    <v>Travis County, Texas</v>
    <v>mdp/vdpid/10037557</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13</v>
    <v>6</v>
    <v>88</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26</v>
  </rv>
  <rv s="4">
    <v>https://www.bing.com/search?q=united+states&amp;form=skydnc</v>
    <v>Learn more on Bing</v>
  </rv>
  <rv s="1">
    <fb>78.539024390243895</fb>
    <v>34</v>
  </rv>
  <rv s="1">
    <fb>30436313050000</fb>
    <v>36</v>
  </rv>
  <rv s="1">
    <fb>19</fb>
    <v>34</v>
  </rv>
  <rv s="1">
    <fb>7.25</fb>
    <v>35</v>
  </rv>
  <rv s="3">
    <v>27</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28</v>
  </rv>
  <rv s="1">
    <fb>9.5866513904898809E-2</fb>
    <v>30</v>
  </rv>
  <rv s="3">
    <v>29</v>
  </rv>
  <rv s="1">
    <fb>0.36599999999999999</fb>
    <v>30</v>
  </rv>
  <rv s="1">
    <fb>0.14699999999999999</fb>
    <v>37</v>
  </rv>
  <rv s="1">
    <fb>270663028</fb>
    <v>8</v>
  </rv>
  <rv s="6">
    <v>#VALUE!</v>
    <v>91</v>
    <v>28</v>
    <v>United States</v>
    <v>4</v>
    <v>5</v>
    <v>Map</v>
    <v>6</v>
    <v>92</v>
    <v>en-US</v>
    <v>5232ed96-85b1-2edb-12c6-63e6c597a1de</v>
    <v>536870912</v>
    <v>1</v>
    <v>US</v>
    <v>383</v>
    <v>384</v>
    <v>385</v>
    <v>386</v>
    <v>387</v>
    <v>388</v>
    <v>389</v>
    <v>390</v>
    <v>391</v>
    <v>USD</v>
    <v>The United States of America, commonly known as the United States or America, is a country primarily located in North America. The third-largest country in the world by land and total area, the U.S. is a federal republic of 50 states, with its ...</v>
    <v>392</v>
    <v>393</v>
    <v>394</v>
    <v>395</v>
    <v>396</v>
    <v>397</v>
    <v>398</v>
    <v>399</v>
    <v>400</v>
    <v>401</v>
    <v>402</v>
    <v>407</v>
    <v>408</v>
    <v>409</v>
    <v>410</v>
    <v>411</v>
    <v>412</v>
    <v>United States</v>
    <v>The Star-Spangled Banner</v>
    <v>413</v>
    <v>the United States of America</v>
    <v>414</v>
    <v>415</v>
    <v>416</v>
    <v>417</v>
    <v>418</v>
    <v>419</v>
    <v>420</v>
    <v>421</v>
    <v>422</v>
    <v>243</v>
    <v>423</v>
    <v>478</v>
    <v>479</v>
    <v>480</v>
    <v>481</v>
    <v>482</v>
    <v>United States</v>
    <v>483</v>
    <v>mdp/vdpid/244</v>
  </rv>
  <rv s="1">
    <fb>177</fb>
    <v>8</v>
  </rv>
  <rv s="1">
    <fb>4690</fb>
    <v>8</v>
  </rv>
  <rv s="1">
    <fb>273390</fb>
    <v>8</v>
  </rv>
  <rv s="1">
    <fb>313718</fb>
    <v>8</v>
  </rv>
  <rv s="2">
    <v>14</v>
    <v>6</v>
    <v>93</v>
    <v>7</v>
    <v>0</v>
    <v>Image of Washington, D.C.</v>
  </rv>
  <rv s="0">
    <v>805306368</v>
    <v>Muriel Bowser (Mayor)</v>
    <v>ba0efeff-89d3-9653-396a-5cc380b1d241</v>
    <v>en-US</v>
    <v>Generic</v>
  </rv>
  <rv s="3">
    <v>30</v>
  </rv>
  <rv s="4">
    <v>https://www.bing.com/search?q=washington%2c+d.c.&amp;form=skydnc</v>
    <v>Learn more on Bing</v>
  </rv>
  <rv s="1">
    <fb>1327</fb>
    <v>36</v>
  </rv>
  <rv s="1">
    <fb>70848</fb>
    <v>36</v>
  </rv>
  <rv s="1">
    <fb>475800</fb>
    <v>36</v>
  </rv>
  <rv s="1">
    <fb>2.2200000000000002</fb>
    <v>31</v>
  </rv>
  <rv s="1">
    <fb>689545</fb>
    <v>8</v>
  </rv>
  <rv s="1">
    <fb>0.13200000000000001</fb>
    <v>30</v>
  </rv>
  <rv s="1">
    <fb>0.115</fb>
    <v>30</v>
  </rv>
  <rv s="1">
    <fb>6.0000000000000001E-3</fb>
    <v>99</v>
  </rv>
  <rv s="1">
    <fb>4.2000000000000003E-2</fb>
    <v>30</v>
  </rv>
  <rv s="1">
    <fb>0.54600000000000004</fb>
    <v>30</v>
  </rv>
  <rv s="1">
    <fb>0.48299999999999998</fb>
    <v>30</v>
  </rv>
  <rv s="1">
    <fb>0.14099999999999999</fb>
    <v>30</v>
  </rv>
  <rv s="1">
    <fb>0.89300000000000002</fb>
    <v>30</v>
  </rv>
  <rv s="1">
    <fb>0.106</fb>
    <v>30</v>
  </rv>
  <rv s="1">
    <fb>0.68299999999999994</fb>
    <v>30</v>
  </rv>
  <rv s="1">
    <fb>2E-3</fb>
    <v>30</v>
  </rv>
  <rv s="1">
    <fb>8.3000000000000004E-2</fb>
    <v>30</v>
  </rv>
  <rv s="1">
    <fb>0.17600000000000002</fb>
    <v>30</v>
  </rv>
  <rv s="1">
    <fb>6.4000000000000001E-2</fb>
    <v>30</v>
  </rv>
  <rv s="1">
    <fb>0.441</fb>
    <v>30</v>
  </rv>
  <rv s="3">
    <v>31</v>
  </rv>
  <rv s="13">
    <v>#VALUE!</v>
    <v>96</v>
    <v>97</v>
    <v>Washington, D.C.</v>
    <v>4</v>
    <v>5</v>
    <v>Map</v>
    <v>6</v>
    <v>98</v>
    <v>en-US</v>
    <v>216726d1-8987-06d3-5eff-823da05c3d3c</v>
    <v>536870912</v>
    <v>1</v>
    <v>US-DC</v>
    <v>485</v>
    <v>486</v>
    <v>367</v>
    <v>Washington, D.C., formally the District of Columbia and commonly called Washington or D.C., is the capital city and the federal district of the United States. The city is located on the east bank of the Potomac River, which forms its ...</v>
    <v>487</v>
    <v>488</v>
    <v>489</v>
    <v>491</v>
    <v>492</v>
    <v>493</v>
    <v>494</v>
    <v>495</v>
    <v>Washington, D.C.</v>
    <v>496</v>
    <v>497</v>
    <v>498</v>
    <v>499</v>
    <v>500</v>
    <v>501</v>
    <v>502</v>
    <v>503</v>
    <v>504</v>
    <v>505</v>
    <v>506</v>
    <v>507</v>
    <v>508</v>
    <v>509</v>
    <v>240</v>
    <v>510</v>
    <v>511</v>
    <v>512</v>
    <v>513</v>
    <v>Washington, D.C.</v>
    <v>mdp/vdpid/9130</v>
  </rv>
  <rv s="1">
    <fb>1213.369839</fb>
    <v>8</v>
  </rv>
  <rv s="2">
    <v>15</v>
    <v>6</v>
    <v>100</v>
    <v>7</v>
    <v>0</v>
    <v>Image of New York City</v>
  </rv>
  <rv s="1">
    <fb>40.700000000000003</fb>
    <v>9</v>
  </rv>
  <rv s="0">
    <v>805306368</v>
    <v>Eric Adams (Mayor)</v>
    <v>d104f492-36f0-3246-f9f7-c35dae370b2c</v>
    <v>en-US</v>
    <v>Generic</v>
  </rv>
  <rv s="3">
    <v>32</v>
  </rv>
  <rv s="4">
    <v>https://www.bing.com/search?q=new+york+city&amp;form=skydnc</v>
    <v>Learn more on Bing</v>
  </rv>
  <rv s="1">
    <fb>-74</fb>
    <v>9</v>
  </rv>
  <rv s="1">
    <fb>8804190</fb>
    <v>8</v>
  </rv>
  <rv s="14">
    <v>#VALUE!</v>
    <v>101</v>
    <v>102</v>
    <v>New York City</v>
    <v>4</v>
    <v>5</v>
    <v>Map</v>
    <v>6</v>
    <v>7</v>
    <v>en-US</v>
    <v>60d5dc2b-c915-460b-b722-c9e3485499ca</v>
    <v>536870912</v>
    <v>1</v>
    <v>455</v>
    <v>515</v>
    <v>367</v>
    <v>New York, often called New York City or simply NYC, is the most populous city in the United States, located at the southern tip of New York State on one of the world's largest natural harbors. The city comprises five boroughs, each of which is ...</v>
    <v>516</v>
    <v>517</v>
    <v>519</v>
    <v>520</v>
    <v>521</v>
    <v>New York City</v>
    <v>522</v>
    <v>513</v>
    <v>New York City</v>
    <v>mdp/vdpid/5487505297524129794</v>
  </rv>
  <rv s="0">
    <v>536870912</v>
    <v>Ningde</v>
    <v>ad615fdc-117c-8e49-03bf-92df9e99a9da</v>
    <v>en-US</v>
    <v>Map</v>
  </rv>
  <rv s="1">
    <fb>13431.98</fb>
    <v>8</v>
  </rv>
  <rv s="2">
    <v>16</v>
    <v>6</v>
    <v>103</v>
    <v>7</v>
    <v>0</v>
    <v>Image of Ningde</v>
  </rv>
  <rv s="1">
    <fb>26.661666666666999</fb>
    <v>9</v>
  </rv>
  <rv s="0">
    <v>805306368</v>
    <v>Chen Jiadong (Mayor)</v>
    <v>a8d1725c-3bb5-5db5-4a9c-0cea633a9b56</v>
    <v>en-US</v>
    <v>Generic</v>
  </rv>
  <rv s="3">
    <v>33</v>
  </rv>
  <rv s="4">
    <v>https://www.bing.com/search?q=ningde+fujian+china&amp;form=skydnc</v>
    <v>Learn more on Bing</v>
  </rv>
  <rv s="1">
    <fb>119.52277777777999</fb>
    <v>9</v>
  </rv>
  <rv s="1">
    <fb>2910000</fb>
    <v>8</v>
  </rv>
  <rv s="5">
    <v>#VALUE!</v>
    <v>104</v>
    <v>2</v>
    <v>Ningde</v>
    <v>4</v>
    <v>5</v>
    <v>Map</v>
    <v>6</v>
    <v>105</v>
    <v>en-US</v>
    <v>ad615fdc-117c-8e49-03bf-92df9e99a9da</v>
    <v>536870912</v>
    <v>1</v>
    <v>255</v>
    <v>525</v>
    <v>191</v>
    <v>Ningde, also known as Mindong, is a prefecture-level city located along the northeastern coast of Fujian province, People's Republic of China. It borders the provincial capital of Fuzhou to the south, Wenzhou to the north, and Nanping to the ...</v>
    <v>526</v>
    <v>527</v>
    <v>529</v>
    <v>530</v>
    <v>531</v>
    <v>Ningde</v>
    <v>532</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17</v>
    <v>6</v>
    <v>106</v>
    <v>7</v>
    <v>0</v>
    <v>Image of Stafford</v>
  </rv>
  <rv s="1">
    <fb>52.806600000000003</fb>
    <v>9</v>
  </rv>
  <rv s="4">
    <v>https://www.bing.com/search?q=stafford+england&amp;form=skydnc</v>
    <v>Learn more on Bing</v>
  </rv>
  <rv s="1">
    <fb>-2.1171000000000002</fb>
    <v>9</v>
  </rv>
  <rv s="1">
    <fb>70592</fb>
    <v>8</v>
  </rv>
  <rv s="15">
    <v>#VALUE!</v>
    <v>107</v>
    <v>108</v>
    <v>Stafford</v>
    <v>4</v>
    <v>5</v>
    <v>Map</v>
    <v>6</v>
    <v>109</v>
    <v>en-US</v>
    <v>10792172-04f5-1ec8-06c2-97aec453c024</v>
    <v>536870912</v>
    <v>1</v>
    <v>535</v>
    <v>536</v>
    <v>537</v>
    <v>Stafford is a market town and the county town of Staffordshire, in the West Midlands region of England. It lies about 15 miles north of Wolverhampton, 15 miles south of Stoke-on-Trent and 24 miles northwest of Birmingham. The town had a ...</v>
    <v>538</v>
    <v>539</v>
    <v>540</v>
    <v>541</v>
    <v>Stafford</v>
    <v>542</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18</v>
    <v>6</v>
    <v>111</v>
    <v>7</v>
    <v>0</v>
    <v>Image of United Kingdom</v>
  </rv>
  <rv s="1">
    <fb>3.6</fb>
    <v>34</v>
  </rv>
  <rv s="0">
    <v>805306368</v>
    <v>Charles III (Monarch)</v>
    <v>afc6f6a9-5b55-9178-3e6f-2c8b6d16ee9c</v>
    <v>en-US</v>
    <v>Generic</v>
  </rv>
  <rv s="0">
    <v>805306368</v>
    <v>Rishi Sunak (Prime minister)</v>
    <v>79551c5d-075b-e493-70a2-f5b22a4876e1</v>
    <v>en-US</v>
    <v>Generic</v>
  </rv>
  <rv s="3">
    <v>34</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35</v>
  </rv>
  <rv s="1">
    <fb>0.255052921600669</fb>
    <v>30</v>
  </rv>
  <rv s="3">
    <v>36</v>
  </rv>
  <rv s="1">
    <fb>0.30599999999999999</fb>
    <v>30</v>
  </rv>
  <rv s="1">
    <fb>3.8510000705719E-2</fb>
    <v>37</v>
  </rv>
  <rv s="1">
    <fb>55908316</fb>
    <v>8</v>
  </rv>
  <rv s="6">
    <v>#VALUE!</v>
    <v>114</v>
    <v>28</v>
    <v>United Kingdom</v>
    <v>4</v>
    <v>5</v>
    <v>Map</v>
    <v>6</v>
    <v>115</v>
    <v>en-US</v>
    <v>b1a5155a-6bb2-4646-8f7c-3e6b3a53c831</v>
    <v>536870912</v>
    <v>1</v>
    <v>GB</v>
    <v>544</v>
    <v>545</v>
    <v>546</v>
    <v>547</v>
    <v>548</v>
    <v>549</v>
    <v>550</v>
    <v>551</v>
    <v>552</v>
    <v>GBP</v>
    <v>The United Kingdom of Great Britain and Northern Ireland, commonly known as the United Kingdom or Britain, is a country in Northwestern Europe, off the north-western coast of the continental mainland. It comprises England, Scotland, Wales, and ...</v>
    <v>553</v>
    <v>554</v>
    <v>555</v>
    <v>556</v>
    <v>557</v>
    <v>558</v>
    <v>559</v>
    <v>560</v>
    <v>561</v>
    <v>562</v>
    <v>549</v>
    <v>565</v>
    <v>566</v>
    <v>567</v>
    <v>568</v>
    <v>569</v>
    <v>570</v>
    <v>United Kingdom</v>
    <v>God Save the King</v>
    <v>413</v>
    <v>United Kingdom of Great Britain and Northern Ireland</v>
    <v>571</v>
    <v>572</v>
    <v>573</v>
    <v>574</v>
    <v>575</v>
    <v>576</v>
    <v>577</v>
    <v>578</v>
    <v>579</v>
    <v>580</v>
    <v>581</v>
    <v>586</v>
    <v>587</v>
    <v>588</v>
    <v>589</v>
    <v>590</v>
    <v>United Kingdom</v>
    <v>591</v>
    <v>mdp/vdpid/242</v>
  </rv>
  <rv s="0">
    <v>536870912</v>
    <v>Greater London</v>
    <v>2ba8a441-178c-f2c0-26cb-a4b260b8c806</v>
    <v>en-US</v>
    <v>Map</v>
  </rv>
  <rv s="1">
    <fb>1572</fb>
    <v>8</v>
  </rv>
  <rv s="2">
    <v>19</v>
    <v>6</v>
    <v>116</v>
    <v>7</v>
    <v>0</v>
    <v>Image of London</v>
  </rv>
  <rv s="1">
    <fb>51.507222222221998</fb>
    <v>9</v>
  </rv>
  <rv s="0">
    <v>805306368</v>
    <v>Sadiq Khan (Mayor)</v>
    <v>d7862dc2-4c03-1dc8-3412-7fe03041fdcb</v>
    <v>en-US</v>
    <v>Generic</v>
  </rv>
  <rv s="3">
    <v>37</v>
  </rv>
  <rv s="4">
    <v>https://www.bing.com/search?q=london+england&amp;form=skydnc</v>
    <v>Learn more on Bing</v>
  </rv>
  <rv s="1">
    <fb>-0.1275</fb>
    <v>9</v>
  </rv>
  <rv s="1">
    <fb>8799728</fb>
    <v>8</v>
  </rv>
  <rv s="3">
    <v>38</v>
  </rv>
  <rv s="16">
    <v>#VALUE!</v>
    <v>117</v>
    <v>118</v>
    <v>London</v>
    <v>4</v>
    <v>5</v>
    <v>Map</v>
    <v>6</v>
    <v>46</v>
    <v>en-US</v>
    <v>8e0ba7b6-4225-fa8a-6369-1b5294e602a5</v>
    <v>536870912</v>
    <v>1</v>
    <v>582</v>
    <v>593</v>
    <v>594</v>
    <v>537</v>
    <v>London is the capital and largest city of England, and the United Kingdom, with a population of around 8.8 million, and the largest city in Western Europe by metropolitan area, with a population of 14,800,000. It stands on the River Thames in ...</v>
    <v>595</v>
    <v>596</v>
    <v>598</v>
    <v>599</v>
    <v>600</v>
    <v>London</v>
    <v>601</v>
    <v>602</v>
    <v>London</v>
    <v>mdp/vdpid/5471798185326280713</v>
  </rv>
  <rv s="0">
    <v>536870912</v>
    <v>Reading, Pennsylvania</v>
    <v>840faf35-1b7a-4324-b93f-cc192fb4e9bd</v>
    <v>en-US</v>
    <v>Map</v>
  </rv>
  <rv s="0">
    <v>536870912</v>
    <v>Berks County</v>
    <v>8a80eec2-2006-e527-eb5f-55df16052fac</v>
    <v>en-US</v>
    <v>Map</v>
  </rv>
  <rv s="1">
    <fb>26.235358000000002</fb>
    <v>8</v>
  </rv>
  <rv s="2">
    <v>20</v>
    <v>6</v>
    <v>119</v>
    <v>7</v>
    <v>0</v>
    <v>Image of Reading, Pennsylvania</v>
  </rv>
  <rv s="1">
    <fb>40.341666666667003</fb>
    <v>9</v>
  </rv>
  <rv s="0">
    <v>805306368</v>
    <v>Eddie Moran (Mayor)</v>
    <v>c0f1081e-8061-9cae-f7e3-d7e079473ea0</v>
    <v>en-US</v>
    <v>Generic</v>
  </rv>
  <rv s="3">
    <v>39</v>
  </rv>
  <rv s="4">
    <v>https://www.bing.com/search?q=reading+pennsylvania&amp;form=skydnc</v>
    <v>Learn more on Bing</v>
  </rv>
  <rv s="1">
    <fb>-75.926111111110998</fb>
    <v>9</v>
  </rv>
  <rv s="1">
    <fb>95112</fb>
    <v>8</v>
  </rv>
  <rv s="16">
    <v>#VALUE!</v>
    <v>120</v>
    <v>118</v>
    <v>Reading, Pennsylvania</v>
    <v>4</v>
    <v>5</v>
    <v>Map</v>
    <v>6</v>
    <v>7</v>
    <v>en-US</v>
    <v>840faf35-1b7a-4324-b93f-cc192fb4e9bd</v>
    <v>536870912</v>
    <v>1</v>
    <v>461</v>
    <v>605</v>
    <v>606</v>
    <v>367</v>
    <v>Reading is a city in and the county seat of Berks County, Pennsylvania, United States. The city had a population of 95,112 at the 2020 census and is the fourth-largest city in Pennsylvania after Philadelphia, Pittsburgh, and Allentown. Reading ...</v>
    <v>607</v>
    <v>608</v>
    <v>610</v>
    <v>611</v>
    <v>612</v>
    <v>Reading, Pennsylvania</v>
    <v>613</v>
    <v>513</v>
    <v>Reading, Pennsylvania</v>
    <v>mdp/vdpid/5487373384348073985</v>
  </rv>
  <rv s="1">
    <fb>2242</fb>
    <v>8</v>
  </rv>
  <rv s="2">
    <v>21</v>
    <v>6</v>
    <v>121</v>
    <v>7</v>
    <v>0</v>
    <v>Image of Berks County, Pennsylvania</v>
  </rv>
  <rv s="0">
    <v>536870912</v>
    <v>Reading</v>
    <v>840faf35-1b7a-4324-b93f-cc192fb4e9bd</v>
    <v>en-US</v>
    <v>Map</v>
  </rv>
  <rv s="4">
    <v>https://www.bing.com/search?q=berks+county+pennsylvania&amp;form=skydnc</v>
    <v>Learn more on Bing</v>
  </rv>
  <rv s="1">
    <fb>428849</fb>
    <v>8</v>
  </rv>
  <rv s="17">
    <v>#VALUE!</v>
    <v>122</v>
    <v>123</v>
    <v>Berks County, Pennsylvania</v>
    <v>4</v>
    <v>5</v>
    <v>Map</v>
    <v>6</v>
    <v>7</v>
    <v>en-US</v>
    <v>8a80eec2-2006-e527-eb5f-55df16052fac</v>
    <v>536870912</v>
    <v>1</v>
    <v>461</v>
    <v>615</v>
    <v>367</v>
    <v>Berks County is a county in the Commonwealth of Pennsylvania. As of the 2020 census, the county's population was 428,849. The county seat is Reading, the fourth-most populous city in the state. The county borders Lehigh County to its north and ...</v>
    <v>616</v>
    <v>617</v>
    <v>618</v>
    <v>Berks County, Pennsylvania</v>
    <v>619</v>
    <v>Berks County, Pennsylvania</v>
    <v>mdp/vdpid/10037057</v>
  </rv>
  <rv s="0">
    <v>536870912</v>
    <v>Mountain View, California</v>
    <v>4ff5d80d-ed56-49ad-8130-c58934bdbbf3</v>
    <v>en-US</v>
    <v>Map</v>
  </rv>
  <rv s="0">
    <v>536870912</v>
    <v>Santa Clara County</v>
    <v>81e61b88-4e05-c5fc-326a-24657ef6377a</v>
    <v>en-US</v>
    <v>Map</v>
  </rv>
  <rv s="1">
    <fb>31.782540999999998</fb>
    <v>8</v>
  </rv>
  <rv s="2">
    <v>22</v>
    <v>6</v>
    <v>124</v>
    <v>7</v>
    <v>0</v>
    <v>Image of Mountain View, California</v>
  </rv>
  <rv s="1">
    <fb>37.392777777778001</fb>
    <v>9</v>
  </rv>
  <rv s="0">
    <v>805306368</v>
    <v>Pat Showalter (Mayor)</v>
    <v>26f48d7e-1f50-3c6c-e542-2954effc35b8</v>
    <v>en-US</v>
    <v>Generic</v>
  </rv>
  <rv s="3">
    <v>40</v>
  </rv>
  <rv s="4">
    <v>https://www.bing.com/search?q=mountain+view+california&amp;form=skydnc</v>
    <v>Learn more on Bing</v>
  </rv>
  <rv s="1">
    <fb>-122.04194444444001</fb>
    <v>9</v>
  </rv>
  <rv s="1">
    <fb>82376</fb>
    <v>8</v>
  </rv>
  <rv s="3">
    <v>41</v>
  </rv>
  <rv s="16">
    <v>#VALUE!</v>
    <v>125</v>
    <v>118</v>
    <v>Mountain View, California</v>
    <v>4</v>
    <v>5</v>
    <v>Map</v>
    <v>6</v>
    <v>7</v>
    <v>en-US</v>
    <v>4ff5d80d-ed56-49ad-8130-c58934bdbbf3</v>
    <v>536870912</v>
    <v>1</v>
    <v>428</v>
    <v>622</v>
    <v>623</v>
    <v>367</v>
    <v>Mountain View is a city in Santa Clara County, California, United States, part of the San Francisco Bay Area. Named for its views of the Santa Cruz Mountains, it has a population of 82,376 as of the 2020 census.</v>
    <v>624</v>
    <v>625</v>
    <v>627</v>
    <v>628</v>
    <v>629</v>
    <v>Mountain View, California</v>
    <v>630</v>
    <v>631</v>
    <v>Mountain View, California</v>
    <v>mdp/vdpid/5057989250906062849</v>
  </rv>
  <rv s="1">
    <fb>3377</fb>
    <v>8</v>
  </rv>
  <rv s="2">
    <v>23</v>
    <v>6</v>
    <v>126</v>
    <v>7</v>
    <v>0</v>
    <v>Image of Santa Clara County, California</v>
  </rv>
  <rv s="0">
    <v>536870912</v>
    <v>San Jose</v>
    <v>9e29752d-7c58-41ab-9226-27afc9a96968</v>
    <v>en-US</v>
    <v>Map</v>
  </rv>
  <rv s="4">
    <v>https://www.bing.com/search?q=santa+clara+county+california&amp;form=skydnc</v>
    <v>Learn more on Bing</v>
  </rv>
  <rv s="1">
    <fb>1936259</fb>
    <v>8</v>
  </rv>
  <rv s="17">
    <v>#VALUE!</v>
    <v>127</v>
    <v>123</v>
    <v>Santa Clara County, California</v>
    <v>4</v>
    <v>5</v>
    <v>Map</v>
    <v>6</v>
    <v>7</v>
    <v>en-US</v>
    <v>81e61b88-4e05-c5fc-326a-24657ef6377a</v>
    <v>536870912</v>
    <v>1</v>
    <v>428</v>
    <v>633</v>
    <v>367</v>
    <v>Santa Clara County, officially the County of Santa Clara, is the sixth-most populous county in the U.S. state of California, with a population of 1,936,259, as of the 2020 census. Santa Clara County and neighboring San Benito County together ...</v>
    <v>634</v>
    <v>635</v>
    <v>636</v>
    <v>Santa Clara County, California</v>
    <v>637</v>
    <v>Santa Clara County, California</v>
    <v>mdp/vdpid/10035041</v>
  </rv>
  <rv s="1">
    <fb>467.55307800000003</fb>
    <v>8</v>
  </rv>
  <rv s="2">
    <v>24</v>
    <v>6</v>
    <v>128</v>
    <v>7</v>
    <v>0</v>
    <v>Image of San Jose, California</v>
  </rv>
  <rv s="1">
    <fb>37.304166666667001</fb>
    <v>9</v>
  </rv>
  <rv s="0">
    <v>805306368</v>
    <v>Matt Mahan (Mayor)</v>
    <v>00b1ed33-9275-0406-ed19-d091b2e5c5ef</v>
    <v>en-US</v>
    <v>Generic</v>
  </rv>
  <rv s="3">
    <v>42</v>
  </rv>
  <rv s="4">
    <v>https://www.bing.com/search?q=san+jose+california&amp;form=skydnc</v>
    <v>Learn more on Bing</v>
  </rv>
  <rv s="1">
    <fb>-121.87277777778</fb>
    <v>9</v>
  </rv>
  <rv s="1">
    <fb>1013240</fb>
    <v>8</v>
  </rv>
  <rv s="16">
    <v>#VALUE!</v>
    <v>129</v>
    <v>118</v>
    <v>San Jose, California</v>
    <v>4</v>
    <v>5</v>
    <v>Map</v>
    <v>6</v>
    <v>7</v>
    <v>en-US</v>
    <v>9e29752d-7c58-41ab-9226-27afc9a96968</v>
    <v>536870912</v>
    <v>1</v>
    <v>428</v>
    <v>622</v>
    <v>639</v>
    <v>367</v>
    <v>San Jose, officially the City of San José, is the largest city in Northern California by both population and area. With a 2022 population of 971,233, it is the most populous city in both the Bay Area and the San Jose–San Francisco–Oakland ...</v>
    <v>640</v>
    <v>641</v>
    <v>643</v>
    <v>644</v>
    <v>645</v>
    <v>San Jose, California</v>
    <v>646</v>
    <v>631</v>
    <v>San Jose, California</v>
    <v>mdp/vdpid/5057996464974725121</v>
  </rv>
  <rv s="0">
    <v>536870912</v>
    <v>Glendale, Wisconsin</v>
    <v>e37c2bee-fca5-7eda-569d-bd100c368ac5</v>
    <v>en-US</v>
    <v>Map</v>
  </rv>
  <rv s="0">
    <v>536870912</v>
    <v>Milwaukee County</v>
    <v>f476d37c-7f61-28e5-5575-f14def5efb84</v>
    <v>en-US</v>
    <v>Map</v>
  </rv>
  <rv s="1">
    <fb>15.450977999999999</fb>
    <v>8</v>
  </rv>
  <rv s="2">
    <v>25</v>
    <v>6</v>
    <v>130</v>
    <v>7</v>
    <v>0</v>
    <v>Image of Glendale, Wisconsin</v>
  </rv>
  <rv s="1">
    <fb>43.13</fb>
    <v>9</v>
  </rv>
  <rv s="4">
    <v>https://www.bing.com/search?q=glendale+wisconsin&amp;form=skydnc</v>
    <v>Learn more on Bing</v>
  </rv>
  <rv s="1">
    <fb>-87.927777777778005</fb>
    <v>9</v>
  </rv>
  <rv s="1">
    <fb>13357</fb>
    <v>8</v>
  </rv>
  <rv s="18">
    <v>#VALUE!</v>
    <v>131</v>
    <v>132</v>
    <v>Glendale, Wisconsin</v>
    <v>4</v>
    <v>5</v>
    <v>Map</v>
    <v>6</v>
    <v>7</v>
    <v>en-US</v>
    <v>e37c2bee-fca5-7eda-569d-bd100c368ac5</v>
    <v>536870912</v>
    <v>1</v>
    <v>471</v>
    <v>649</v>
    <v>650</v>
    <v>367</v>
    <v>Glendale is a city in Milwaukee County, Wisconsin, United States. It is a suburb of the neighboring Milwaukee. The population was 13,357 at the 2020 census.</v>
    <v>651</v>
    <v>652</v>
    <v>653</v>
    <v>654</v>
    <v>Glendale, Wisconsin</v>
    <v>655</v>
    <v>Glendale, Wisconsin</v>
    <v>mdp/vdpid/5476829826604072961</v>
  </rv>
  <rv s="1">
    <fb>3081</fb>
    <v>8</v>
  </rv>
  <rv s="2">
    <v>26</v>
    <v>6</v>
    <v>133</v>
    <v>7</v>
    <v>0</v>
    <v>Image of Milwaukee County, Wisconsin</v>
  </rv>
  <rv s="0">
    <v>536870912</v>
    <v>Milwaukee</v>
    <v>9fdb4bdb-6dd4-4dd1-9159-1e8abc73ab65</v>
    <v>en-US</v>
    <v>Map</v>
  </rv>
  <rv s="4">
    <v>https://www.bing.com/search?q=milwaukee+county+wisconsin&amp;form=skydnc</v>
    <v>Learn more on Bing</v>
  </rv>
  <rv s="1">
    <fb>939489</fb>
    <v>8</v>
  </rv>
  <rv s="17">
    <v>#VALUE!</v>
    <v>134</v>
    <v>123</v>
    <v>Milwaukee County, Wisconsin</v>
    <v>4</v>
    <v>5</v>
    <v>Map</v>
    <v>6</v>
    <v>7</v>
    <v>en-US</v>
    <v>f476d37c-7f61-28e5-5575-f14def5efb84</v>
    <v>536870912</v>
    <v>1</v>
    <v>471</v>
    <v>657</v>
    <v>367</v>
    <v>Milwaukee County is located in the U.S. state of Wisconsin. At the 2020 census, the population was 939,489, down from 947,735 in 2010. It is both the most populous and most densely populated county in Wisconsin, and the 45th most populous county ...</v>
    <v>658</v>
    <v>659</v>
    <v>660</v>
    <v>Milwaukee County, Wisconsin</v>
    <v>661</v>
    <v>Milwaukee County, Wisconsin</v>
    <v>mdp/vdpid/10037843</v>
  </rv>
  <rv s="1">
    <fb>250.84932800000001</fb>
    <v>8</v>
  </rv>
  <rv s="2">
    <v>27</v>
    <v>6</v>
    <v>135</v>
    <v>7</v>
    <v>0</v>
    <v>Image of Milwaukee</v>
  </rv>
  <rv s="1">
    <fb>43.05</fb>
    <v>9</v>
  </rv>
  <rv s="0">
    <v>805306368</v>
    <v>Cavalier Johnson (Mayor)</v>
    <v>3377ad1a-f455-c558-5495-9989b87daf2e</v>
    <v>en-US</v>
    <v>Generic</v>
  </rv>
  <rv s="3">
    <v>43</v>
  </rv>
  <rv s="4">
    <v>https://www.bing.com/search?q=milwaukee+wisconsin&amp;form=skydnc</v>
    <v>Learn more on Bing</v>
  </rv>
  <rv s="1">
    <fb>-87.95</fb>
    <v>9</v>
  </rv>
  <rv s="1">
    <fb>577222</fb>
    <v>8</v>
  </rv>
  <rv s="16">
    <v>#VALUE!</v>
    <v>136</v>
    <v>118</v>
    <v>Milwaukee</v>
    <v>4</v>
    <v>5</v>
    <v>Map</v>
    <v>6</v>
    <v>7</v>
    <v>en-US</v>
    <v>9fdb4bdb-6dd4-4dd1-9159-1e8abc73ab65</v>
    <v>536870912</v>
    <v>1</v>
    <v>471</v>
    <v>649</v>
    <v>663</v>
    <v>367</v>
    <v>Milwaukee is the most populous city in the U.S. state of Wisconsin and the county seat of Milwaukee County. With a population of 577,222 at the 2020 census, Milwaukee also is the 31st-most populous city in the United States, and the fifth-most ...</v>
    <v>664</v>
    <v>665</v>
    <v>667</v>
    <v>668</v>
    <v>669</v>
    <v>Milwaukee</v>
    <v>670</v>
    <v>381</v>
    <v>Milwaukee</v>
    <v>mdp/vdpid/5476833154096431105</v>
  </rv>
  <rv s="0">
    <v>536870912</v>
    <v>Hangzhou</v>
    <v>81387969-0b18-f702-1afa-0a74a717a677</v>
    <v>en-US</v>
    <v>Map</v>
  </rv>
  <rv s="1">
    <fb>16853.57</fb>
    <v>8</v>
  </rv>
  <rv s="2">
    <v>28</v>
    <v>6</v>
    <v>137</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44</v>
  </rv>
  <rv s="4">
    <v>https://www.bing.com/search?q=hangzhou&amp;form=skydnc</v>
    <v>Learn more on Bing</v>
  </rv>
  <rv s="1">
    <fb>120.1675</fb>
    <v>9</v>
  </rv>
  <rv s="1">
    <fb>11936010</fb>
    <v>8</v>
  </rv>
  <rv s="11">
    <v>#VALUE!</v>
    <v>138</v>
    <v>82</v>
    <v>Hangzhou</v>
    <v>4</v>
    <v>5</v>
    <v>Map</v>
    <v>6</v>
    <v>7</v>
    <v>en-US</v>
    <v>81387969-0b18-f702-1afa-0a74a717a677</v>
    <v>536870912</v>
    <v>1</v>
    <v>253</v>
    <v>253</v>
    <v>673</v>
    <v>191</v>
    <v>Hangzhou, also romanized as Hangchow, is the capital and most populous city of Zhejiang, China. It is located in the northeastern part of the province, sitting at the head of Hangzhou Bay, which separates Shanghai and Ningbo. Hangzhou grew to ...</v>
    <v>674</v>
    <v>675</v>
    <v>680</v>
    <v>681</v>
    <v>682</v>
    <v>Hangzhou</v>
    <v>683</v>
    <v>Hangzhou</v>
    <v>mdp/vdpid/7839816142515339265</v>
  </rv>
  <rv s="0">
    <v>536870912</v>
    <v>Alameda County, California</v>
    <v>737d999f-79a0-e7a8-7640-c2a6fd0f3dad</v>
    <v>en-US</v>
    <v>Map</v>
  </rv>
  <rv s="1">
    <fb>2127</fb>
    <v>8</v>
  </rv>
  <rv s="2">
    <v>29</v>
    <v>6</v>
    <v>139</v>
    <v>7</v>
    <v>0</v>
    <v>Image of Alameda County, California</v>
  </rv>
  <rv s="0">
    <v>536870912</v>
    <v>Oakland</v>
    <v>2107878d-9789-42d7-b235-75dbd105305e</v>
    <v>en-US</v>
    <v>Map</v>
  </rv>
  <rv s="4">
    <v>https://www.bing.com/search?q=alameda+county+california&amp;form=skydnc</v>
    <v>Learn more on Bing</v>
  </rv>
  <rv s="1">
    <fb>1682353</fb>
    <v>8</v>
  </rv>
  <rv s="12">
    <v>#VALUE!</v>
    <v>140</v>
    <v>85</v>
    <v>Alameda County, California</v>
    <v>86</v>
    <v>5</v>
    <v>Map</v>
    <v>6</v>
    <v>7</v>
    <v>en-US</v>
    <v>737d999f-79a0-e7a8-7640-c2a6fd0f3dad</v>
    <v>536870912</v>
    <v>1</v>
    <v>428</v>
    <v>686</v>
    <v>367</v>
    <v>Alameda County is a county located in the U.S. state of California. As of the 2020 census, the population was 1,682,353, making it the 7th-most populous county in the state and 21st most populous nationally. The county seat is Oakland. Alameda ...</v>
    <v>687</v>
    <v>688</v>
    <v>689</v>
    <v>Alameda County, California</v>
    <v>690</v>
    <v>631</v>
    <v>Alameda County, California</v>
    <v>mdp/vdpid/10034999</v>
  </rv>
  <rv s="0">
    <v>536870912</v>
    <v>San Leandro, California</v>
    <v>3f33e801-daaf-48c5-8579-7aac7c04f496</v>
    <v>en-US</v>
    <v>Map</v>
  </rv>
  <rv s="0">
    <v>536870912</v>
    <v>Alameda County</v>
    <v>737d999f-79a0-e7a8-7640-c2a6fd0f3dad</v>
    <v>en-US</v>
    <v>Map</v>
  </rv>
  <rv s="1">
    <fb>40.247774999999997</fb>
    <v>8</v>
  </rv>
  <rv s="2">
    <v>30</v>
    <v>6</v>
    <v>141</v>
    <v>7</v>
    <v>0</v>
    <v>Image of San Leandro, California</v>
  </rv>
  <rv s="1">
    <fb>37.725000000000001</fb>
    <v>9</v>
  </rv>
  <rv s="0">
    <v>805306368</v>
    <v>Juan Gonzalez III (Mayor)</v>
    <v>fa482c68-4cdd-ef67-de51-afa2ab2369d5</v>
    <v>en-US</v>
    <v>Generic</v>
  </rv>
  <rv s="3">
    <v>45</v>
  </rv>
  <rv s="4">
    <v>https://www.bing.com/search?q=san+leandro+california&amp;form=skydnc</v>
    <v>Learn more on Bing</v>
  </rv>
  <rv s="1">
    <fb>-122.15611111110999</fb>
    <v>9</v>
  </rv>
  <rv s="1">
    <fb>91008</fb>
    <v>8</v>
  </rv>
  <rv s="16">
    <v>#VALUE!</v>
    <v>142</v>
    <v>118</v>
    <v>San Leandro, California</v>
    <v>4</v>
    <v>5</v>
    <v>Map</v>
    <v>6</v>
    <v>7</v>
    <v>en-US</v>
    <v>3f33e801-daaf-48c5-8579-7aac7c04f496</v>
    <v>536870912</v>
    <v>1</v>
    <v>428</v>
    <v>693</v>
    <v>694</v>
    <v>367</v>
    <v>San Leandro is a city in Alameda County, California, United States. It is located in the East Bay of the San Francisco Bay Area; between Oakland to the northwest, and Ashland, Castro Valley, and Hayward to the southeast. The population was ...</v>
    <v>695</v>
    <v>696</v>
    <v>698</v>
    <v>699</v>
    <v>700</v>
    <v>San Leandro, California</v>
    <v>701</v>
    <v>631</v>
    <v>San Leandro, California</v>
    <v>mdp/vdpid/5057971483750432769</v>
  </rv>
  <rv s="0">
    <v>536870912</v>
    <v>San Jose, California</v>
    <v>9e29752d-7c58-41ab-9226-27afc9a96968</v>
    <v>en-US</v>
    <v>Map</v>
  </rv>
  <rv s="0">
    <v>536870912</v>
    <v>Lake Orion, Michigan</v>
    <v>4152e511-a940-93d3-eb79-a45ed7d61981</v>
    <v>en-US</v>
    <v>Map</v>
  </rv>
  <rv s="0">
    <v>536870912</v>
    <v>Oakland County</v>
    <v>39eaf7b5-1732-0ad4-d8af-26cac44cea66</v>
    <v>en-US</v>
    <v>Map</v>
  </rv>
  <rv s="1">
    <fb>3.37</fb>
    <v>8</v>
  </rv>
  <rv s="2">
    <v>31</v>
    <v>6</v>
    <v>144</v>
    <v>7</v>
    <v>0</v>
    <v>Image of Lake Orion, Michigan</v>
  </rv>
  <rv s="1">
    <fb>42.784480000000002</fb>
    <v>9</v>
  </rv>
  <rv s="4">
    <v>https://www.bing.com/search?q=lake+orion+michigan&amp;form=skydnc</v>
    <v>Learn more on Bing</v>
  </rv>
  <rv s="1">
    <fb>-83.239660000000001</fb>
    <v>9</v>
  </rv>
  <rv s="1">
    <fb>2876</fb>
    <v>8</v>
  </rv>
  <rv s="18">
    <v>#VALUE!</v>
    <v>145</v>
    <v>132</v>
    <v>Lake Orion, Michigan</v>
    <v>4</v>
    <v>5</v>
    <v>Map</v>
    <v>6</v>
    <v>7</v>
    <v>en-US</v>
    <v>4152e511-a940-93d3-eb79-a45ed7d61981</v>
    <v>536870912</v>
    <v>1</v>
    <v>445</v>
    <v>705</v>
    <v>706</v>
    <v>367</v>
    <v>Lake Orion is a village in the northern outskirts of Metro Detroit in Oakland County, Michigan, United States. The population was 2,973 at the 2010 census. "Lake Orion" can refer to either the village or the much larger Orion Township, of which ...</v>
    <v>707</v>
    <v>708</v>
    <v>709</v>
    <v>710</v>
    <v>Lake Orion, Michigan</v>
    <v>711</v>
    <v>Lake Orion, Michigan</v>
    <v>mdp/vdpid/5479026063415705601</v>
  </rv>
  <rv s="1">
    <fb>2532</fb>
    <v>8</v>
  </rv>
  <rv s="2">
    <v>32</v>
    <v>6</v>
    <v>146</v>
    <v>7</v>
    <v>0</v>
    <v>Image of Oakland County, Michigan</v>
  </rv>
  <rv s="0">
    <v>536870912</v>
    <v>Troy</v>
    <v>ca3bb072-d2f7-4264-99dc-03ea09ebc5a2</v>
    <v>en-US</v>
    <v>Map</v>
  </rv>
  <rv s="4">
    <v>https://www.bing.com/search?q=oakland+county+michigan&amp;form=skydnc</v>
    <v>Learn more on Bing</v>
  </rv>
  <rv s="1">
    <fb>1274395</fb>
    <v>8</v>
  </rv>
  <rv s="17">
    <v>#VALUE!</v>
    <v>147</v>
    <v>123</v>
    <v>Oakland County, Michigan</v>
    <v>4</v>
    <v>5</v>
    <v>Map</v>
    <v>6</v>
    <v>7</v>
    <v>en-US</v>
    <v>39eaf7b5-1732-0ad4-d8af-26cac44cea66</v>
    <v>536870912</v>
    <v>1</v>
    <v>445</v>
    <v>713</v>
    <v>367</v>
    <v>Oakland County is a county in the U.S. state of Michigan. It is a principal county of the Detroit metropolitan area, containing the bulk of Detroit's northern suburbs. Its county seat is Pontiac, and its largest city is Troy. As of the 2020 ...</v>
    <v>714</v>
    <v>715</v>
    <v>716</v>
    <v>Oakland County, Michigan</v>
    <v>717</v>
    <v>Oakland County, Michigan</v>
    <v>mdp/vdpid/10036099</v>
  </rv>
  <rv s="0">
    <v>536870912</v>
    <v>Cypress, California</v>
    <v>e6ed9397-183c-c2ab-4f0b-a6572dff5009</v>
    <v>en-US</v>
    <v>Map</v>
  </rv>
  <rv s="0">
    <v>536870912</v>
    <v>Orange County</v>
    <v>47483b51-bcd6-530c-4c8c-53a8bd85ad87</v>
    <v>en-US</v>
    <v>Map</v>
  </rv>
  <rv s="1">
    <fb>17.154458999999999</fb>
    <v>8</v>
  </rv>
  <rv s="2">
    <v>33</v>
    <v>6</v>
    <v>148</v>
    <v>7</v>
    <v>0</v>
    <v>Image of Cypress, California</v>
  </rv>
  <rv s="1">
    <fb>33.818333333333001</fb>
    <v>9</v>
  </rv>
  <rv s="0">
    <v>805306368</v>
    <v>Anne Hertz-Mallari (Mayor)</v>
    <v>df441e52-0410-ba55-421e-038edd8472a3</v>
    <v>en-US</v>
    <v>Generic</v>
  </rv>
  <rv s="3">
    <v>46</v>
  </rv>
  <rv s="4">
    <v>https://www.bing.com/search?q=cypress+california&amp;form=skydnc</v>
    <v>Learn more on Bing</v>
  </rv>
  <rv s="1">
    <fb>-118.03916666667</fb>
    <v>9</v>
  </rv>
  <rv s="1">
    <fb>50151</fb>
    <v>8</v>
  </rv>
  <rv s="11">
    <v>#VALUE!</v>
    <v>149</v>
    <v>82</v>
    <v>Cypress, California</v>
    <v>4</v>
    <v>5</v>
    <v>Map</v>
    <v>6</v>
    <v>7</v>
    <v>en-US</v>
    <v>e6ed9397-183c-c2ab-4f0b-a6572dff5009</v>
    <v>536870912</v>
    <v>1</v>
    <v>428</v>
    <v>720</v>
    <v>721</v>
    <v>367</v>
    <v>Cypress is a city in northwestern Orange County within Southern California. Its population was 50,151 at the 2020 census.</v>
    <v>722</v>
    <v>723</v>
    <v>725</v>
    <v>726</v>
    <v>727</v>
    <v>Cypress, California</v>
    <v>728</v>
    <v>Cypress, California</v>
    <v>mdp/vdpid/5061295211032870913</v>
  </rv>
  <rv s="1">
    <fb>2455</fb>
    <v>8</v>
  </rv>
  <rv s="2">
    <v>34</v>
    <v>6</v>
    <v>150</v>
    <v>7</v>
    <v>0</v>
    <v>Image of Orange County, California</v>
  </rv>
  <rv s="0">
    <v>536870912</v>
    <v>Anaheim</v>
    <v>fb320bcc-737d-4494-9251-74b453baecec</v>
    <v>en-US</v>
    <v>Map</v>
  </rv>
  <rv s="4">
    <v>https://www.bing.com/search?q=orange+county+california&amp;form=skydnc</v>
    <v>Learn more on Bing</v>
  </rv>
  <rv s="1">
    <fb>3186989</fb>
    <v>8</v>
  </rv>
  <rv s="12">
    <v>#VALUE!</v>
    <v>151</v>
    <v>85</v>
    <v>Orange County, California</v>
    <v>86</v>
    <v>5</v>
    <v>Map</v>
    <v>6</v>
    <v>7</v>
    <v>en-US</v>
    <v>47483b51-bcd6-530c-4c8c-53a8bd85ad87</v>
    <v>536870912</v>
    <v>1</v>
    <v>428</v>
    <v>730</v>
    <v>367</v>
    <v>Orange County, often known by its initials O.C., is a county located in the Los Angeles metropolitan area in Southern California, United States. As of the 2020 census, the population was 3,186,989, making it the third-most-populous county in ...</v>
    <v>731</v>
    <v>732</v>
    <v>733</v>
    <v>Orange County, California</v>
    <v>734</v>
    <v>631</v>
    <v>Orange County, California</v>
    <v>mdp/vdpid/10035028</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35</v>
    <v>6</v>
    <v>153</v>
    <v>7</v>
    <v>0</v>
    <v>Image of Mississauga</v>
  </rv>
  <rv s="1">
    <fb>43.6</fb>
    <v>9</v>
  </rv>
  <rv s="0">
    <v>805306368</v>
    <v>Joe Horneck (Mayor)</v>
    <v>37c96dcf-c02e-f7f3-9f90-034b475d643c</v>
    <v>en-US</v>
    <v>Generic</v>
  </rv>
  <rv s="3">
    <v>47</v>
  </rv>
  <rv s="4">
    <v>https://www.bing.com/search?q=mississauga&amp;form=skydnc</v>
    <v>Learn more on Bing</v>
  </rv>
  <rv s="1">
    <fb>-79.650000000000006</fb>
    <v>9</v>
  </rv>
  <rv s="1">
    <fb>717961</fb>
    <v>8</v>
  </rv>
  <rv s="14">
    <v>#VALUE!</v>
    <v>154</v>
    <v>102</v>
    <v>Mississauga</v>
    <v>4</v>
    <v>5</v>
    <v>Map</v>
    <v>6</v>
    <v>46</v>
    <v>en-US</v>
    <v>1045782d-3daf-b704-07e2-297ec8827acb</v>
    <v>536870912</v>
    <v>1</v>
    <v>737</v>
    <v>738</v>
    <v>739</v>
    <v>Mississauga, historically known as Toronto Township, is a Canadian city in the province of Ontario, situated on the western shore of Lake Ontario in the Regional Municipality of Peel, adjoining the western border of Toronto. With a population of ...</v>
    <v>740</v>
    <v>741</v>
    <v>743</v>
    <v>744</v>
    <v>745</v>
    <v>Mississauga</v>
    <v>746</v>
    <v>513</v>
    <v>Mississauga</v>
    <v>mdp/vdpid/5479434607969435649</v>
  </rv>
  <rv s="1">
    <fb>1076395</fb>
    <v>8</v>
  </rv>
  <rv s="1">
    <fb>2498691</fb>
    <v>8</v>
  </rv>
  <rv s="0">
    <v>536870912</v>
    <v>Toronto</v>
    <v>e9c1d78f-effd-4cbf-af56-ce709763b200</v>
    <v>en-US</v>
    <v>Map</v>
  </rv>
  <rv s="1">
    <fb>5169175</fb>
    <v>8</v>
  </rv>
  <rv s="1">
    <fb>5169174</fb>
    <v>8</v>
  </rv>
  <rv s="2">
    <v>36</v>
    <v>6</v>
    <v>155</v>
    <v>7</v>
    <v>0</v>
    <v>Image of Ontario</v>
  </rv>
  <rv s="0">
    <v>805306368</v>
    <v>Edith Dumont (Lieutenant governor)</v>
    <v>37e7af50-0cdf-8d6c-4067-735d25b2838d</v>
    <v>en-US</v>
    <v>Generic</v>
  </rv>
  <rv s="0">
    <v>805306368</v>
    <v>Doug Ford (Premier)</v>
    <v>a00bb1b1-ce9d-bf65-c540-5e730be40cb9</v>
    <v>en-US</v>
    <v>Generic</v>
  </rv>
  <rv s="3">
    <v>48</v>
  </rv>
  <rv s="4">
    <v>https://www.bing.com/search?q=ontario+canada&amp;form=skydnc</v>
    <v>Learn more on Bing</v>
  </rv>
  <rv s="1">
    <fb>83160</fb>
    <v>162</v>
  </rv>
  <rv s="3">
    <v>49</v>
  </rv>
  <rv s="1">
    <fb>2.6</fb>
    <v>31</v>
  </rv>
  <rv s="1">
    <fb>14733119</fb>
    <v>8</v>
  </rv>
  <rv s="3">
    <v>50</v>
  </rv>
  <rv s="19">
    <v>#VALUE!</v>
    <v>159</v>
    <v>160</v>
    <v>Ontario</v>
    <v>4</v>
    <v>5</v>
    <v>Map</v>
    <v>6</v>
    <v>161</v>
    <v>en-US</v>
    <v>070ad921-224a-9ed5-6fe1-8eab57b4b2e7</v>
    <v>536870912</v>
    <v>1</v>
    <v>CA-ON</v>
    <v>748</v>
    <v>749</v>
    <v>750</v>
    <v>739</v>
    <v>Ontario is the southernmost province of Canada. Located in Central Canada, Ontario is the country's most populous province. As of the 2021 Canadian census, it is home to 38.5 percent of the country's population, and is the second-largest ...</v>
    <v>751</v>
    <v>752</v>
    <v>753</v>
    <v>750</v>
    <v>756</v>
    <v>757</v>
    <v>758</v>
    <v>Ontario</v>
    <v>759</v>
    <v>760</v>
    <v>761</v>
    <v>762</v>
    <v>Ontario</v>
    <v>mdp/vdpid/24465</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37</v>
    <v>6</v>
    <v>164</v>
    <v>7</v>
    <v>0</v>
    <v>Image of Canada</v>
  </rv>
  <rv s="1">
    <fb>4.3</fb>
    <v>34</v>
  </rv>
  <rv s="0">
    <v>805306368</v>
    <v>Justin Trudeau (Prime minister)</v>
    <v>d37aba31-28d1-b943-f0c6-dbddeb460528</v>
    <v>en-US</v>
    <v>Generic</v>
  </rv>
  <rv s="3">
    <v>51</v>
  </rv>
  <rv s="4">
    <v>https://www.bing.com/search?q=canada+country&amp;form=skydnc</v>
    <v>Learn more on Bing</v>
  </rv>
  <rv s="1">
    <fb>81.948780487804896</fb>
    <v>34</v>
  </rv>
  <rv s="1">
    <fb>1937902710000</fb>
    <v>36</v>
  </rv>
  <rv s="1">
    <fb>10</fb>
    <v>34</v>
  </rv>
  <rv s="1">
    <fb>9.51</fb>
    <v>35</v>
  </rv>
  <rv s="3">
    <v>52</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53</v>
  </rv>
  <rv s="1">
    <fb>0.12844017475747799</fb>
    <v>30</v>
  </rv>
  <rv s="3">
    <v>54</v>
  </rv>
  <rv s="1">
    <fb>0.245</fb>
    <v>30</v>
  </rv>
  <rv s="1">
    <fb>5.5640001296997095E-2</fb>
    <v>37</v>
  </rv>
  <rv s="1">
    <fb>30628482</fb>
    <v>8</v>
  </rv>
  <rv s="6">
    <v>#VALUE!</v>
    <v>167</v>
    <v>28</v>
    <v>Canada</v>
    <v>4</v>
    <v>5</v>
    <v>Map</v>
    <v>6</v>
    <v>168</v>
    <v>en-US</v>
    <v>370ed614-32e1-4326-a356-dc0a7dd56aaa</v>
    <v>536870912</v>
    <v>1</v>
    <v>CA</v>
    <v>764</v>
    <v>765</v>
    <v>766</v>
    <v>767</v>
    <v>387</v>
    <v>768</v>
    <v>769</v>
    <v>770</v>
    <v>771</v>
    <v>CAD</v>
    <v>Canada is a country in North America. Its ten provinces and three territories extend from the Atlantic Ocean to the Pacific Ocean and northward into the Arctic Ocean, making it the world's second-largest country by total area, with the world's ...</v>
    <v>772</v>
    <v>773</v>
    <v>774</v>
    <v>775</v>
    <v>776</v>
    <v>777</v>
    <v>778</v>
    <v>779</v>
    <v>780</v>
    <v>781</v>
    <v>750</v>
    <v>783</v>
    <v>784</v>
    <v>785</v>
    <v>786</v>
    <v>787</v>
    <v>788</v>
    <v>Canada</v>
    <v>O Canada</v>
    <v>789</v>
    <v>Canada</v>
    <v>790</v>
    <v>791</v>
    <v>792</v>
    <v>793</v>
    <v>794</v>
    <v>795</v>
    <v>796</v>
    <v>797</v>
    <v>798</v>
    <v>799</v>
    <v>800</v>
    <v>813</v>
    <v>814</v>
    <v>815</v>
    <v>816</v>
    <v>817</v>
    <v>Canada</v>
    <v>818</v>
    <v>mdp/vdpid/39</v>
  </rv>
  <rv s="0">
    <v>536870912</v>
    <v>Rochester, New York</v>
    <v>879e4c16-f735-411f-bdf9-0af621dad8ad</v>
    <v>en-US</v>
    <v>Map</v>
  </rv>
  <rv s="0">
    <v>536870912</v>
    <v>Monroe County</v>
    <v>830d08b4-d610-0ba3-8303-bebac3655d17</v>
    <v>en-US</v>
    <v>Map</v>
  </rv>
  <rv s="1">
    <fb>96.225189</fb>
    <v>8</v>
  </rv>
  <rv s="2">
    <v>38</v>
    <v>6</v>
    <v>169</v>
    <v>7</v>
    <v>0</v>
    <v>Image of Rochester, New York</v>
  </rv>
  <rv s="1">
    <fb>43.165555555555997</fb>
    <v>9</v>
  </rv>
  <rv s="0">
    <v>805306368</v>
    <v>Malik Evans (Mayor)</v>
    <v>a9354d68-f913-ea9e-c05a-249b13279c02</v>
    <v>en-US</v>
    <v>Generic</v>
  </rv>
  <rv s="3">
    <v>55</v>
  </rv>
  <rv s="4">
    <v>https://www.bing.com/search?q=rochester+new+york&amp;form=skydnc</v>
    <v>Learn more on Bing</v>
  </rv>
  <rv s="1">
    <fb>-77.611388888888996</fb>
    <v>9</v>
  </rv>
  <rv s="1">
    <fb>211328</fb>
    <v>8</v>
  </rv>
  <rv s="11">
    <v>#VALUE!</v>
    <v>170</v>
    <v>82</v>
    <v>Rochester, New York</v>
    <v>4</v>
    <v>5</v>
    <v>Map</v>
    <v>6</v>
    <v>7</v>
    <v>en-US</v>
    <v>879e4c16-f735-411f-bdf9-0af621dad8ad</v>
    <v>536870912</v>
    <v>1</v>
    <v>455</v>
    <v>821</v>
    <v>822</v>
    <v>367</v>
    <v>Rochester is a city in the U.S. state of New York and the seat of Monroe County. It is the fourth-most populous city and 10th most-populated municipality in New York, with a population of 211,328 at the 2020 census. The city forms the core of ...</v>
    <v>823</v>
    <v>824</v>
    <v>826</v>
    <v>827</v>
    <v>828</v>
    <v>Rochester, New York</v>
    <v>829</v>
    <v>Rochester, New York</v>
    <v>mdp/vdpid/5485728622276771841</v>
  </rv>
  <rv s="1">
    <fb>3537</fb>
    <v>8</v>
  </rv>
  <rv s="2">
    <v>39</v>
    <v>6</v>
    <v>171</v>
    <v>7</v>
    <v>0</v>
    <v>Image of Monroe County, New York</v>
  </rv>
  <rv s="0">
    <v>536870912</v>
    <v>Rochester</v>
    <v>879e4c16-f735-411f-bdf9-0af621dad8ad</v>
    <v>en-US</v>
    <v>Map</v>
  </rv>
  <rv s="4">
    <v>https://www.bing.com/search?q=monroe+county+new+york&amp;form=skydnc</v>
    <v>Learn more on Bing</v>
  </rv>
  <rv s="1">
    <fb>759443</fb>
    <v>8</v>
  </rv>
  <rv s="17">
    <v>#VALUE!</v>
    <v>172</v>
    <v>123</v>
    <v>Monroe County, New York</v>
    <v>4</v>
    <v>5</v>
    <v>Map</v>
    <v>6</v>
    <v>7</v>
    <v>en-US</v>
    <v>830d08b4-d610-0ba3-8303-bebac3655d17</v>
    <v>536870912</v>
    <v>1</v>
    <v>455</v>
    <v>831</v>
    <v>367</v>
    <v>Monroe County is a county in the Finger Lakes region of the US state of New York, along Lake Ontario's southern shore. As of 2022, the population was 752,035, according to Census Bureau estimates. Its county seat and largest city is Rochester. ...</v>
    <v>832</v>
    <v>833</v>
    <v>834</v>
    <v>Monroe County, New York</v>
    <v>835</v>
    <v>Monroe County, New York</v>
    <v>mdp/vdpid/10036816</v>
  </rv>
  <rv s="0">
    <v>536870912</v>
    <v>Luoyang</v>
    <v>ac1299a2-5446-7a1a-977e-1c5d0d45a81a</v>
    <v>en-US</v>
    <v>Map</v>
  </rv>
  <rv s="1">
    <fb>15235.85</fb>
    <v>8</v>
  </rv>
  <rv s="2">
    <v>40</v>
    <v>6</v>
    <v>173</v>
    <v>7</v>
    <v>0</v>
    <v>Image of Luoyang</v>
  </rv>
  <rv s="1">
    <fb>34.658670000000001</fb>
    <v>9</v>
  </rv>
  <rv s="0">
    <v>805306368</v>
    <v>Liu Wankang (Mayor)</v>
    <v>0a50900a-b7e3-0542-9e40-06ac29c722f7</v>
    <v>en-US</v>
    <v>Generic</v>
  </rv>
  <rv s="3">
    <v>56</v>
  </rv>
  <rv s="4">
    <v>https://www.bing.com/search?q=luoyang&amp;form=skydnc</v>
    <v>Learn more on Bing</v>
  </rv>
  <rv s="1">
    <fb>112.42447</fb>
    <v>9</v>
  </rv>
  <rv s="1">
    <fb>7056699</fb>
    <v>8</v>
  </rv>
  <rv s="5">
    <v>#VALUE!</v>
    <v>174</v>
    <v>2</v>
    <v>Luoyang</v>
    <v>4</v>
    <v>5</v>
    <v>Map</v>
    <v>6</v>
    <v>7</v>
    <v>en-US</v>
    <v>ac1299a2-5446-7a1a-977e-1c5d0d45a81a</v>
    <v>536870912</v>
    <v>1</v>
    <v>258</v>
    <v>838</v>
    <v>191</v>
    <v>Luoyang is a city located in the confluence area of the Luo River and the Yellow River in the west of Henan province. Governed as a prefecture-level city, it borders the provincial capital of Zhengzhou to the east, Pingdingshan to the southeast, ...</v>
    <v>839</v>
    <v>840</v>
    <v>842</v>
    <v>843</v>
    <v>844</v>
    <v>Luoyang</v>
    <v>845</v>
    <v>Luoyang</v>
    <v>mdp/vdpid/7800159158283534337</v>
  </rv>
  <rv s="0">
    <v>536870912</v>
    <v>Hefei</v>
    <v>81dd7cd2-b35e-8c88-b982-e57f988aeeca</v>
    <v>en-US</v>
    <v>Map</v>
  </rv>
  <rv s="1">
    <fb>11445.06</fb>
    <v>8</v>
  </rv>
  <rv s="2">
    <v>41</v>
    <v>6</v>
    <v>175</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57</v>
  </rv>
  <rv s="4">
    <v>https://www.bing.com/search?q=hefei&amp;form=skydnc</v>
    <v>Learn more on Bing</v>
  </rv>
  <rv s="1">
    <fb>117.28082999999999</fb>
    <v>9</v>
  </rv>
  <rv s="1">
    <fb>9369881</fb>
    <v>8</v>
  </rv>
  <rv s="5">
    <v>#VALUE!</v>
    <v>176</v>
    <v>2</v>
    <v>Hefei</v>
    <v>4</v>
    <v>5</v>
    <v>Map</v>
    <v>6</v>
    <v>7</v>
    <v>en-US</v>
    <v>81dd7cd2-b35e-8c88-b982-e57f988aeeca</v>
    <v>536870912</v>
    <v>1</v>
    <v>254</v>
    <v>848</v>
    <v>191</v>
    <v>Hefei is the capital and largest city of Anhui Province, People's Republic of China. A prefecture-level city, it is the political, economic, and cultural center of Anhui. Its population was 9,369,881 as of the 2020 census and its built-up area ...</v>
    <v>849</v>
    <v>850</v>
    <v>855</v>
    <v>856</v>
    <v>857</v>
    <v>Hefei</v>
    <v>858</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42</v>
    <v>6</v>
    <v>177</v>
    <v>7</v>
    <v>0</v>
    <v>Image of Frickenhausen</v>
  </rv>
  <rv s="1">
    <fb>48.592777777777997</fb>
    <v>9</v>
  </rv>
  <rv s="0">
    <v>805306368</v>
    <v>Simon Blessing (Mayor)</v>
    <v>21846fef-9d01-97b9-7afb-603c918354e6</v>
    <v>en-US</v>
    <v>Generic</v>
  </rv>
  <rv s="3">
    <v>58</v>
  </rv>
  <rv s="4">
    <v>https://www.bing.com/search?q=frickenhausen+germany&amp;form=skydnc</v>
    <v>Learn more on Bing</v>
  </rv>
  <rv s="1">
    <fb>9.3611111111111001</fb>
    <v>9</v>
  </rv>
  <rv s="1">
    <fb>9279</fb>
    <v>8</v>
  </rv>
  <rv s="5">
    <v>#VALUE!</v>
    <v>178</v>
    <v>2</v>
    <v>Frickenhausen</v>
    <v>4</v>
    <v>5</v>
    <v>Map</v>
    <v>6</v>
    <v>179</v>
    <v>en-US</v>
    <v>37a79c47-fd40-05c6-0d33-f2cf076ad6d0</v>
    <v>536870912</v>
    <v>1</v>
    <v>861</v>
    <v>862</v>
    <v>863</v>
    <v>Frickenhausen is a town in the district of Esslingen in Baden-Württemberg in Germany.</v>
    <v>864</v>
    <v>865</v>
    <v>867</v>
    <v>868</v>
    <v>869</v>
    <v>Frickenhausen</v>
    <v>870</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43</v>
    <v>6</v>
    <v>181</v>
    <v>7</v>
    <v>0</v>
    <v>Image of Germany</v>
  </rv>
  <rv s="1">
    <fb>3.1</fb>
    <v>34</v>
  </rv>
  <rv s="0">
    <v>805306368</v>
    <v>Frank-Walter Steinmeier (President)</v>
    <v>a6d595f9-116c-57de-2b35-48e9bde9f83d</v>
    <v>en-US</v>
    <v>Generic</v>
  </rv>
  <rv s="0">
    <v>805306368</v>
    <v>Olaf Scholz (Chancellor)</v>
    <v>d327207b-5560-1fae-17a8-4bc95203ea8e</v>
    <v>en-US</v>
    <v>Generic</v>
  </rv>
  <rv s="3">
    <v>59</v>
  </rv>
  <rv s="4">
    <v>https://www.bing.com/search?q=germany&amp;form=skydnc</v>
    <v>Learn more on Bing</v>
  </rv>
  <rv s="1">
    <fb>80.892682926829295</fb>
    <v>34</v>
  </rv>
  <rv s="1">
    <fb>2098173930000</fb>
    <v>36</v>
  </rv>
  <rv s="1">
    <fb>9.99</fb>
    <v>35</v>
  </rv>
  <rv s="3">
    <v>60</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61</v>
  </rv>
  <rv s="1">
    <fb>0.11505903952014901</fb>
    <v>30</v>
  </rv>
  <rv s="3">
    <v>62</v>
  </rv>
  <rv s="1">
    <fb>0.48799999999999999</fb>
    <v>30</v>
  </rv>
  <rv s="1">
    <fb>3.0429999828338602E-2</fb>
    <v>37</v>
  </rv>
  <rv s="1">
    <fb>64324835</fb>
    <v>8</v>
  </rv>
  <rv s="6">
    <v>#VALUE!</v>
    <v>184</v>
    <v>28</v>
    <v>Germany</v>
    <v>4</v>
    <v>5</v>
    <v>Map</v>
    <v>6</v>
    <v>185</v>
    <v>en-US</v>
    <v>75c62d8e-1449-4e4d-b188-d9e88f878dd9</v>
    <v>536870912</v>
    <v>1</v>
    <v>DE</v>
    <v>872</v>
    <v>873</v>
    <v>874</v>
    <v>875</v>
    <v>876</v>
    <v>877</v>
    <v>878</v>
    <v>879</v>
    <v>880</v>
    <v>EUR</v>
    <v>Germany, officially the Federal Republic of Germany, is a country in the western region of Central Europe. It is the second-most populous country in Europe after Russia, and the most populous member state of the European Union. Germany lies ...</v>
    <v>881</v>
    <v>882</v>
    <v>883</v>
    <v>884</v>
    <v>885</v>
    <v>886</v>
    <v>887</v>
    <v>888</v>
    <v>889</v>
    <v>890</v>
    <v>877</v>
    <v>893</v>
    <v>894</v>
    <v>895</v>
    <v>896</v>
    <v>569</v>
    <v>897</v>
    <v>Germany</v>
    <v>National Anthem of Germany</v>
    <v>898</v>
    <v>Bundesrepublik Deutschland</v>
    <v>899</v>
    <v>900</v>
    <v>901</v>
    <v>902</v>
    <v>903</v>
    <v>904</v>
    <v>132</v>
    <v>905</v>
    <v>134</v>
    <v>906</v>
    <v>907</v>
    <v>922</v>
    <v>923</v>
    <v>924</v>
    <v>925</v>
    <v>926</v>
    <v>Germany</v>
    <v>927</v>
    <v>mdp/vdpid/94</v>
  </rv>
  <rv s="1">
    <fb>891.12</fb>
    <v>8</v>
  </rv>
  <rv s="1">
    <fb>1794936</fb>
    <v>8</v>
  </rv>
  <rv s="1">
    <fb>1868905</fb>
    <v>8</v>
  </rv>
  <rv s="2">
    <v>44</v>
    <v>6</v>
    <v>186</v>
    <v>7</v>
    <v>0</v>
    <v>Image of Berlin</v>
  </rv>
  <rv s="0">
    <v>805306368</v>
    <v>Franziska Giffey (Mayor)</v>
    <v>0f36a115-cd69-74b0-1ad8-5ee6074d7916</v>
    <v>en-US</v>
    <v>Generic</v>
  </rv>
  <rv s="3">
    <v>63</v>
  </rv>
  <rv s="4">
    <v>https://www.bing.com/search?q=berlin+germany&amp;form=skydnc</v>
    <v>Learn more on Bing</v>
  </rv>
  <rv s="1">
    <fb>1.83</fb>
    <v>31</v>
  </rv>
  <rv s="1">
    <fb>3755251</fb>
    <v>8</v>
  </rv>
  <rv s="20">
    <v>#VALUE!</v>
    <v>189</v>
    <v>190</v>
    <v>Berlin</v>
    <v>4</v>
    <v>5</v>
    <v>Map</v>
    <v>6</v>
    <v>191</v>
    <v>en-US</v>
    <v>42784943-7c23-7672-5527-06f89b965cdf</v>
    <v>536870912</v>
    <v>1</v>
    <v>DE-BE</v>
    <v>929</v>
    <v>863</v>
    <v>Berlin is the capital and largest city of Germany by both area and by population. Its more than 3.85 million inhabitants make it the European Union's most populous city, according to population within city limits. Simultaneously, the city is one ...</v>
    <v>930</v>
    <v>931</v>
    <v>932</v>
    <v>934</v>
    <v>935</v>
    <v>Berlin</v>
    <v>898</v>
    <v>936</v>
    <v>937</v>
    <v>Berlin</v>
    <v>mdp/vdpid/7017957146650214401</v>
  </rv>
  <rv s="0">
    <v>536870912</v>
    <v>Richmond, Virginia</v>
    <v>59263810-6a82-4930-943c-1fa0693b17b0</v>
    <v>en-US</v>
    <v>Map</v>
  </rv>
  <rv s="1">
    <fb>161.82191399999999</fb>
    <v>8</v>
  </rv>
  <rv s="2">
    <v>45</v>
    <v>6</v>
    <v>192</v>
    <v>7</v>
    <v>0</v>
    <v>Image of Richmond, Virginia</v>
  </rv>
  <rv s="1">
    <fb>37.540833333333303</fb>
    <v>9</v>
  </rv>
  <rv s="0">
    <v>805306368</v>
    <v>Levar Stoney (Mayor)</v>
    <v>2a7baea1-9884-a140-db36-46ad969b1202</v>
    <v>en-US</v>
    <v>Generic</v>
  </rv>
  <rv s="3">
    <v>64</v>
  </rv>
  <rv s="4">
    <v>https://www.bing.com/search?q=richmond+virginia&amp;form=skydnc</v>
    <v>Learn more on Bing</v>
  </rv>
  <rv s="1">
    <fb>-77.436666666666696</fb>
    <v>9</v>
  </rv>
  <rv s="1">
    <fb>226610</fb>
    <v>8</v>
  </rv>
  <rv s="14">
    <v>#VALUE!</v>
    <v>193</v>
    <v>102</v>
    <v>Richmond, Virginia</v>
    <v>4</v>
    <v>5</v>
    <v>Map</v>
    <v>6</v>
    <v>7</v>
    <v>en-US</v>
    <v>59263810-6a82-4930-943c-1fa0693b17b0</v>
    <v>536870912</v>
    <v>1</v>
    <v>468</v>
    <v>940</v>
    <v>367</v>
    <v>Richmond is the capital city of the Commonwealth of Virginia in the United States. Incorporated in 1742, Richmond has been an independent city since 1871. The city's population in the 2020 census was 226,610, up from 204,214 in 2010, making it ...</v>
    <v>941</v>
    <v>942</v>
    <v>944</v>
    <v>945</v>
    <v>946</v>
    <v>Richmond, Virginia</v>
    <v>947</v>
    <v>513</v>
    <v>Richmond, Virginia</v>
    <v>mdp/vdpid/10037721</v>
  </rv>
  <rv s="0">
    <v>536870912</v>
    <v>Hayward, California</v>
    <v>22b3ac03-d411-4799-9098-b36afda8b206</v>
    <v>en-US</v>
    <v>Map</v>
  </rv>
  <rv s="1">
    <fb>165.30772300000001</fb>
    <v>8</v>
  </rv>
  <rv s="2">
    <v>46</v>
    <v>6</v>
    <v>194</v>
    <v>7</v>
    <v>0</v>
    <v>Image of Hayward, California</v>
  </rv>
  <rv s="1">
    <fb>37.668888888889001</fb>
    <v>9</v>
  </rv>
  <rv s="0">
    <v>805306368</v>
    <v>Mark Salinas (Mayor)</v>
    <v>d414c6f0-974e-6c79-03c1-7409dc61fba4</v>
    <v>en-US</v>
    <v>Generic</v>
  </rv>
  <rv s="3">
    <v>65</v>
  </rv>
  <rv s="4">
    <v>https://www.bing.com/search?q=hayward+california&amp;form=skydnc</v>
    <v>Learn more on Bing</v>
  </rv>
  <rv s="1">
    <fb>-122.08083333333001</fb>
    <v>9</v>
  </rv>
  <rv s="1">
    <fb>162954</fb>
    <v>8</v>
  </rv>
  <rv s="16">
    <v>#VALUE!</v>
    <v>195</v>
    <v>118</v>
    <v>Hayward, California</v>
    <v>4</v>
    <v>5</v>
    <v>Map</v>
    <v>6</v>
    <v>7</v>
    <v>en-US</v>
    <v>22b3ac03-d411-4799-9098-b36afda8b206</v>
    <v>536870912</v>
    <v>1</v>
    <v>428</v>
    <v>693</v>
    <v>950</v>
    <v>367</v>
    <v>Hayward is a city located in Alameda County, California, United States, in the East Bay subregion of the San Francisco Bay Area. With a population of 162,954 as of 2020, Hayward is the sixth largest city in the Bay Area, and the third largest in ...</v>
    <v>951</v>
    <v>952</v>
    <v>954</v>
    <v>955</v>
    <v>956</v>
    <v>Hayward, California</v>
    <v>957</v>
    <v>631</v>
    <v>Hayward, California</v>
    <v>mdp/vdpid/5057972548734550017</v>
  </rv>
  <rv s="0">
    <v>536870912</v>
    <v>Tucson, Arizona</v>
    <v>f7382841-95d9-4841-a7dd-397700530a17</v>
    <v>en-US</v>
    <v>Map</v>
  </rv>
  <rv s="0">
    <v>536870912</v>
    <v>Pima County</v>
    <v>d7fc86d2-b328-7b6d-8250-88e634087b91</v>
    <v>en-US</v>
    <v>Map</v>
  </rv>
  <rv s="1">
    <fb>598.60985500000004</fb>
    <v>8</v>
  </rv>
  <rv s="2">
    <v>47</v>
    <v>6</v>
    <v>196</v>
    <v>7</v>
    <v>0</v>
    <v>Image of Tucson, Arizona</v>
  </rv>
  <rv s="1">
    <fb>32.221666666666998</fb>
    <v>9</v>
  </rv>
  <rv s="0">
    <v>805306368</v>
    <v>Regina Romero (Mayor)</v>
    <v>2b053c2d-cafe-aa02-52ac-5396f4e5ccee</v>
    <v>en-US</v>
    <v>Generic</v>
  </rv>
  <rv s="3">
    <v>66</v>
  </rv>
  <rv s="4">
    <v>https://www.bing.com/search?q=tucson+arizona&amp;form=skydnc</v>
    <v>Learn more on Bing</v>
  </rv>
  <rv s="1">
    <fb>-110.92638888889</fb>
    <v>9</v>
  </rv>
  <rv s="1">
    <fb>542629</fb>
    <v>8</v>
  </rv>
  <rv s="11">
    <v>#VALUE!</v>
    <v>197</v>
    <v>82</v>
    <v>Tucson, Arizona</v>
    <v>4</v>
    <v>5</v>
    <v>Map</v>
    <v>6</v>
    <v>7</v>
    <v>en-US</v>
    <v>f7382841-95d9-4841-a7dd-397700530a17</v>
    <v>536870912</v>
    <v>1</v>
    <v>426</v>
    <v>960</v>
    <v>961</v>
    <v>367</v>
    <v>Tucson is a city in and the county seat of Pima County, Arizona, United States, and is home to the University of Arizona. It is the second-largest city in Arizona behind Phoenix, with a population of 542,629 in the 2020 United States census, ...</v>
    <v>962</v>
    <v>963</v>
    <v>965</v>
    <v>966</v>
    <v>967</v>
    <v>Tucson, Arizona</v>
    <v>968</v>
    <v>Tucson, Arizona</v>
    <v>mdp/vdpid/5098498763194892289</v>
  </rv>
  <rv s="1">
    <fb>23799</fb>
    <v>8</v>
  </rv>
  <rv s="2">
    <v>48</v>
    <v>6</v>
    <v>198</v>
    <v>7</v>
    <v>0</v>
    <v>Image of Pima County, Arizona</v>
  </rv>
  <rv s="0">
    <v>536870912</v>
    <v>Tucson</v>
    <v>f7382841-95d9-4841-a7dd-397700530a17</v>
    <v>en-US</v>
    <v>Map</v>
  </rv>
  <rv s="4">
    <v>https://www.bing.com/search?q=pima+county+arizona&amp;form=skydnc</v>
    <v>Learn more on Bing</v>
  </rv>
  <rv s="1">
    <fb>1043433</fb>
    <v>8</v>
  </rv>
  <rv s="17">
    <v>#VALUE!</v>
    <v>199</v>
    <v>123</v>
    <v>Pima County, Arizona</v>
    <v>4</v>
    <v>5</v>
    <v>Map</v>
    <v>6</v>
    <v>7</v>
    <v>en-US</v>
    <v>d7fc86d2-b328-7b6d-8250-88e634087b91</v>
    <v>536870912</v>
    <v>1</v>
    <v>426</v>
    <v>970</v>
    <v>367</v>
    <v>Pima County is a county in the south central region of the U.S. state of Arizona. As of the 2020 census, the population was 1,043,433, making it Arizona's second-most populous county. The county seat is Tucson, where most of the population is ...</v>
    <v>971</v>
    <v>972</v>
    <v>973</v>
    <v>Pima County, Arizona</v>
    <v>974</v>
    <v>Pima County, Arizona</v>
    <v>mdp/vdpid/10034994</v>
  </rv>
  <rv s="0">
    <v>536870912</v>
    <v>Oslo</v>
    <v>962ca6d0-04b2-b258-d6d5-ec31f6cc1d83</v>
    <v>en-US</v>
    <v>Map</v>
  </rv>
  <rv s="1">
    <fb>454.12</fb>
    <v>8</v>
  </rv>
  <rv s="0">
    <v>536870912</v>
    <v>Norway</v>
    <v>51b69cb2-1924-e989-590b-712a7070a30f</v>
    <v>en-US</v>
    <v>Map</v>
  </rv>
  <rv s="2">
    <v>49</v>
    <v>6</v>
    <v>200</v>
    <v>7</v>
    <v>0</v>
    <v>Image of Oslo</v>
  </rv>
  <rv s="0">
    <v>805306368</v>
    <v>Anne Lindboe (Mayor)</v>
    <v>1c1d71ac-9334-4459-9b2e-6825284f80e5</v>
    <v>en-US</v>
    <v>Generic</v>
  </rv>
  <rv s="3">
    <v>67</v>
  </rv>
  <rv s="4">
    <v>https://www.bing.com/search?q=oslo+norway&amp;form=skydnc</v>
    <v>Learn more on Bing</v>
  </rv>
  <rv s="1">
    <fb>711300</fb>
    <v>8</v>
  </rv>
  <rv s="21">
    <v>#VALUE!</v>
    <v>202</v>
    <v>203</v>
    <v>Oslo</v>
    <v>4</v>
    <v>5</v>
    <v>Map</v>
    <v>6</v>
    <v>204</v>
    <v>en-US</v>
    <v>962ca6d0-04b2-b258-d6d5-ec31f6cc1d83</v>
    <v>536870912</v>
    <v>1</v>
    <v>NO-03</v>
    <v>977</v>
    <v>978</v>
    <v>Oslo is the capital and most populous city of Norway. It constitutes both a county and a municipality. The municipality of Oslo had a population of 709,037 in 2022, while the city's greater urban area had a population of 1,064,235 in 2022, and ...</v>
    <v>979</v>
    <v>981</v>
    <v>982</v>
    <v>Oslo</v>
    <v>983</v>
    <v>924</v>
    <v>Oslo</v>
    <v>mdp/vdpid/6997386894287831041</v>
  </rv>
  <rv s="0">
    <v>536870912</v>
    <v>Minato, Tokyo</v>
    <v>b07661e9-3e24-a83f-99ca-207f9d7a91f6</v>
    <v>en-US</v>
    <v>Map</v>
  </rv>
  <rv s="1">
    <fb>20.37</fb>
    <v>8</v>
  </rv>
  <rv s="2">
    <v>50</v>
    <v>6</v>
    <v>205</v>
    <v>7</v>
    <v>0</v>
    <v>Image of Minato, Tokyo</v>
  </rv>
  <rv s="1">
    <fb>35.658027777777797</fb>
    <v>9</v>
  </rv>
  <rv s="0">
    <v>805306368</v>
    <v>Masaaki Takei (Mayor)</v>
    <v>62df4fca-de7e-35b7-2c3a-64ada67011f4</v>
    <v>en-US</v>
    <v>Generic</v>
  </rv>
  <rv s="3">
    <v>68</v>
  </rv>
  <rv s="4">
    <v>https://www.bing.com/search?q=minato+tokyo&amp;form=skydnc</v>
    <v>Learn more on Bing</v>
  </rv>
  <rv s="1">
    <fb>139.75152777777799</fb>
    <v>9</v>
  </rv>
  <rv s="1">
    <fb>258105</fb>
    <v>8</v>
  </rv>
  <rv s="5">
    <v>#VALUE!</v>
    <v>206</v>
    <v>2</v>
    <v>Minato, Tokyo</v>
    <v>4</v>
    <v>5</v>
    <v>Map</v>
    <v>6</v>
    <v>46</v>
    <v>en-US</v>
    <v>b07661e9-3e24-a83f-99ca-207f9d7a91f6</v>
    <v>536870912</v>
    <v>1</v>
    <v>103</v>
    <v>986</v>
    <v>87</v>
    <v>Minato, is a special ward in the Tokyo Metropolis in Japan. It is also called Minato City in English. It was formed in 1947 as a merger of Akasaka, Azabu and Shiba wards following Tokyo City's transformation into Tokyo Metropolis. The modern ...</v>
    <v>987</v>
    <v>988</v>
    <v>990</v>
    <v>991</v>
    <v>992</v>
    <v>Minato, Tokyo</v>
    <v>993</v>
    <v>Minato, Tokyo</v>
    <v>mdp/vdpid/7932754312466268161</v>
  </rv>
  <rv s="0">
    <v>536870912</v>
    <v>Houston</v>
    <v>ad99c262-d92e-4e88-87f7-5c66752fec36</v>
    <v>en-US</v>
    <v>Map</v>
  </rv>
  <rv s="0">
    <v>536870912</v>
    <v>Montgomery County</v>
    <v>27d3e780-702a-653d-5cb6-1ab46da66710</v>
    <v>en-US</v>
    <v>Map</v>
  </rv>
  <rv s="1">
    <fb>1724.5445070000001</fb>
    <v>8</v>
  </rv>
  <rv s="2">
    <v>51</v>
    <v>6</v>
    <v>207</v>
    <v>7</v>
    <v>0</v>
    <v>Image of Houston</v>
  </rv>
  <rv s="1">
    <fb>29.762777777777998</fb>
    <v>9</v>
  </rv>
  <rv s="0">
    <v>805306368</v>
    <v>John Whitmire (Mayor)</v>
    <v>c194c6f0-6b9f-c40e-8b68-e4c4175ead82</v>
    <v>en-US</v>
    <v>Generic</v>
  </rv>
  <rv s="3">
    <v>69</v>
  </rv>
  <rv s="4">
    <v>https://www.bing.com/search?q=houston+texas&amp;form=skydnc</v>
    <v>Learn more on Bing</v>
  </rv>
  <rv s="1">
    <fb>-95.383055555555998</fb>
    <v>9</v>
  </rv>
  <rv s="1">
    <fb>2304580</fb>
    <v>8</v>
  </rv>
  <rv s="16">
    <v>#VALUE!</v>
    <v>208</v>
    <v>118</v>
    <v>Houston</v>
    <v>4</v>
    <v>5</v>
    <v>Map</v>
    <v>6</v>
    <v>7</v>
    <v>en-US</v>
    <v>ad99c262-d92e-4e88-87f7-5c66752fec36</v>
    <v>536870912</v>
    <v>1</v>
    <v>364</v>
    <v>996</v>
    <v>997</v>
    <v>367</v>
    <v>Houston is the most populous city in the U.S. state of Texas and in the Southern United States. Houston is located in Southeast Texas near Galveston Bay and the Gulf of Mexico; it is the seat and largest city of Harris County and the principal ...</v>
    <v>998</v>
    <v>999</v>
    <v>1001</v>
    <v>1002</v>
    <v>1003</v>
    <v>Houston</v>
    <v>1004</v>
    <v>381</v>
    <v>Houston</v>
    <v>mdp/vdpid/5110537662389813249</v>
  </rv>
  <rv s="1">
    <fb>2789</fb>
    <v>8</v>
  </rv>
  <rv s="2">
    <v>52</v>
    <v>6</v>
    <v>209</v>
    <v>7</v>
    <v>0</v>
    <v>Image of Montgomery County, Texas</v>
  </rv>
  <rv s="0">
    <v>536870912</v>
    <v>The Woodlands</v>
    <v>3d8d5938-9bb3-052c-9eb5-fc427aaa4ffb</v>
    <v>en-US</v>
    <v>Map</v>
  </rv>
  <rv s="4">
    <v>https://www.bing.com/search?q=montgomery+county+texas&amp;form=skydnc</v>
    <v>Learn more on Bing</v>
  </rv>
  <rv s="1">
    <fb>620443</fb>
    <v>8</v>
  </rv>
  <rv s="12">
    <v>#VALUE!</v>
    <v>210</v>
    <v>85</v>
    <v>Montgomery County, Texas</v>
    <v>86</v>
    <v>5</v>
    <v>Map</v>
    <v>6</v>
    <v>7</v>
    <v>en-US</v>
    <v>27d3e780-702a-653d-5cb6-1ab46da66710</v>
    <v>536870912</v>
    <v>1</v>
    <v>364</v>
    <v>1006</v>
    <v>367</v>
    <v>Montgomery County is a county in the U.S. state of Texas. As of the 2020 U.S. census, the county had a population of 620,443. The county seat is Conroe. The county was created by an act of the Congress of the Republic of Texas on December 14, ...</v>
    <v>1007</v>
    <v>1008</v>
    <v>1009</v>
    <v>Montgomery County, Texas</v>
    <v>1010</v>
    <v>381</v>
    <v>Montgomery County, Texas</v>
    <v>mdp/vdpid/10037500</v>
  </rv>
  <rv s="0">
    <v>536870912</v>
    <v>Carson City, Nevada</v>
    <v>f0c7f70e-d0c0-8645-b649-8550dc083057</v>
    <v>en-US</v>
    <v>Map</v>
  </rv>
  <rv s="1">
    <fb>407.25709000000001</fb>
    <v>8</v>
  </rv>
  <rv s="2">
    <v>53</v>
    <v>6</v>
    <v>211</v>
    <v>7</v>
    <v>0</v>
    <v>Image of Carson City, Nevada</v>
  </rv>
  <rv s="1">
    <fb>39.160833333333002</fb>
    <v>9</v>
  </rv>
  <rv s="0">
    <v>805306368</v>
    <v>Lori Bagwell (Mayor)</v>
    <v>5e8b2522-7ccf-495d-d5c9-cbec00d531f1</v>
    <v>en-US</v>
    <v>Generic</v>
  </rv>
  <rv s="3">
    <v>70</v>
  </rv>
  <rv s="4">
    <v>https://www.bing.com/search?q=carson+city+nevada&amp;form=skydnc</v>
    <v>Learn more on Bing</v>
  </rv>
  <rv s="1">
    <fb>-119.75388888889</fb>
    <v>9</v>
  </rv>
  <rv s="1">
    <fb>58639</fb>
    <v>8</v>
  </rv>
  <rv s="5">
    <v>#VALUE!</v>
    <v>212</v>
    <v>2</v>
    <v>Carson City, Nevada</v>
    <v>4</v>
    <v>5</v>
    <v>Map</v>
    <v>6</v>
    <v>7</v>
    <v>en-US</v>
    <v>f0c7f70e-d0c0-8645-b649-8550dc083057</v>
    <v>536870912</v>
    <v>1</v>
    <v>451</v>
    <v>1013</v>
    <v>367</v>
    <v>Carson City is an independent city and the capital of the U.S. state of Nevada. As of the 2020 census, the population was 58,639, making it the 6th most populous city in the state. The majority of the city's population lives in Eagle Valley, on ...</v>
    <v>1014</v>
    <v>1015</v>
    <v>1017</v>
    <v>1018</v>
    <v>1019</v>
    <v>Carson City, Nevada</v>
    <v>1020</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54</v>
    <v>6</v>
    <v>213</v>
    <v>7</v>
    <v>0</v>
    <v>Image of Brisbane</v>
  </rv>
  <rv s="1">
    <fb>-27.467777777778</fb>
    <v>9</v>
  </rv>
  <rv s="4">
    <v>https://www.bing.com/search?q=brisbane+australia&amp;form=skydnc</v>
    <v>Learn more on Bing</v>
  </rv>
  <rv s="1">
    <fb>153.02777777777999</fb>
    <v>9</v>
  </rv>
  <rv s="1">
    <fb>2287896</fb>
    <v>8</v>
  </rv>
  <rv s="22">
    <v>#VALUE!</v>
    <v>214</v>
    <v>215</v>
    <v>Brisbane</v>
    <v>4</v>
    <v>5</v>
    <v>Map</v>
    <v>6</v>
    <v>46</v>
    <v>en-US</v>
    <v>42da5c6f-c43f-8401-d736-da01adb6e95c</v>
    <v>536870912</v>
    <v>1</v>
    <v>1023</v>
    <v>1024</v>
    <v>1025</v>
    <v>Brisbane is the capital and most populous city of Queensland and the third-most populous city in Australia and Oceania, with a population of approximately 2.6 million. Brisbane lies at the centre of South East Queensland, which includes several ...</v>
    <v>1026</v>
    <v>1027</v>
    <v>1028</v>
    <v>1029</v>
    <v>Brisbane</v>
    <v>1030</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55</v>
    <v>6</v>
    <v>217</v>
    <v>7</v>
    <v>0</v>
    <v>Image of Australia</v>
  </rv>
  <rv s="0">
    <v>536870912</v>
    <v>Sydney</v>
    <v>3ecec2e8-2993-42e7-7299-f693bbe3b9b9</v>
    <v>en-US</v>
    <v>Map</v>
  </rv>
  <rv s="0">
    <v>805306368</v>
    <v>Anthony Albanese (Prime minister)</v>
    <v>00f8b947-2f64-9828-df4d-5993583bdbe4</v>
    <v>en-US</v>
    <v>Generic</v>
  </rv>
  <rv s="3">
    <v>71</v>
  </rv>
  <rv s="4">
    <v>https://www.bing.com/search?q=australia&amp;form=skydnc</v>
    <v>Learn more on Bing</v>
  </rv>
  <rv s="1">
    <fb>82.748780487804893</fb>
    <v>34</v>
  </rv>
  <rv s="1">
    <fb>1487598500000</fb>
    <v>36</v>
  </rv>
  <rv s="1">
    <fb>6</fb>
    <v>34</v>
  </rv>
  <rv s="1">
    <fb>13.59</fb>
    <v>35</v>
  </rv>
  <rv s="3">
    <v>72</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73</v>
  </rv>
  <rv s="1">
    <fb>0.22985815296127299</fb>
    <v>30</v>
  </rv>
  <rv s="1">
    <fb>0.47399999999999998</fb>
    <v>30</v>
  </rv>
  <rv s="1">
    <fb>5.2680001258850098E-2</fb>
    <v>37</v>
  </rv>
  <rv s="1">
    <fb>21844756</fb>
    <v>8</v>
  </rv>
  <rv s="23">
    <v>#VALUE!</v>
    <v>220</v>
    <v>221</v>
    <v>Australia</v>
    <v>4</v>
    <v>5</v>
    <v>Map</v>
    <v>6</v>
    <v>222</v>
    <v>en-US</v>
    <v>06de2191-243d-a83f-6990-2eb1c7f3382a</v>
    <v>536870912</v>
    <v>1</v>
    <v>AU</v>
    <v>1032</v>
    <v>1033</v>
    <v>1034</v>
    <v>1035</v>
    <v>1036</v>
    <v>1037</v>
    <v>1038</v>
    <v>1039</v>
    <v>1040</v>
    <v>AUD</v>
    <v>Australia, officially the Commonwealth of Australia, is a sovereign country comprising the mainland of the Australian continent, the island of Tasmania, and numerous smaller islands. Australia is the largest country by area in Oceania and the ...</v>
    <v>1041</v>
    <v>1042</v>
    <v>1043</v>
    <v>1044</v>
    <v>1045</v>
    <v>1046</v>
    <v>1047</v>
    <v>1048</v>
    <v>1049</v>
    <v>890</v>
    <v>1050</v>
    <v>1052</v>
    <v>1053</v>
    <v>1054</v>
    <v>1055</v>
    <v>1056</v>
    <v>1057</v>
    <v>Australia</v>
    <v>Advance Australia Fair</v>
    <v>1058</v>
    <v>Commonwealth of Australia</v>
    <v>1059</v>
    <v>1060</v>
    <v>1061</v>
    <v>1062</v>
    <v>1063</v>
    <v>576</v>
    <v>577</v>
    <v>1064</v>
    <v>1065</v>
    <v>1066</v>
    <v>1067</v>
    <v>1082</v>
    <v>1083</v>
    <v>1084</v>
    <v>1085</v>
    <v>Australia</v>
    <v>1086</v>
    <v>mdp/vdpid/12</v>
  </rv>
  <rv s="1">
    <fb>12144.6</fb>
    <v>8</v>
  </rv>
  <rv s="2">
    <v>56</v>
    <v>6</v>
    <v>223</v>
    <v>7</v>
    <v>0</v>
    <v>Image of Sydney</v>
  </rv>
  <rv s="1">
    <fb>-33.867777777777803</fb>
    <v>9</v>
  </rv>
  <rv s="4">
    <v>https://www.bing.com/search?q=sydney+australia&amp;form=skydnc</v>
    <v>Learn more on Bing</v>
  </rv>
  <rv s="1">
    <fb>151.21</fb>
    <v>9</v>
  </rv>
  <rv s="1">
    <fb>4698656</fb>
    <v>8</v>
  </rv>
  <rv s="22">
    <v>#VALUE!</v>
    <v>224</v>
    <v>215</v>
    <v>Sydney</v>
    <v>4</v>
    <v>5</v>
    <v>Map</v>
    <v>6</v>
    <v>46</v>
    <v>en-US</v>
    <v>3ecec2e8-2993-42e7-7299-f693bbe3b9b9</v>
    <v>536870912</v>
    <v>1</v>
    <v>1069</v>
    <v>1088</v>
    <v>1025</v>
    <v>Sydney is the capital city of the state of New South Wales, and the most populous city in Australia. Located on Australia's east coast, the metropolis surrounds Sydney Harbour and extends about 80 km from the Pacific Ocean in the east to the ...</v>
    <v>1089</v>
    <v>1090</v>
    <v>1091</v>
    <v>1092</v>
    <v>Sydney</v>
    <v>1093</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57</v>
    <v>6</v>
    <v>225</v>
    <v>7</v>
    <v>0</v>
    <v>Image of Tel Aviv</v>
  </rv>
  <rv s="1">
    <fb>32.08</fb>
    <v>9</v>
  </rv>
  <rv s="0">
    <v>805306368</v>
    <v>Ron Huldai (Mayor)</v>
    <v>cda49685-9f07-d3d1-fc0b-a7b0ae3a340c</v>
    <v>en-US</v>
    <v>Generic</v>
  </rv>
  <rv s="3">
    <v>74</v>
  </rv>
  <rv s="4">
    <v>https://www.bing.com/search?q=tel+aviv&amp;form=skydnc</v>
    <v>Learn more on Bing</v>
  </rv>
  <rv s="1">
    <fb>34.78</fb>
    <v>9</v>
  </rv>
  <rv s="1">
    <fb>467875</fb>
    <v>8</v>
  </rv>
  <rv s="5">
    <v>#VALUE!</v>
    <v>226</v>
    <v>2</v>
    <v>Tel Aviv</v>
    <v>4</v>
    <v>5</v>
    <v>Map</v>
    <v>6</v>
    <v>46</v>
    <v>en-US</v>
    <v>7105fc08-1958-b454-5216-cd319a983ad0</v>
    <v>536870912</v>
    <v>1</v>
    <v>1096</v>
    <v>1097</v>
    <v>1098</v>
    <v>Tel Aviv-Yafo, usually referred to as just Tel Aviv, is the most populous city in the Gush Dan metropolitan area of Israel. Located on the Israeli Mediterranean coastline and with a population of 467,875, it is the economic and technological ...</v>
    <v>1099</v>
    <v>1100</v>
    <v>1102</v>
    <v>1103</v>
    <v>1104</v>
    <v>Tel Aviv</v>
    <v>1105</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58</v>
    <v>6</v>
    <v>228</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75</v>
  </rv>
  <rv s="4">
    <v>https://www.bing.com/search?q=israel&amp;form=skydnc</v>
    <v>Learn more on Bing</v>
  </rv>
  <rv s="1">
    <fb>82.802439024390296</fb>
    <v>34</v>
  </rv>
  <rv s="1">
    <fb>237371160000</fb>
    <v>36</v>
  </rv>
  <rv s="1">
    <fb>7.58</fb>
    <v>35</v>
  </rv>
  <rv s="3">
    <v>76</v>
  </rv>
  <rv s="1">
    <fb>0.24369154550000002</fb>
    <v>30</v>
  </rv>
  <rv s="1">
    <fb>4.6249000000000002</fb>
    <v>31</v>
  </rv>
  <rv s="1">
    <fb>9550600</fb>
    <v>8</v>
  </rv>
  <rv s="1">
    <fb>0.23600000000000002</fb>
    <v>30</v>
  </rv>
  <rv s="1">
    <fb>0.27699999999999997</fb>
    <v>30</v>
  </rv>
  <rv s="1">
    <fb>0.442</fb>
    <v>30</v>
  </rv>
  <rv s="1">
    <fb>1.9E-2</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77</v>
  </rv>
  <rv s="1">
    <fb>0.23067846531370401</fb>
    <v>30</v>
  </rv>
  <rv s="1">
    <fb>0.253</fb>
    <v>30</v>
  </rv>
  <rv s="1">
    <fb>3.8610000610351601E-2</fb>
    <v>37</v>
  </rv>
  <rv s="1">
    <fb>8374393</fb>
    <v>8</v>
  </rv>
  <rv s="23">
    <v>#VALUE!</v>
    <v>231</v>
    <v>221</v>
    <v>Israel</v>
    <v>4</v>
    <v>5</v>
    <v>Map</v>
    <v>6</v>
    <v>232</v>
    <v>en-US</v>
    <v>1ffafed3-2b37-b871-c271-aa855d98449a</v>
    <v>536870912</v>
    <v>1</v>
    <v>IL</v>
    <v>1107</v>
    <v>1108</v>
    <v>1109</v>
    <v>1110</v>
    <v>1111</v>
    <v>1112</v>
    <v>1113</v>
    <v>1114</v>
    <v>1115</v>
    <v>ILS</v>
    <v>Israel, officially the State of Israel, is a country in West Asia. It is bordered by Lebanon to the north, Syria to the northeast, Jordan to the east, the Red Sea to the south, Egypt to the southwest, the Mediterranean Sea to the west, and the ...</v>
    <v>1116</v>
    <v>1117</v>
    <v>1118</v>
    <v>1119</v>
    <v>1120</v>
    <v>1121</v>
    <v>1122</v>
    <v>1123</v>
    <v>1124</v>
    <v>1125</v>
    <v>1112</v>
    <v>1129</v>
    <v>1130</v>
    <v>1131</v>
    <v>1132</v>
    <v>1125</v>
    <v>1133</v>
    <v>Israel</v>
    <v>Hatikvah</v>
    <v>1134</v>
    <v>מדינת ישראל</v>
    <v>1135</v>
    <v>1136</v>
    <v>1137</v>
    <v>1138</v>
    <v>1139</v>
    <v>1140</v>
    <v>1141</v>
    <v>421</v>
    <v>506</v>
    <v>580</v>
    <v>1142</v>
    <v>1148</v>
    <v>1149</v>
    <v>1150</v>
    <v>1151</v>
    <v>Israel</v>
    <v>1152</v>
    <v>mdp/vdpid/117</v>
  </rv>
  <rv s="0">
    <v>536870912</v>
    <v>Kawanishi, Hyōgo</v>
    <v>e542b3da-ddd8-fb4d-d1a8-44f600f8950c</v>
    <v>en-US</v>
    <v>Map</v>
  </rv>
  <rv s="1">
    <fb>53.44</fb>
    <v>8</v>
  </rv>
  <rv s="2">
    <v>59</v>
    <v>6</v>
    <v>233</v>
    <v>7</v>
    <v>0</v>
    <v>Image of Kawanishi, Hyōgo</v>
  </rv>
  <rv s="1">
    <fb>34.830138888888897</fb>
    <v>9</v>
  </rv>
  <rv s="0">
    <v>805306368</v>
    <v>Tamio Oshio (Mayor)</v>
    <v>e5c53e39-4422-72b9-21aa-bc251d442bf0</v>
    <v>en-US</v>
    <v>Generic</v>
  </rv>
  <rv s="3">
    <v>78</v>
  </rv>
  <rv s="4">
    <v>https://www.bing.com/search?q=kawanishi+japan&amp;form=skydnc</v>
    <v>Learn more on Bing</v>
  </rv>
  <rv s="1">
    <fb>135.417277777778</fb>
    <v>9</v>
  </rv>
  <rv s="1">
    <fb>152076</fb>
    <v>8</v>
  </rv>
  <rv s="5">
    <v>#VALUE!</v>
    <v>234</v>
    <v>2</v>
    <v>Kawanishi, Hyōgo</v>
    <v>4</v>
    <v>5</v>
    <v>Map</v>
    <v>6</v>
    <v>46</v>
    <v>en-US</v>
    <v>e542b3da-ddd8-fb4d-d1a8-44f600f8950c</v>
    <v>536870912</v>
    <v>1</v>
    <v>161</v>
    <v>1155</v>
    <v>87</v>
    <v>Kawanishi is a city located in Hyōgo Prefecture, Japan. As of 30 September 2022, the city had an estimated population of 155,165 and a population density of 2900 persons per km². The total area of the city is 53.44 square kilometres.</v>
    <v>1156</v>
    <v>1157</v>
    <v>1159</v>
    <v>1160</v>
    <v>1161</v>
    <v>Kawanishi, Hyōgo</v>
    <v>1162</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60</v>
    <v>6</v>
    <v>235</v>
    <v>7</v>
    <v>0</v>
    <v>Image of Milan</v>
  </rv>
  <rv s="1">
    <fb>45.466944444444003</fb>
    <v>9</v>
  </rv>
  <rv s="0">
    <v>805306368</v>
    <v>Giuseppe Sala (Mayor)</v>
    <v>c4176926-b773-8877-afdd-2f958bb0a5da</v>
    <v>en-US</v>
    <v>Generic</v>
  </rv>
  <rv s="3">
    <v>79</v>
  </rv>
  <rv s="4">
    <v>https://www.bing.com/search?q=milan+italy&amp;form=skydnc</v>
    <v>Learn more on Bing</v>
  </rv>
  <rv s="1">
    <fb>9.19</fb>
    <v>9</v>
  </rv>
  <rv s="1">
    <fb>1354196</fb>
    <v>8</v>
  </rv>
  <rv s="16">
    <v>#VALUE!</v>
    <v>236</v>
    <v>118</v>
    <v>Milan</v>
    <v>4</v>
    <v>5</v>
    <v>Map</v>
    <v>6</v>
    <v>204</v>
    <v>en-US</v>
    <v>d9b35b2a-f74a-e828-c7fd-b4f3c9381e20</v>
    <v>536870912</v>
    <v>1</v>
    <v>1165</v>
    <v>1166</v>
    <v>1167</v>
    <v>1168</v>
    <v>Milan is a city in Northern Italy, regional capital of Lombardy, and the second-most populous city proper in Italy after Rome. The city proper has a population of about 1.4 million, while its metropolitan city has 3.22 million residents Its ...</v>
    <v>1169</v>
    <v>1170</v>
    <v>1172</v>
    <v>1173</v>
    <v>1174</v>
    <v>Milan</v>
    <v>1175</v>
    <v>924</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61</v>
    <v>6</v>
    <v>238</v>
    <v>7</v>
    <v>0</v>
    <v>Image of Italy</v>
  </rv>
  <rv s="1">
    <fb>2.6</fb>
    <v>34</v>
  </rv>
  <rv s="0">
    <v>805306368</v>
    <v>Sergio Mattarella (President)</v>
    <v>7b09388e-8b92-1261-db16-7c6882735fe1</v>
    <v>en-US</v>
    <v>Generic</v>
  </rv>
  <rv s="0">
    <v>805306368</v>
    <v>Giorgia Meloni (Prime minister)</v>
    <v>5c9bb82e-e08f-f5eb-9f29-f20e75e8eb8f</v>
    <v>en-US</v>
    <v>Generic</v>
  </rv>
  <rv s="3">
    <v>80</v>
  </rv>
  <rv s="4">
    <v>https://www.bing.com/search?q=italy&amp;form=skydnc</v>
    <v>Learn more on Bing</v>
  </rv>
  <rv s="1">
    <fb>82.946341463414697</fb>
    <v>34</v>
  </rv>
  <rv s="1">
    <fb>522087790000</fb>
    <v>36</v>
  </rv>
  <rv s="1">
    <fb>2</fb>
    <v>34</v>
  </rv>
  <rv s="3">
    <v>81</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82</v>
  </rv>
  <rv s="1">
    <fb>0.24250464933068097</fb>
    <v>30</v>
  </rv>
  <rv s="1">
    <fb>0.59099999999999997</fb>
    <v>30</v>
  </rv>
  <rv s="1">
    <fb>9.8870000839233405E-2</fb>
    <v>37</v>
  </rv>
  <rv s="1">
    <fb>42651966</fb>
    <v>8</v>
  </rv>
  <rv s="24">
    <v>#VALUE!</v>
    <v>241</v>
    <v>242</v>
    <v>Italy</v>
    <v>4</v>
    <v>5</v>
    <v>Map</v>
    <v>6</v>
    <v>243</v>
    <v>en-US</v>
    <v>09e8f885-427b-8850-947d-202e0287b9e8</v>
    <v>536870912</v>
    <v>1</v>
    <v>IT</v>
    <v>1177</v>
    <v>1178</v>
    <v>1179</v>
    <v>1180</v>
    <v>1181</v>
    <v>1182</v>
    <v>1183</v>
    <v>1184</v>
    <v>1185</v>
    <v>EUR</v>
    <v>Italy, officially the Italian Republic, is a country in Southern and Western Europe. Located in the middle of the Mediterranean Sea, it consists of a peninsula delimited by the Alps and surrounded by several islands. Italy shares land borders ...</v>
    <v>1186</v>
    <v>1187</v>
    <v>1188</v>
    <v>1189</v>
    <v>1190</v>
    <v>1191</v>
    <v>1192</v>
    <v>1193</v>
    <v>1194</v>
    <v>1195</v>
    <v>1182</v>
    <v>1198</v>
    <v>1199</v>
    <v>1200</v>
    <v>1201</v>
    <v>1202</v>
    <v>Italy</v>
    <v>Il Canto degli Italiani</v>
    <v>1203</v>
    <v>Repubblica Italiana</v>
    <v>1204</v>
    <v>1205</v>
    <v>1206</v>
    <v>1207</v>
    <v>1208</v>
    <v>576</v>
    <v>1141</v>
    <v>1209</v>
    <v>1210</v>
    <v>1211</v>
    <v>1212</v>
    <v>1232</v>
    <v>1233</v>
    <v>1234</v>
    <v>1235</v>
    <v>Italy</v>
    <v>1236</v>
    <v>mdp/vdpid/118</v>
  </rv>
  <rv s="0">
    <v>536870912</v>
    <v>Berkeley, California</v>
    <v>79ed4475-a3e1-49cb-abd5-2aee53c7abee</v>
    <v>en-US</v>
    <v>Map</v>
  </rv>
  <rv s="1">
    <fb>45.821691000000001</fb>
    <v>8</v>
  </rv>
  <rv s="2">
    <v>62</v>
    <v>6</v>
    <v>244</v>
    <v>7</v>
    <v>0</v>
    <v>Image of Berkeley, California</v>
  </rv>
  <rv s="1">
    <fb>37.870277777778</fb>
    <v>9</v>
  </rv>
  <rv s="0">
    <v>805306368</v>
    <v>Jesse Arreguín (Mayor)</v>
    <v>8c60becf-75ca-afbd-a0b9-1b82000262fd</v>
    <v>en-US</v>
    <v>Generic</v>
  </rv>
  <rv s="0">
    <v>805306368</v>
    <v>Nancy Skinner (Senate)</v>
    <v>4905f64a-c4c7-2cf9-5bb4-dde048670152</v>
    <v>en-US</v>
    <v>Generic</v>
  </rv>
  <rv s="3">
    <v>83</v>
  </rv>
  <rv s="4">
    <v>https://www.bing.com/search?q=berkeley+ca&amp;form=skydnc</v>
    <v>Learn more on Bing</v>
  </rv>
  <rv s="1">
    <fb>-122.26805555556</fb>
    <v>9</v>
  </rv>
  <rv s="1">
    <fb>124321</fb>
    <v>8</v>
  </rv>
  <rv s="16">
    <v>#VALUE!</v>
    <v>245</v>
    <v>118</v>
    <v>Berkeley, California</v>
    <v>4</v>
    <v>5</v>
    <v>Map</v>
    <v>6</v>
    <v>7</v>
    <v>en-US</v>
    <v>79ed4475-a3e1-49cb-abd5-2aee53c7abee</v>
    <v>536870912</v>
    <v>1</v>
    <v>428</v>
    <v>693</v>
    <v>1239</v>
    <v>367</v>
    <v>Berkeley is a city on the eastern shore of San Francisco Bay in northern Alameda County, California, United States. It is named after the 18th-century Anglo-Irish bishop and philosopher George Berkeley. It borders the cities of Oakland and ...</v>
    <v>1240</v>
    <v>1241</v>
    <v>1244</v>
    <v>1245</v>
    <v>1246</v>
    <v>Berkeley, California</v>
    <v>1247</v>
    <v>631</v>
    <v>Berkeley, California</v>
    <v>mdp/vdpid/5057965888616005634</v>
  </rv>
  <rv s="0">
    <v>536870912</v>
    <v>Fremont, California</v>
    <v>6dd99217-3dae-453c-a241-2a1c261c277c</v>
    <v>en-US</v>
    <v>Map</v>
  </rv>
  <rv s="1">
    <fb>226.92458099999999</fb>
    <v>8</v>
  </rv>
  <rv s="2">
    <v>63</v>
    <v>6</v>
    <v>246</v>
    <v>7</v>
    <v>0</v>
    <v>Image of Fremont, California</v>
  </rv>
  <rv s="1">
    <fb>37.543055555556002</fb>
    <v>9</v>
  </rv>
  <rv s="0">
    <v>805306368</v>
    <v>Aisha Wahab (Senate)</v>
    <v>382b50cf-f89a-b47e-ab82-d7ce194ee773</v>
    <v>en-US</v>
    <v>Generic</v>
  </rv>
  <rv s="3">
    <v>84</v>
  </rv>
  <rv s="4">
    <v>https://www.bing.com/search?q=fremont+california&amp;form=skydnc</v>
    <v>Learn more on Bing</v>
  </rv>
  <rv s="1">
    <fb>-121.98277777778</fb>
    <v>9</v>
  </rv>
  <rv s="1">
    <fb>230504</fb>
    <v>8</v>
  </rv>
  <rv s="16">
    <v>#VALUE!</v>
    <v>247</v>
    <v>118</v>
    <v>Fremont, California</v>
    <v>4</v>
    <v>5</v>
    <v>Map</v>
    <v>6</v>
    <v>7</v>
    <v>en-US</v>
    <v>6dd99217-3dae-453c-a241-2a1c261c277c</v>
    <v>536870912</v>
    <v>1</v>
    <v>428</v>
    <v>693</v>
    <v>1250</v>
    <v>367</v>
    <v>Fremont is a city in Alameda County, California, United States. Located in the East Bay region of the Bay Area, Fremont has a population of 230,504 as of 2020, making it the fourth most populous city in the Bay Area, behind San Jose, San ...</v>
    <v>1251</v>
    <v>1252</v>
    <v>1254</v>
    <v>1255</v>
    <v>1256</v>
    <v>Fremont, California</v>
    <v>1257</v>
    <v>631</v>
    <v>Fremont, California</v>
    <v>mdp/vdpid/5057991349316354050</v>
  </rv>
  <rv s="0">
    <v>536870912</v>
    <v>Woburn, Massachusetts</v>
    <v>d2653277-a6b6-7fe3-b561-0fb1b1bfd325</v>
    <v>en-US</v>
    <v>Map</v>
  </rv>
  <rv s="0">
    <v>536870912</v>
    <v>Middlesex County</v>
    <v>35a312f1-7a02-c8cd-c683-cff4021fabff</v>
    <v>en-US</v>
    <v>Map</v>
  </rv>
  <rv s="1">
    <fb>33.523736</fb>
    <v>8</v>
  </rv>
  <rv s="2">
    <v>64</v>
    <v>6</v>
    <v>248</v>
    <v>7</v>
    <v>0</v>
    <v>Image of Woburn, Massachusetts</v>
  </rv>
  <rv s="1">
    <fb>42.479166666666998</fb>
    <v>9</v>
  </rv>
  <rv s="3">
    <v>85</v>
  </rv>
  <rv s="4">
    <v>https://www.bing.com/search?q=woburn+massachusetts&amp;form=skydnc</v>
    <v>Learn more on Bing</v>
  </rv>
  <rv s="1">
    <fb>-71.152777777777999</fb>
    <v>9</v>
  </rv>
  <rv s="1">
    <fb>40876</fb>
    <v>8</v>
  </rv>
  <rv s="11">
    <v>#VALUE!</v>
    <v>249</v>
    <v>82</v>
    <v>Woburn, Massachusetts</v>
    <v>4</v>
    <v>5</v>
    <v>Map</v>
    <v>6</v>
    <v>7</v>
    <v>en-US</v>
    <v>d2653277-a6b6-7fe3-b561-0fb1b1bfd325</v>
    <v>536870912</v>
    <v>1</v>
    <v>444</v>
    <v>1260</v>
    <v>1261</v>
    <v>367</v>
    <v>Woburn is a city in Middlesex County, Massachusetts, United States. The population was 40,876 at the 2020 census. Woburn is located 9 miles north of Boston. Woburn uses Massachusetts' mayor-council form of government, in which an elected mayor ...</v>
    <v>1262</v>
    <v>1263</v>
    <v>1264</v>
    <v>1265</v>
    <v>1266</v>
    <v>Woburn, Massachusetts</v>
    <v>1267</v>
    <v>Woburn, Massachusetts</v>
    <v>mdp/vdpid/5488157652959625217</v>
  </rv>
  <rv s="1">
    <fb>2195</fb>
    <v>8</v>
  </rv>
  <rv s="2">
    <v>65</v>
    <v>6</v>
    <v>250</v>
    <v>7</v>
    <v>0</v>
    <v>Image of Middlesex County, Massachusetts</v>
  </rv>
  <rv s="0">
    <v>536870912</v>
    <v>Cambridge</v>
    <v>7d3b091e-2317-4579-8661-776757370086</v>
    <v>en-US</v>
    <v>Map</v>
  </rv>
  <rv s="4">
    <v>https://www.bing.com/search?q=middlesex+county+massachusetts&amp;form=skydnc</v>
    <v>Learn more on Bing</v>
  </rv>
  <rv s="1">
    <fb>1632002</fb>
    <v>8</v>
  </rv>
  <rv s="17">
    <v>#VALUE!</v>
    <v>251</v>
    <v>123</v>
    <v>Middlesex County, Massachusetts</v>
    <v>4</v>
    <v>5</v>
    <v>Map</v>
    <v>6</v>
    <v>7</v>
    <v>en-US</v>
    <v>35a312f1-7a02-c8cd-c683-cff4021fabff</v>
    <v>536870912</v>
    <v>1</v>
    <v>444</v>
    <v>1269</v>
    <v>367</v>
    <v>Middlesex County is located in the Commonwealth of Massachusetts, in the United States. As of the 2020 census, the population was 1,632,002, making it the most populous county in both Massachusetts and New England and the 22nd most populous ...</v>
    <v>1270</v>
    <v>1271</v>
    <v>1272</v>
    <v>Middlesex County, Massachusetts</v>
    <v>1273</v>
    <v>Middlesex County, Massachusetts</v>
    <v>mdp/vdpid/10035992</v>
  </rv>
  <rv s="1">
    <fb>18.418614000000002</fb>
    <v>8</v>
  </rv>
  <rv s="2">
    <v>66</v>
    <v>6</v>
    <v>252</v>
    <v>7</v>
    <v>0</v>
    <v>Image of Cambridge, Massachusetts</v>
  </rv>
  <rv s="1">
    <fb>42.375</fb>
    <v>9</v>
  </rv>
  <rv s="0">
    <v>805306368</v>
    <v>E. Denise Simmons (Mayor)</v>
    <v>ccc34dca-b8cb-cf59-2410-d442e5b0445b</v>
    <v>en-US</v>
    <v>Generic</v>
  </rv>
  <rv s="3">
    <v>86</v>
  </rv>
  <rv s="4">
    <v>https://www.bing.com/search?q=cambridge+massachusetts&amp;form=skydnc</v>
    <v>Learn more on Bing</v>
  </rv>
  <rv s="1">
    <fb>-71.106111111111005</fb>
    <v>9</v>
  </rv>
  <rv s="1">
    <fb>118403</fb>
    <v>8</v>
  </rv>
  <rv s="11">
    <v>#VALUE!</v>
    <v>253</v>
    <v>82</v>
    <v>Cambridge, Massachusetts</v>
    <v>4</v>
    <v>5</v>
    <v>Map</v>
    <v>6</v>
    <v>7</v>
    <v>en-US</v>
    <v>7d3b091e-2317-4579-8661-776757370086</v>
    <v>536870912</v>
    <v>1</v>
    <v>444</v>
    <v>1260</v>
    <v>1275</v>
    <v>367</v>
    <v>Cambridge is a city in Middlesex County, Massachusetts, in the United States. It is a suburb in the Greater Boston metropolitan area, located directly across the Charles River from Boston. The city's population as of the 2020 U.S. census was ...</v>
    <v>1276</v>
    <v>1277</v>
    <v>1279</v>
    <v>1280</v>
    <v>1281</v>
    <v>Cambridge, Massachusetts</v>
    <v>1282</v>
    <v>Cambridge, Massachusetts</v>
    <v>mdp/vdpid/5488158958478688258</v>
  </rv>
  <rv s="0">
    <v>536870912</v>
    <v>Louisville, Kentucky</v>
    <v>1bc669d8-9310-926f-25b9-880f75cd4247</v>
    <v>en-US</v>
    <v>Map</v>
  </rv>
  <rv s="0">
    <v>536870912</v>
    <v>Jefferson County</v>
    <v>c4be12c3-d02d-bf58-e5bc-bcb182a55059</v>
    <v>en-US</v>
    <v>Map</v>
  </rv>
  <rv s="1">
    <fb>171.695795</fb>
    <v>8</v>
  </rv>
  <rv s="2">
    <v>67</v>
    <v>6</v>
    <v>254</v>
    <v>7</v>
    <v>0</v>
    <v>Image of Louisville, Kentucky</v>
  </rv>
  <rv s="1">
    <fb>38.256111111111103</fb>
    <v>9</v>
  </rv>
  <rv s="0">
    <v>805306368</v>
    <v>Craig Greenberg (Mayor)</v>
    <v>1b165e16-073b-dcb4-5786-8f4425b47181</v>
    <v>en-US</v>
    <v>Generic</v>
  </rv>
  <rv s="3">
    <v>87</v>
  </rv>
  <rv s="4">
    <v>https://www.bing.com/search?q=louisville&amp;form=skydnc</v>
    <v>Learn more on Bing</v>
  </rv>
  <rv s="1">
    <fb>-85.751388888888897</fb>
    <v>9</v>
  </rv>
  <rv s="1">
    <fb>246161</fb>
    <v>8</v>
  </rv>
  <rv s="16">
    <v>#VALUE!</v>
    <v>255</v>
    <v>118</v>
    <v>Louisville, Kentucky</v>
    <v>4</v>
    <v>5</v>
    <v>Map</v>
    <v>6</v>
    <v>7</v>
    <v>en-US</v>
    <v>1bc669d8-9310-926f-25b9-880f75cd4247</v>
    <v>536870912</v>
    <v>1</v>
    <v>440</v>
    <v>1285</v>
    <v>1286</v>
    <v>367</v>
    <v>Louisville is the most populous city in the Commonwealth of Kentucky, sixth-most populous city in the Southeast, and the 27th-most-populous city in the United States. By land area, it is the country's 24th-largest city, although by population ...</v>
    <v>1287</v>
    <v>1288</v>
    <v>1290</v>
    <v>1291</v>
    <v>1292</v>
    <v>Louisville, Kentucky</v>
    <v>1293</v>
    <v>513</v>
    <v>Louisville, Kentucky</v>
    <v>mdp/vdpid/5481674168351064065</v>
  </rv>
  <rv s="1">
    <fb>1032</fb>
    <v>8</v>
  </rv>
  <rv s="2">
    <v>68</v>
    <v>6</v>
    <v>256</v>
    <v>7</v>
    <v>0</v>
    <v>Image of Jefferson County, Kentucky</v>
  </rv>
  <rv s="0">
    <v>536870912</v>
    <v>Louisville</v>
    <v>1bc669d8-9310-926f-25b9-880f75cd4247</v>
    <v>en-US</v>
    <v>Map</v>
  </rv>
  <rv s="4">
    <v>https://www.bing.com/search?q=jefferson+county+clerk&amp;form=skydnc</v>
    <v>Learn more on Bing</v>
  </rv>
  <rv s="1">
    <fb>782969</fb>
    <v>8</v>
  </rv>
  <rv s="12">
    <v>#VALUE!</v>
    <v>257</v>
    <v>85</v>
    <v>Jefferson County, Kentucky</v>
    <v>86</v>
    <v>5</v>
    <v>Map</v>
    <v>6</v>
    <v>7</v>
    <v>en-US</v>
    <v>c4be12c3-d02d-bf58-e5bc-bcb182a55059</v>
    <v>536870912</v>
    <v>1</v>
    <v>440</v>
    <v>1295</v>
    <v>367</v>
    <v>Jefferson County is located in the north central portion of the U.S. state of Kentucky. As of the 2020 census, the population was 782,969. It is the most populous county in the commonwealth. Since a city-county merger in 2003, the county's ...</v>
    <v>1296</v>
    <v>1297</v>
    <v>1298</v>
    <v>Jefferson County, Kentucky</v>
    <v>1299</v>
    <v>513</v>
    <v>Jefferson County, Kentucky</v>
    <v>mdp/vdpid/10035855</v>
  </rv>
  <rv s="0">
    <v>536870912</v>
    <v>Palo Alto, California</v>
    <v>dc197a43-a077-fcf2-fa6a-bebe1f5475fa</v>
    <v>en-US</v>
    <v>Map</v>
  </rv>
  <rv s="1">
    <fb>66.750753000000003</fb>
    <v>8</v>
  </rv>
  <rv s="2">
    <v>69</v>
    <v>6</v>
    <v>258</v>
    <v>7</v>
    <v>0</v>
    <v>Image of Palo Alto, California</v>
  </rv>
  <rv s="1">
    <fb>37.429166666667001</fb>
    <v>9</v>
  </rv>
  <rv s="0">
    <v>805306368</v>
    <v>Greer Stone (Mayor)</v>
    <v>0f652ffd-7486-2439-3f8e-0a0969031f7c</v>
    <v>en-US</v>
    <v>Generic</v>
  </rv>
  <rv s="3">
    <v>88</v>
  </rv>
  <rv s="4">
    <v>https://www.bing.com/search?q=palo+alto+california&amp;form=skydnc</v>
    <v>Learn more on Bing</v>
  </rv>
  <rv s="1">
    <fb>-122.13805555556</fb>
    <v>9</v>
  </rv>
  <rv s="1">
    <fb>68572</fb>
    <v>8</v>
  </rv>
  <rv s="16">
    <v>#VALUE!</v>
    <v>259</v>
    <v>118</v>
    <v>Palo Alto, California</v>
    <v>4</v>
    <v>5</v>
    <v>Map</v>
    <v>6</v>
    <v>7</v>
    <v>en-US</v>
    <v>dc197a43-a077-fcf2-fa6a-bebe1f5475fa</v>
    <v>536870912</v>
    <v>1</v>
    <v>428</v>
    <v>622</v>
    <v>1302</v>
    <v>367</v>
    <v>Palo Alto is a charter city in the northwestern corner of Santa Clara County, California, United States, in the San Francisco Bay Area, named after a coastal redwood tree known as El Palo Alto. The city of Palo Alto was established in 1894 by ...</v>
    <v>1303</v>
    <v>1304</v>
    <v>1306</v>
    <v>1307</v>
    <v>1308</v>
    <v>Palo Alto, California</v>
    <v>1309</v>
    <v>631</v>
    <v>Palo Alto, California</v>
    <v>mdp/vdpid/5057985849308741634</v>
  </rv>
  <rv s="0">
    <v>536870912</v>
    <v>Irvine, California</v>
    <v>79ff86cc-27eb-4f12-9406-85d238f37ef3</v>
    <v>en-US</v>
    <v>Map</v>
  </rv>
  <rv s="1">
    <fb>170.74247600000001</fb>
    <v>8</v>
  </rv>
  <rv s="2">
    <v>70</v>
    <v>6</v>
    <v>260</v>
    <v>7</v>
    <v>0</v>
    <v>Image of Irvine, California</v>
  </rv>
  <rv s="1">
    <fb>33.684166666666997</fb>
    <v>9</v>
  </rv>
  <rv s="0">
    <v>805306368</v>
    <v>Farrah Khan (Mayor)</v>
    <v>34011fd5-191d-15f5-4a19-dc846ce43922</v>
    <v>en-US</v>
    <v>Generic</v>
  </rv>
  <rv s="3">
    <v>89</v>
  </rv>
  <rv s="4">
    <v>https://www.bing.com/search?q=irvine+california&amp;form=skydnc</v>
    <v>Learn more on Bing</v>
  </rv>
  <rv s="1">
    <fb>-117.7925</fb>
    <v>9</v>
  </rv>
  <rv s="1">
    <fb>307670</fb>
    <v>8</v>
  </rv>
  <rv s="11">
    <v>#VALUE!</v>
    <v>261</v>
    <v>82</v>
    <v>Irvine, California</v>
    <v>4</v>
    <v>5</v>
    <v>Map</v>
    <v>6</v>
    <v>7</v>
    <v>en-US</v>
    <v>79ff86cc-27eb-4f12-9406-85d238f37ef3</v>
    <v>536870912</v>
    <v>1</v>
    <v>428</v>
    <v>720</v>
    <v>1312</v>
    <v>367</v>
    <v>Irvine is a master-planned city in southern Orange County, California, United States, in the Los Angeles metropolitan area. The Irvine Company started developing the area in the 1960s and the city was formally incorporated on December 28, 1971. ...</v>
    <v>1313</v>
    <v>1314</v>
    <v>1316</v>
    <v>1317</v>
    <v>1318</v>
    <v>Irvine, California</v>
    <v>1319</v>
    <v>Irvine, California</v>
    <v>mdp/vdpid/5073308057761480705</v>
  </rv>
  <rv s="0">
    <v>536870912</v>
    <v>Chicago</v>
    <v>28deeb39-ca49-4bd4-913b-929b1de4b25b</v>
    <v>en-US</v>
    <v>Map</v>
  </rv>
  <rv s="0">
    <v>536870912</v>
    <v>Cook County</v>
    <v>38aa555d-a2f0-25e5-0b3a-ef870e8ef479</v>
    <v>en-US</v>
    <v>Map</v>
  </rv>
  <rv s="1">
    <fb>606.42399999999998</fb>
    <v>8</v>
  </rv>
  <rv s="2">
    <v>71</v>
    <v>6</v>
    <v>262</v>
    <v>7</v>
    <v>0</v>
    <v>Image of Chicago</v>
  </rv>
  <rv s="1">
    <fb>41.850029999999997</fb>
    <v>9</v>
  </rv>
  <rv s="0">
    <v>805306368</v>
    <v>Brandon Johnson (Mayor)</v>
    <v>51f38d5b-94e7-0349-9108-0f3eb33757cb</v>
    <v>en-US</v>
    <v>Generic</v>
  </rv>
  <rv s="3">
    <v>90</v>
  </rv>
  <rv s="4">
    <v>https://www.bing.com/search?q=chicago&amp;form=skydnc</v>
    <v>Learn more on Bing</v>
  </rv>
  <rv s="1">
    <fb>-87.650049999999993</fb>
    <v>9</v>
  </rv>
  <rv s="1">
    <fb>2746388</fb>
    <v>8</v>
  </rv>
  <rv s="11">
    <v>#VALUE!</v>
    <v>263</v>
    <v>82</v>
    <v>Chicago</v>
    <v>4</v>
    <v>5</v>
    <v>Map</v>
    <v>6</v>
    <v>7</v>
    <v>en-US</v>
    <v>28deeb39-ca49-4bd4-913b-929b1de4b25b</v>
    <v>536870912</v>
    <v>1</v>
    <v>436</v>
    <v>1322</v>
    <v>1323</v>
    <v>367</v>
    <v>Chicago is the most populous city in the U.S. state of Illinois and the third-most populous in the United States after New York City and Los Angeles. With a population of 2,746,388 in the 2020 census, it is also the most populous city in the ...</v>
    <v>1324</v>
    <v>1325</v>
    <v>1327</v>
    <v>1328</v>
    <v>1329</v>
    <v>Chicago</v>
    <v>1330</v>
    <v>Chicago</v>
    <v>mdp/vdpid/5477686925982695427</v>
  </rv>
  <rv s="1">
    <fb>4235</fb>
    <v>8</v>
  </rv>
  <rv s="2">
    <v>72</v>
    <v>6</v>
    <v>264</v>
    <v>7</v>
    <v>0</v>
    <v>Image of Cook County, Illinois</v>
  </rv>
  <rv s="4">
    <v>https://www.bing.com/search?q=cook+county+illinois&amp;form=skydnc</v>
    <v>Learn more on Bing</v>
  </rv>
  <rv s="1">
    <fb>5275541</fb>
    <v>8</v>
  </rv>
  <rv s="12">
    <v>#VALUE!</v>
    <v>265</v>
    <v>85</v>
    <v>Cook County, Illinois</v>
    <v>86</v>
    <v>5</v>
    <v>Map</v>
    <v>6</v>
    <v>7</v>
    <v>en-US</v>
    <v>38aa555d-a2f0-25e5-0b3a-ef870e8ef479</v>
    <v>536870912</v>
    <v>1</v>
    <v>436</v>
    <v>1332</v>
    <v>367</v>
    <v>Cook County is the most populous county in the U.S. state of Illinois and the second-most-populous county in the United States, after Los Angeles County, California. More than 40 percent of all residents of Illinois live within Cook County. As ...</v>
    <v>1333</v>
    <v>1321</v>
    <v>1334</v>
    <v>Cook County, Illinois</v>
    <v>1335</v>
    <v>381</v>
    <v>Cook County, Illinois</v>
    <v>mdp/vdpid/10035516</v>
  </rv>
  <rv s="0">
    <v>536870912</v>
    <v>Woodinville, Washington</v>
    <v>f7254755-3f85-8265-6c5c-fdfc1b244b66</v>
    <v>en-US</v>
    <v>Map</v>
  </rv>
  <rv s="0">
    <v>536870912</v>
    <v>King County</v>
    <v>54389684-d1e7-09ad-33b0-d0587d219a6e</v>
    <v>en-US</v>
    <v>Map</v>
  </rv>
  <rv s="1">
    <fb>14.630782</fb>
    <v>8</v>
  </rv>
  <rv s="2">
    <v>73</v>
    <v>6</v>
    <v>266</v>
    <v>7</v>
    <v>0</v>
    <v>Image of Woodinville, Washington</v>
  </rv>
  <rv s="1">
    <fb>47.752499999999998</fb>
    <v>9</v>
  </rv>
  <rv s="0">
    <v>805306368</v>
    <v>Mike Millman (Mayor)</v>
    <v>7268da73-a501-b5c2-c3db-a644d8fe7bab</v>
    <v>en-US</v>
    <v>Generic</v>
  </rv>
  <rv s="3">
    <v>91</v>
  </rv>
  <rv s="4">
    <v>https://www.bing.com/search?q=woodinville+washington&amp;form=skydnc</v>
    <v>Learn more on Bing</v>
  </rv>
  <rv s="1">
    <fb>-122.15600000000001</fb>
    <v>9</v>
  </rv>
  <rv s="1">
    <fb>13069</fb>
    <v>8</v>
  </rv>
  <rv s="16">
    <v>#VALUE!</v>
    <v>267</v>
    <v>118</v>
    <v>Woodinville, Washington</v>
    <v>4</v>
    <v>5</v>
    <v>Map</v>
    <v>6</v>
    <v>7</v>
    <v>en-US</v>
    <v>f7254755-3f85-8265-6c5c-fdfc1b244b66</v>
    <v>536870912</v>
    <v>1</v>
    <v>469</v>
    <v>1338</v>
    <v>1339</v>
    <v>367</v>
    <v>Woodinville is a city in King County, Washington, United States. The population was 13,069 at the 2020 census. It is a part of the Seattle metropolitan area. There is also a much larger population with Woodinville mailing addresses in adjacent ...</v>
    <v>1340</v>
    <v>1341</v>
    <v>1343</v>
    <v>1344</v>
    <v>1345</v>
    <v>Woodinville, Washington</v>
    <v>1346</v>
    <v>631</v>
    <v>Woodinville, Washington</v>
    <v>mdp/vdpid/4860653207560388609</v>
  </rv>
  <rv s="1">
    <fb>5974</fb>
    <v>8</v>
  </rv>
  <rv s="2">
    <v>74</v>
    <v>6</v>
    <v>268</v>
    <v>7</v>
    <v>0</v>
    <v>Image of King County, Washington</v>
  </rv>
  <rv s="0">
    <v>536870912</v>
    <v>Seattle</v>
    <v>5fbba6b8-85e1-4d41-9444-d9055436e473</v>
    <v>en-US</v>
    <v>Map</v>
  </rv>
  <rv s="4">
    <v>https://www.bing.com/search?q=king+county+washington&amp;form=skydnc</v>
    <v>Learn more on Bing</v>
  </rv>
  <rv s="1">
    <fb>2269675</fb>
    <v>8</v>
  </rv>
  <rv s="12">
    <v>#VALUE!</v>
    <v>269</v>
    <v>85</v>
    <v>King County, Washington</v>
    <v>86</v>
    <v>5</v>
    <v>Map</v>
    <v>6</v>
    <v>7</v>
    <v>en-US</v>
    <v>54389684-d1e7-09ad-33b0-d0587d219a6e</v>
    <v>536870912</v>
    <v>1</v>
    <v>469</v>
    <v>1348</v>
    <v>367</v>
    <v>King County is located in the U.S. state of Washington. The population was 2,269,675 in the 2020 census, making it the most populous county in Washington, and the 13th-most populous in the United States. The county seat is Seattle, also the ...</v>
    <v>1349</v>
    <v>1350</v>
    <v>1351</v>
    <v>King County, Washington</v>
    <v>1352</v>
    <v>631</v>
    <v>King County, Washington</v>
    <v>mdp/vdpid/10037780</v>
  </rv>
  <rv s="1">
    <fb>369.24361399999998</fb>
    <v>8</v>
  </rv>
  <rv s="2">
    <v>75</v>
    <v>6</v>
    <v>270</v>
    <v>7</v>
    <v>0</v>
    <v>Image of Seattle</v>
  </rv>
  <rv s="1">
    <fb>47.606209999999997</fb>
    <v>9</v>
  </rv>
  <rv s="0">
    <v>805306368</v>
    <v>Bruce Harrell (Mayor)</v>
    <v>a3002d35-4b06-4b03-40c7-10b98d6e23f2</v>
    <v>en-US</v>
    <v>Generic</v>
  </rv>
  <rv s="3">
    <v>92</v>
  </rv>
  <rv s="4">
    <v>https://www.bing.com/search?q=seattle&amp;form=skydnc</v>
    <v>Learn more on Bing</v>
  </rv>
  <rv s="1">
    <fb>-122.33207</fb>
    <v>9</v>
  </rv>
  <rv s="1">
    <fb>737015</fb>
    <v>8</v>
  </rv>
  <rv s="16">
    <v>#VALUE!</v>
    <v>271</v>
    <v>118</v>
    <v>Seattle</v>
    <v>4</v>
    <v>5</v>
    <v>Map</v>
    <v>6</v>
    <v>7</v>
    <v>en-US</v>
    <v>5fbba6b8-85e1-4d41-9444-d9055436e473</v>
    <v>536870912</v>
    <v>1</v>
    <v>469</v>
    <v>1338</v>
    <v>1354</v>
    <v>367</v>
    <v>Seattle is a seaport city on the West Coast of the United States. It is the seat of King County, Washington. With a 2022 population of 749,256 it is the most populous city in both the state of Washington and the Pacific Northwest region of North ...</v>
    <v>1355</v>
    <v>1356</v>
    <v>1358</v>
    <v>1359</v>
    <v>1360</v>
    <v>Seattle</v>
    <v>1361</v>
    <v>631</v>
    <v>Seattle</v>
    <v>mdp/vdpid/4860655131336638465</v>
  </rv>
  <rv s="0">
    <v>536870912</v>
    <v>Abingdon-on-Thames</v>
    <v>545bc32f-0ee7-6bfc-71fa-adf76ef5197c</v>
    <v>en-US</v>
    <v>Map</v>
  </rv>
  <rv s="0">
    <v>536870912</v>
    <v>Vale of White Horse</v>
    <v>46fe4eef-aa97-014a-e3d4-0a5145f3ed44</v>
    <v>en-US</v>
    <v>Map</v>
  </rv>
  <rv s="1">
    <fb>9.09</fb>
    <v>8</v>
  </rv>
  <rv s="2">
    <v>76</v>
    <v>6</v>
    <v>272</v>
    <v>7</v>
    <v>0</v>
    <v>Image of Abingdon-on-Thames</v>
  </rv>
  <rv s="1">
    <fb>51.671666666666702</fb>
    <v>9</v>
  </rv>
  <rv s="4">
    <v>https://www.bing.com/search?q=abingdon+on+thames&amp;form=skydnc</v>
    <v>Learn more on Bing</v>
  </rv>
  <rv s="1">
    <fb>-1.27833333333333</fb>
    <v>9</v>
  </rv>
  <rv s="1">
    <fb>33130</fb>
    <v>8</v>
  </rv>
  <rv s="22">
    <v>#VALUE!</v>
    <v>273</v>
    <v>215</v>
    <v>Abingdon-on-Thames</v>
    <v>4</v>
    <v>5</v>
    <v>Map</v>
    <v>6</v>
    <v>274</v>
    <v>en-US</v>
    <v>545bc32f-0ee7-6bfc-71fa-adf76ef5197c</v>
    <v>536870912</v>
    <v>1</v>
    <v>1364</v>
    <v>1365</v>
    <v>537</v>
    <v>Abingdon-on-Thames, commonly known as Abingdon, is a historic market town and civil parish in the ceremonial county of Oxfordshire, England, on the River Thames. Historically the county town of Berkshire, Abingdon has been administered since ...</v>
    <v>1366</v>
    <v>1367</v>
    <v>1368</v>
    <v>1369</v>
    <v>Abingdon-on-Thames</v>
    <v>1370</v>
    <v>Abingdon-on-Thames</v>
    <v>mdp/vdpid/5471739268491640833</v>
  </rv>
  <rv s="0">
    <v>536870912</v>
    <v>Stanford, California</v>
    <v>c4fa87ef-3bc9-2c5f-a2ee-76cd35f28de1</v>
    <v>en-US</v>
    <v>Map</v>
  </rv>
  <rv s="1">
    <fb>7.1910309999999997</fb>
    <v>8</v>
  </rv>
  <rv s="2">
    <v>77</v>
    <v>6</v>
    <v>275</v>
    <v>7</v>
    <v>0</v>
    <v>Image of Stanford, California</v>
  </rv>
  <rv s="1">
    <fb>37.424109000000001</fb>
    <v>9</v>
  </rv>
  <rv s="4">
    <v>https://www.bing.com/search?q=stanford+california&amp;form=skydnc</v>
    <v>Learn more on Bing</v>
  </rv>
  <rv s="1">
    <fb>-122.166079</fb>
    <v>9</v>
  </rv>
  <rv s="1">
    <fb>21150</fb>
    <v>8</v>
  </rv>
  <rv s="25">
    <v>#VALUE!</v>
    <v>276</v>
    <v>277</v>
    <v>Stanford, California</v>
    <v>4</v>
    <v>5</v>
    <v>Map</v>
    <v>6</v>
    <v>7</v>
    <v>en-US</v>
    <v>c4fa87ef-3bc9-2c5f-a2ee-76cd35f28de1</v>
    <v>536870912</v>
    <v>1</v>
    <v>428</v>
    <v>622</v>
    <v>1373</v>
    <v>367</v>
    <v>Stanford is a census-designated place in the northwest corner of Santa Clara County, California, United States. It is the home of Stanford University. The population was 21,150 at the 2020 census. Stanford is an unincorporated area of Santa ...</v>
    <v>1374</v>
    <v>1375</v>
    <v>1376</v>
    <v>1377</v>
    <v>Stanford, California</v>
    <v>1378</v>
    <v>631</v>
    <v>Stanford, California</v>
    <v>mdp/vdpid/5057987337649127425</v>
  </rv>
  <rv s="0">
    <v>536870912</v>
    <v>Cambridge, Massachusetts</v>
    <v>7d3b091e-2317-4579-8661-776757370086</v>
    <v>en-US</v>
    <v>Map</v>
  </rv>
  <rv s="0">
    <v>536870912</v>
    <v>College Park, Maryland</v>
    <v>74d16e34-b848-9051-299e-f14d67c9fa7c</v>
    <v>en-US</v>
    <v>Map</v>
  </rv>
  <rv s="0">
    <v>536870912</v>
    <v>Prince George's County</v>
    <v>9acdd316-6886-e979-8ec2-6d997b04208d</v>
    <v>en-US</v>
    <v>Map</v>
  </rv>
  <rv s="1">
    <fb>14.682257</fb>
    <v>8</v>
  </rv>
  <rv s="2">
    <v>78</v>
    <v>6</v>
    <v>278</v>
    <v>7</v>
    <v>0</v>
    <v>Image of College Park, Maryland</v>
  </rv>
  <rv s="1">
    <fb>38.996699999999997</fb>
    <v>9</v>
  </rv>
  <rv s="0">
    <v>805306368</v>
    <v>S.M. Fazlul Kabir (Mayor)</v>
    <v>be82b7c0-9a87-39ef-fdac-37a12fe4d093</v>
    <v>en-US</v>
    <v>Generic</v>
  </rv>
  <rv s="3">
    <v>93</v>
  </rv>
  <rv s="4">
    <v>https://www.bing.com/search?q=college+park+maryland&amp;form=skydnc</v>
    <v>Learn more on Bing</v>
  </rv>
  <rv s="1">
    <fb>-76.927499999999995</fb>
    <v>9</v>
  </rv>
  <rv s="1">
    <fb>34740</fb>
    <v>8</v>
  </rv>
  <rv s="16">
    <v>#VALUE!</v>
    <v>279</v>
    <v>118</v>
    <v>College Park, Maryland</v>
    <v>4</v>
    <v>5</v>
    <v>Map</v>
    <v>6</v>
    <v>7</v>
    <v>en-US</v>
    <v>74d16e34-b848-9051-299e-f14d67c9fa7c</v>
    <v>536870912</v>
    <v>1</v>
    <v>443</v>
    <v>1382</v>
    <v>1383</v>
    <v>367</v>
    <v>College Park is a city in Prince George's County, Maryland, United States, located approximately four miles from the northeast border of Washington, D.C. Its population was 34,740 at the 2020 United States census. It is the home of the ...</v>
    <v>1384</v>
    <v>1385</v>
    <v>1387</v>
    <v>1388</v>
    <v>1389</v>
    <v>College Park, Maryland</v>
    <v>1390</v>
    <v>513</v>
    <v>College Park, Maryland</v>
    <v>mdp/vdpid/5490055299920297985</v>
  </rv>
  <rv s="1">
    <fb>1291</fb>
    <v>8</v>
  </rv>
  <rv s="2">
    <v>79</v>
    <v>6</v>
    <v>280</v>
    <v>7</v>
    <v>0</v>
    <v>Image of Prince George's County, Maryland</v>
  </rv>
  <rv s="0">
    <v>536870912</v>
    <v>Bowie</v>
    <v>c5dbcb82-3954-c2f2-80bc-2ea5d7c8cb06</v>
    <v>en-US</v>
    <v>Map</v>
  </rv>
  <rv s="4">
    <v>https://www.bing.com/search?q=prince+george%27s+county+maryland&amp;form=skydnc</v>
    <v>Learn more on Bing</v>
  </rv>
  <rv s="1">
    <fb>955306</fb>
    <v>8</v>
  </rv>
  <rv s="12">
    <v>#VALUE!</v>
    <v>281</v>
    <v>85</v>
    <v>Prince George's County, Maryland</v>
    <v>86</v>
    <v>5</v>
    <v>Map</v>
    <v>6</v>
    <v>46</v>
    <v>en-US</v>
    <v>9acdd316-6886-e979-8ec2-6d997b04208d</v>
    <v>536870912</v>
    <v>1</v>
    <v>443</v>
    <v>1392</v>
    <v>367</v>
    <v>Prince George's County is located in the U.S. state of Maryland bordering the eastern portion of Washington, D.C. As of the 2020 U.S. census, the population was 967,201, making it the second-most populous county in Maryland, behind neighboring ...</v>
    <v>1393</v>
    <v>1394</v>
    <v>1395</v>
    <v>Prince George's County, Maryland</v>
    <v>1396</v>
    <v>513</v>
    <v>Prince George's County, Maryland</v>
    <v>mdp/vdpid/10036014</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6">
    <v>#VALUE!</v>
    <v>285</v>
    <v>286</v>
    <v>University Park</v>
    <v>288</v>
    <v>289</v>
    <v>Map</v>
    <v>6</v>
    <v>290</v>
    <v>en-US</v>
    <v>2068cf2a-ee80-e172-29f5-b908baa2545b</v>
    <v>536870912</v>
    <v>1</v>
    <v>461</v>
    <v>1399</v>
    <v>1400</v>
    <v>367</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1401</v>
    <v>1402</v>
    <v>1403</v>
    <v>University Park</v>
    <v>University Park</v>
    <v>mdp/vdpid/5486641458586845186</v>
  </rv>
  <rv s="1">
    <fb>2880</fb>
    <v>8</v>
  </rv>
  <rv s="2">
    <v>80</v>
    <v>6</v>
    <v>291</v>
    <v>7</v>
    <v>0</v>
    <v>Image of Centre County, Pennsylvania</v>
  </rv>
  <rv s="0">
    <v>536870912</v>
    <v>State College</v>
    <v>ee8aca22-ee21-9545-fd0c-f895f2f79056</v>
    <v>en-US</v>
    <v>Map</v>
  </rv>
  <rv s="4">
    <v>https://www.bing.com/search?q=centre+county+pennsylvania&amp;form=skydnc</v>
    <v>Learn more on Bing</v>
  </rv>
  <rv s="1">
    <fb>158172</fb>
    <v>8</v>
  </rv>
  <rv s="17">
    <v>#VALUE!</v>
    <v>292</v>
    <v>123</v>
    <v>Centre County, Pennsylvania</v>
    <v>4</v>
    <v>5</v>
    <v>Map</v>
    <v>6</v>
    <v>7</v>
    <v>en-US</v>
    <v>6d5de131-b890-dead-dde7-766f1c968a47</v>
    <v>536870912</v>
    <v>1</v>
    <v>461</v>
    <v>1405</v>
    <v>367</v>
    <v>Centre County is a county in the Commonwealth of Pennsylvania, United States. As of the 2020 census, the population was 158,172. Its county seat is Bellefonte. Centre County comprises the State College, PA Metropolitan Statistical Area. The ...</v>
    <v>1406</v>
    <v>1407</v>
    <v>1408</v>
    <v>Centre County, Pennsylvania</v>
    <v>1409</v>
    <v>Centre County, Pennsylvania</v>
    <v>mdp/vdpid/10037065</v>
  </rv>
  <rv s="0">
    <v>536870912</v>
    <v>Notre Dame, Indiana</v>
    <v>9599d27b-f6c3-46ac-cbc2-714376783d38</v>
    <v>en-US</v>
    <v>Map</v>
  </rv>
  <rv s="0">
    <v>536870912</v>
    <v>St. Joseph County</v>
    <v>de3bba51-a772-de16-37df-8892ee783ebf</v>
    <v>en-US</v>
    <v>Map</v>
  </rv>
  <rv s="1">
    <fb>3.2782979999999999</fb>
    <v>8</v>
  </rv>
  <rv s="2">
    <v>81</v>
    <v>6</v>
    <v>293</v>
    <v>7</v>
    <v>0</v>
    <v>Image of Notre Dame, Indiana</v>
  </rv>
  <rv s="1">
    <fb>41.700277777777998</fb>
    <v>9</v>
  </rv>
  <rv s="4">
    <v>https://www.bing.com/search?q=notre+dame+in&amp;form=skydnc</v>
    <v>Learn more on Bing</v>
  </rv>
  <rv s="1">
    <fb>-86.238611111110998</fb>
    <v>9</v>
  </rv>
  <rv s="1">
    <fb>7234</fb>
    <v>8</v>
  </rv>
  <rv s="18">
    <v>#VALUE!</v>
    <v>294</v>
    <v>132</v>
    <v>Notre Dame, Indiana</v>
    <v>4</v>
    <v>5</v>
    <v>Map</v>
    <v>6</v>
    <v>7</v>
    <v>en-US</v>
    <v>9599d27b-f6c3-46ac-cbc2-714376783d38</v>
    <v>536870912</v>
    <v>1</v>
    <v>437</v>
    <v>1412</v>
    <v>1413</v>
    <v>367</v>
    <v>Notre Dame is a census-designated place and unincorporated community north of the city of South Bend in St. Joseph County, in the U.S. state of Indiana. It includes the campuses of three colleges: the University of Notre Dame, Saint Mary's ...</v>
    <v>1414</v>
    <v>1415</v>
    <v>1416</v>
    <v>1417</v>
    <v>Notre Dame, Indiana</v>
    <v>1418</v>
    <v>Notre Dame, Indiana</v>
    <v>mdp/vdpid/5478122552670814209</v>
  </rv>
  <rv s="1">
    <fb>1194</fb>
    <v>8</v>
  </rv>
  <rv s="2">
    <v>82</v>
    <v>6</v>
    <v>295</v>
    <v>7</v>
    <v>0</v>
    <v>Image of St. Joseph County, Indiana</v>
  </rv>
  <rv s="0">
    <v>536870912</v>
    <v>South Bend</v>
    <v>92428a5d-aa95-45c9-a54a-0431858ca252</v>
    <v>en-US</v>
    <v>Map</v>
  </rv>
  <rv s="4">
    <v>https://www.bing.com/search?q=st.+joseph+county+indiana&amp;form=skydnc</v>
    <v>Learn more on Bing</v>
  </rv>
  <rv s="1">
    <fb>272912</fb>
    <v>8</v>
  </rv>
  <rv s="12">
    <v>#VALUE!</v>
    <v>296</v>
    <v>85</v>
    <v>St. Joseph County, Indiana</v>
    <v>86</v>
    <v>5</v>
    <v>Map</v>
    <v>6</v>
    <v>7</v>
    <v>en-US</v>
    <v>de3bba51-a772-de16-37df-8892ee783ebf</v>
    <v>536870912</v>
    <v>1</v>
    <v>437</v>
    <v>1420</v>
    <v>367</v>
    <v>St. Joseph County, commonly called St. Joe County by residents, is a county located in the U.S. state of Indiana. As of the 2020 census, the population was 272,912, making it the fifth-most populous county in Indiana. Formed in 1830, it was ...</v>
    <v>1421</v>
    <v>1422</v>
    <v>1423</v>
    <v>St. Joseph County, Indiana</v>
    <v>1424</v>
    <v>513</v>
    <v>St. Joseph County, Indiana</v>
    <v>mdp/vdpid/10035676</v>
  </rv>
  <rv s="0">
    <v>536870912</v>
    <v>Oxford</v>
    <v>e17c96f5-1c67-8c1a-3789-b2cc7638bccd</v>
    <v>en-US</v>
    <v>Map</v>
  </rv>
  <rv s="0">
    <v>536870912</v>
    <v>Oxfordshire</v>
    <v>1eda598d-62bc-9a62-5694-ee4472f8dcf5</v>
    <v>en-US</v>
    <v>Map</v>
  </rv>
  <rv s="1">
    <fb>45.59</fb>
    <v>8</v>
  </rv>
  <rv s="2">
    <v>83</v>
    <v>6</v>
    <v>297</v>
    <v>7</v>
    <v>0</v>
    <v>Image of Oxford</v>
  </rv>
  <rv s="1">
    <fb>51.751944444444</fb>
    <v>9</v>
  </rv>
  <rv s="4">
    <v>https://www.bing.com/search?q=oxford+england&amp;form=skydnc</v>
    <v>Learn more on Bing</v>
  </rv>
  <rv s="1">
    <fb>-1.2577777777778001</fb>
    <v>9</v>
  </rv>
  <rv s="1">
    <fb>151584</fb>
    <v>8</v>
  </rv>
  <rv s="22">
    <v>#VALUE!</v>
    <v>299</v>
    <v>215</v>
    <v>Oxford</v>
    <v>4</v>
    <v>5</v>
    <v>Map</v>
    <v>6</v>
    <v>300</v>
    <v>en-US</v>
    <v>e17c96f5-1c67-8c1a-3789-b2cc7638bccd</v>
    <v>536870912</v>
    <v>1</v>
    <v>1427</v>
    <v>1428</v>
    <v>537</v>
    <v>Oxford is the only city in Oxfordshire, England, of which it is the county town. It had a population of 162,100 at the 2021 census. It is 56 miles north-west of London, 64 miles south-east of Birmingham and 61 miles north-east of Bristol. The ...</v>
    <v>1429</v>
    <v>1430</v>
    <v>1431</v>
    <v>1432</v>
    <v>Oxford</v>
    <v>1433</v>
    <v>Oxford</v>
    <v>mdp/vdpid/5471738090764632065</v>
  </rv>
  <rv s="0">
    <v>536870912</v>
    <v>Boulder, Colorado</v>
    <v>9f9316d8-f88e-4b76-98f5-ccfb898e9cd7</v>
    <v>en-US</v>
    <v>Map</v>
  </rv>
  <rv s="0">
    <v>536870912</v>
    <v>Boulder County</v>
    <v>e69e5097-8cc8-24d1-e19b-314db4b0cdee</v>
    <v>en-US</v>
    <v>Map</v>
  </rv>
  <rv s="1">
    <fb>66.946357000000006</fb>
    <v>8</v>
  </rv>
  <rv s="2">
    <v>84</v>
    <v>6</v>
    <v>301</v>
    <v>7</v>
    <v>0</v>
    <v>Image of Boulder, Colorado</v>
  </rv>
  <rv s="1">
    <fb>40.019444444443998</fb>
    <v>9</v>
  </rv>
  <rv s="0">
    <v>805306368</v>
    <v>Aaron Brockett (Mayor)</v>
    <v>9a31283a-c862-64ec-47f7-1c980fcc4a14</v>
    <v>en-US</v>
    <v>Generic</v>
  </rv>
  <rv s="3">
    <v>94</v>
  </rv>
  <rv s="4">
    <v>https://www.bing.com/search?q=boulder+colorado&amp;form=skydnc</v>
    <v>Learn more on Bing</v>
  </rv>
  <rv s="1">
    <fb>-105.29277777778</fb>
    <v>9</v>
  </rv>
  <rv s="1">
    <fb>108250</fb>
    <v>8</v>
  </rv>
  <rv s="3">
    <v>95</v>
  </rv>
  <rv s="16">
    <v>#VALUE!</v>
    <v>302</v>
    <v>118</v>
    <v>Boulder, Colorado</v>
    <v>4</v>
    <v>5</v>
    <v>Map</v>
    <v>6</v>
    <v>7</v>
    <v>en-US</v>
    <v>9f9316d8-f88e-4b76-98f5-ccfb898e9cd7</v>
    <v>536870912</v>
    <v>1</v>
    <v>429</v>
    <v>1436</v>
    <v>1437</v>
    <v>367</v>
    <v>Boulder is a home rule city and the county seat of Boulder County, Colorado, United States. It is the largest city in Boulder County, with a population of 108,250 at the 2020 United States census, making it the 12th-most populous city in ...</v>
    <v>1438</v>
    <v>1439</v>
    <v>1441</v>
    <v>1442</v>
    <v>1443</v>
    <v>Boulder, Colorado</v>
    <v>1444</v>
    <v>1445</v>
    <v>Boulder, Colorado</v>
    <v>mdp/vdpid/5083933166649999361</v>
  </rv>
  <rv s="1">
    <fb>1946</fb>
    <v>8</v>
  </rv>
  <rv s="2">
    <v>85</v>
    <v>6</v>
    <v>303</v>
    <v>7</v>
    <v>0</v>
    <v>Image of Boulder County, Colorado</v>
  </rv>
  <rv s="0">
    <v>536870912</v>
    <v>Boulder</v>
    <v>9f9316d8-f88e-4b76-98f5-ccfb898e9cd7</v>
    <v>en-US</v>
    <v>Map</v>
  </rv>
  <rv s="4">
    <v>https://www.bing.com/search?q=boulder+county+colorado&amp;form=skydnc</v>
    <v>Learn more on Bing</v>
  </rv>
  <rv s="1">
    <fb>330758</fb>
    <v>8</v>
  </rv>
  <rv s="17">
    <v>#VALUE!</v>
    <v>304</v>
    <v>123</v>
    <v>Boulder County, Colorado</v>
    <v>4</v>
    <v>5</v>
    <v>Map</v>
    <v>6</v>
    <v>7</v>
    <v>en-US</v>
    <v>e69e5097-8cc8-24d1-e19b-314db4b0cdee</v>
    <v>536870912</v>
    <v>1</v>
    <v>429</v>
    <v>1447</v>
    <v>367</v>
    <v>Boulder County is a county located in the U.S. state of Colorado of the United States. As of the 2020 census, the population was 330,758. The most populous municipality in the county and the county seat is Boulder.</v>
    <v>1448</v>
    <v>1449</v>
    <v>1450</v>
    <v>Boulder County, Colorado</v>
    <v>1451</v>
    <v>Boulder County, Colorado</v>
    <v>mdp/vdpid/10035063</v>
  </rv>
  <rv s="0">
    <v>536870912</v>
    <v>Ann Arbor, Michigan</v>
    <v>666ea97e-4bc2-48d4-ab42-c10cf9042cd4</v>
    <v>en-US</v>
    <v>Map</v>
  </rv>
  <rv s="0">
    <v>536870912</v>
    <v>Washtenaw County</v>
    <v>e34163e0-11df-0ab1-a9f6-32bf0a6cea8e</v>
    <v>en-US</v>
    <v>Map</v>
  </rv>
  <rv s="1">
    <fb>74.981537000000003</fb>
    <v>8</v>
  </rv>
  <rv s="2">
    <v>86</v>
    <v>6</v>
    <v>305</v>
    <v>7</v>
    <v>0</v>
    <v>Image of Ann Arbor, Michigan</v>
  </rv>
  <rv s="1">
    <fb>42.281388890000002</fb>
    <v>9</v>
  </rv>
  <rv s="0">
    <v>805306368</v>
    <v>Christopher Taylor (Mayor)</v>
    <v>07954d0f-9980-36e2-deb2-253894265ed2</v>
    <v>en-US</v>
    <v>Generic</v>
  </rv>
  <rv s="3">
    <v>96</v>
  </rv>
  <rv s="4">
    <v>https://www.bing.com/search?q=ann+arbor+michigan&amp;form=skydnc</v>
    <v>Learn more on Bing</v>
  </rv>
  <rv s="1">
    <fb>-83.748333329999994</fb>
    <v>9</v>
  </rv>
  <rv s="1">
    <fb>123851</fb>
    <v>8</v>
  </rv>
  <rv s="16">
    <v>#VALUE!</v>
    <v>306</v>
    <v>118</v>
    <v>Ann Arbor, Michigan</v>
    <v>4</v>
    <v>5</v>
    <v>Map</v>
    <v>6</v>
    <v>7</v>
    <v>en-US</v>
    <v>666ea97e-4bc2-48d4-ab42-c10cf9042cd4</v>
    <v>536870912</v>
    <v>1</v>
    <v>445</v>
    <v>1454</v>
    <v>1455</v>
    <v>367</v>
    <v>Ann Arbor is a city in and the county seat of Washtenaw County, Michigan, United States. The 2020 census recorded its population to be 123,851, making it the fifth-largest city in Michigan. It is the principal city of the Ann Arbor Metropolitan ...</v>
    <v>1456</v>
    <v>1457</v>
    <v>1459</v>
    <v>1460</v>
    <v>1461</v>
    <v>Ann Arbor, Michigan</v>
    <v>1462</v>
    <v>513</v>
    <v>Ann Arbor, Michigan</v>
    <v>mdp/vdpid/5479014220362153985</v>
  </rv>
  <rv s="1">
    <fb>1871</fb>
    <v>8</v>
  </rv>
  <rv s="2">
    <v>87</v>
    <v>6</v>
    <v>307</v>
    <v>7</v>
    <v>0</v>
    <v>Image of Washtenaw County, Michigan</v>
  </rv>
  <rv s="0">
    <v>536870912</v>
    <v>Ann Arbor</v>
    <v>666ea97e-4bc2-48d4-ab42-c10cf9042cd4</v>
    <v>en-US</v>
    <v>Map</v>
  </rv>
  <rv s="4">
    <v>https://www.bing.com/search?q=washtenaw+county+michigan&amp;form=skydnc</v>
    <v>Learn more on Bing</v>
  </rv>
  <rv s="1">
    <fb>372258</fb>
    <v>8</v>
  </rv>
  <rv s="17">
    <v>#VALUE!</v>
    <v>308</v>
    <v>123</v>
    <v>Washtenaw County, Michigan</v>
    <v>4</v>
    <v>5</v>
    <v>Map</v>
    <v>6</v>
    <v>7</v>
    <v>en-US</v>
    <v>e34163e0-11df-0ab1-a9f6-32bf0a6cea8e</v>
    <v>536870912</v>
    <v>1</v>
    <v>445</v>
    <v>1464</v>
    <v>367</v>
    <v>Washtenaw County is a county located in the U.S. state of Michigan. At the 2020 census, the population was 372,258. The county seat and largest city is Ann Arbor. The county was authorized by legislation in 1822 and organized as a county in ...</v>
    <v>1465</v>
    <v>1466</v>
    <v>1467</v>
    <v>Washtenaw County, Michigan</v>
    <v>1468</v>
    <v>Washtenaw County, Michigan</v>
    <v>mdp/vdpid/10036118</v>
  </rv>
  <rv s="0">
    <v>536870912</v>
    <v>West Lafayette, Indiana</v>
    <v>b8e6749b-bcd9-7b1e-cba8-e370ef945875</v>
    <v>en-US</v>
    <v>Map</v>
  </rv>
  <rv s="0">
    <v>536870912</v>
    <v>Tippecanoe County</v>
    <v>6dd57f39-191c-0a20-2481-1c09e46cc355</v>
    <v>en-US</v>
    <v>Map</v>
  </rv>
  <rv s="1">
    <fb>35.77422</fb>
    <v>8</v>
  </rv>
  <rv s="2">
    <v>88</v>
    <v>6</v>
    <v>309</v>
    <v>7</v>
    <v>0</v>
    <v>Image of West Lafayette, Indiana</v>
  </rv>
  <rv s="1">
    <fb>40.441944444443997</fb>
    <v>9</v>
  </rv>
  <rv s="0">
    <v>805306368</v>
    <v>Erin Easter (Mayor)</v>
    <v>a7b6d799-1cc9-f252-32d8-46b424fdc3df</v>
    <v>en-US</v>
    <v>Generic</v>
  </rv>
  <rv s="3">
    <v>97</v>
  </rv>
  <rv s="4">
    <v>https://www.bing.com/search?q=west+lafayette+indiana&amp;form=skydnc</v>
    <v>Learn more on Bing</v>
  </rv>
  <rv s="1">
    <fb>-86.912499999999994</fb>
    <v>9</v>
  </rv>
  <rv s="1">
    <fb>44595</fb>
    <v>8</v>
  </rv>
  <rv s="11">
    <v>#VALUE!</v>
    <v>310</v>
    <v>82</v>
    <v>West Lafayette, Indiana</v>
    <v>4</v>
    <v>5</v>
    <v>Map</v>
    <v>6</v>
    <v>7</v>
    <v>en-US</v>
    <v>b8e6749b-bcd9-7b1e-cba8-e370ef945875</v>
    <v>536870912</v>
    <v>1</v>
    <v>437</v>
    <v>1471</v>
    <v>1472</v>
    <v>367</v>
    <v>West Lafayette is a city in Wabash Township, Tippecanoe County, Indiana, United States, approximately 65 miles northwest of the state capital of Indianapolis and 113 miles southeast of Chicago. West Lafayette is directly across the Wabash River ...</v>
    <v>1473</v>
    <v>1474</v>
    <v>1476</v>
    <v>1477</v>
    <v>1478</v>
    <v>West Lafayette, Indiana</v>
    <v>1479</v>
    <v>West Lafayette, Indiana</v>
    <v>mdp/vdpid/5478355644924821506</v>
  </rv>
  <rv s="1">
    <fb>1303</fb>
    <v>8</v>
  </rv>
  <rv s="2">
    <v>89</v>
    <v>6</v>
    <v>311</v>
    <v>7</v>
    <v>0</v>
    <v>Image of Tippecanoe County, Indiana</v>
  </rv>
  <rv s="0">
    <v>536870912</v>
    <v>Lafayette</v>
    <v>69018fcf-b85d-4b49-9e81-f74b23272ba8</v>
    <v>en-US</v>
    <v>Map</v>
  </rv>
  <rv s="4">
    <v>https://www.bing.com/search?q=tippecanoe+county+indiana&amp;form=skydnc</v>
    <v>Learn more on Bing</v>
  </rv>
  <rv s="1">
    <fb>186251</fb>
    <v>8</v>
  </rv>
  <rv s="12">
    <v>#VALUE!</v>
    <v>312</v>
    <v>85</v>
    <v>Tippecanoe County, Indiana</v>
    <v>86</v>
    <v>5</v>
    <v>Map</v>
    <v>6</v>
    <v>7</v>
    <v>en-US</v>
    <v>6dd57f39-191c-0a20-2481-1c09e46cc355</v>
    <v>536870912</v>
    <v>1</v>
    <v>437</v>
    <v>1481</v>
    <v>367</v>
    <v>Tippecanoe County is located in the west-central portion of the U.S. state of Indiana about 22 miles east of the Illinois state line and less than 50 miles from the Chicago and the Indianapolis metro areas. As of the 2020 census, the population ...</v>
    <v>1482</v>
    <v>1483</v>
    <v>1484</v>
    <v>Tippecanoe County, Indiana</v>
    <v>1485</v>
    <v>513</v>
    <v>Tippecanoe County, Indiana</v>
    <v>mdp/vdpid/10035681</v>
  </rv>
  <rv s="0">
    <v>536870912</v>
    <v>Providence, Rhode Island</v>
    <v>956379de-1782-455c-b2d8-1ba81c8965f1</v>
    <v>en-US</v>
    <v>Map</v>
  </rv>
  <rv s="0">
    <v>536870912</v>
    <v>Providence County</v>
    <v>55625e32-23f5-f927-164b-a5bce33c7bb1</v>
    <v>en-US</v>
    <v>Map</v>
  </rv>
  <rv s="1">
    <fb>53.273966999999999</fb>
    <v>8</v>
  </rv>
  <rv s="2">
    <v>90</v>
    <v>6</v>
    <v>313</v>
    <v>7</v>
    <v>0</v>
    <v>Image of Providence, Rhode Island</v>
  </rv>
  <rv s="1">
    <fb>41.823990000000002</fb>
    <v>9</v>
  </rv>
  <rv s="0">
    <v>805306368</v>
    <v>Brett Smiley (Mayor)</v>
    <v>4f12ec20-fb06-ef7c-2225-f4b342e7a212</v>
    <v>en-US</v>
    <v>Generic</v>
  </rv>
  <rv s="3">
    <v>98</v>
  </rv>
  <rv s="4">
    <v>https://www.bing.com/search?q=providence+rhode+island&amp;form=skydnc</v>
    <v>Learn more on Bing</v>
  </rv>
  <rv s="1">
    <fb>-71.41283</fb>
    <v>9</v>
  </rv>
  <rv s="1">
    <fb>190934</fb>
    <v>8</v>
  </rv>
  <rv s="11">
    <v>#VALUE!</v>
    <v>314</v>
    <v>82</v>
    <v>Providence, Rhode Island</v>
    <v>4</v>
    <v>5</v>
    <v>Map</v>
    <v>6</v>
    <v>7</v>
    <v>en-US</v>
    <v>956379de-1782-455c-b2d8-1ba81c8965f1</v>
    <v>536870912</v>
    <v>1</v>
    <v>462</v>
    <v>1488</v>
    <v>1489</v>
    <v>367</v>
    <v>Providence is the capital and most populous city of the U.S. state of Rhode Island. The county seat of Providence County, it is one of the oldest cities in New England, founded in 1636 by Roger Williams, a Reformed Baptist theologian and ...</v>
    <v>1490</v>
    <v>1491</v>
    <v>1493</v>
    <v>1494</v>
    <v>1495</v>
    <v>Providence, Rhode Island</v>
    <v>1496</v>
    <v>Providence, Rhode Island</v>
    <v>mdp/vdpid/5488923181957775365</v>
  </rv>
  <rv s="1">
    <fb>1129</fb>
    <v>8</v>
  </rv>
  <rv s="2">
    <v>91</v>
    <v>6</v>
    <v>315</v>
    <v>7</v>
    <v>0</v>
    <v>Image of Providence County, Rhode Island</v>
  </rv>
  <rv s="0">
    <v>536870912</v>
    <v>Providence</v>
    <v>956379de-1782-455c-b2d8-1ba81c8965f1</v>
    <v>en-US</v>
    <v>Map</v>
  </rv>
  <rv s="4">
    <v>https://www.bing.com/search?q=providence+county&amp;form=skydnc</v>
    <v>Learn more on Bing</v>
  </rv>
  <rv s="1">
    <fb>660741</fb>
    <v>8</v>
  </rv>
  <rv s="17">
    <v>#VALUE!</v>
    <v>316</v>
    <v>123</v>
    <v>Providence County, Rhode Island</v>
    <v>4</v>
    <v>5</v>
    <v>Map</v>
    <v>6</v>
    <v>7</v>
    <v>en-US</v>
    <v>55625e32-23f5-f927-164b-a5bce33c7bb1</v>
    <v>536870912</v>
    <v>1</v>
    <v>462</v>
    <v>1498</v>
    <v>367</v>
    <v>Providence County is the most populous county in the U.S. state of Rhode Island. As of the 2020 census, the county's population was 660,741, or 60.2% of the state's population. Providence County contains the city of Providence, the state capital ...</v>
    <v>1499</v>
    <v>1500</v>
    <v>1501</v>
    <v>Providence County, Rhode Island</v>
    <v>1502</v>
    <v>Providence County, Rhode Island</v>
    <v>mdp/vdpid/10037122</v>
  </rv>
  <rv s="0">
    <v>536870912</v>
    <v>Urbana, Illinois</v>
    <v>8b559b72-3571-01b8-2cd6-50698f3e9c82</v>
    <v>en-US</v>
    <v>Map</v>
  </rv>
  <rv s="0">
    <v>536870912</v>
    <v>Champaign County</v>
    <v>7ad1a141-316c-fb09-a8e8-5ca8c0991750</v>
    <v>en-US</v>
    <v>Map</v>
  </rv>
  <rv s="1">
    <fb>30</fb>
    <v>8</v>
  </rv>
  <rv s="2">
    <v>92</v>
    <v>6</v>
    <v>317</v>
    <v>7</v>
    <v>0</v>
    <v>Image of Urbana, Illinois</v>
  </rv>
  <rv s="1">
    <fb>40.109722222221997</fb>
    <v>9</v>
  </rv>
  <rv s="0">
    <v>805306368</v>
    <v>Diane Wolfe Marlin (Mayor)</v>
    <v>c3e3a7dc-368b-0dfe-a9aa-3cc22d811c29</v>
    <v>en-US</v>
    <v>Generic</v>
  </rv>
  <rv s="3">
    <v>99</v>
  </rv>
  <rv s="4">
    <v>https://www.bing.com/search?q=urbana+illinois&amp;form=skydnc</v>
    <v>Learn more on Bing</v>
  </rv>
  <rv s="1">
    <fb>-88.204166666667007</fb>
    <v>9</v>
  </rv>
  <rv s="1">
    <fb>38336</fb>
    <v>8</v>
  </rv>
  <rv s="11">
    <v>#VALUE!</v>
    <v>318</v>
    <v>82</v>
    <v>Urbana, Illinois</v>
    <v>4</v>
    <v>5</v>
    <v>Map</v>
    <v>6</v>
    <v>7</v>
    <v>en-US</v>
    <v>8b559b72-3571-01b8-2cd6-50698f3e9c82</v>
    <v>536870912</v>
    <v>1</v>
    <v>436</v>
    <v>1505</v>
    <v>1506</v>
    <v>367</v>
    <v>Urbana is a city in and the county seat of Champaign County, Illinois, United States. As of the 2020 census, Urbana had a population of 38,336. As of the 2010 United States Census, Urbana is the 38th-most populous municipality in Illinois. It is ...</v>
    <v>1507</v>
    <v>1508</v>
    <v>1510</v>
    <v>1511</v>
    <v>1512</v>
    <v>Urbana, Illinois</v>
    <v>1513</v>
    <v>Urbana, Illinois</v>
    <v>mdp/vdpid/5477957373966417921</v>
  </rv>
  <rv s="1">
    <fb>2584</fb>
    <v>8</v>
  </rv>
  <rv s="2">
    <v>93</v>
    <v>6</v>
    <v>319</v>
    <v>7</v>
    <v>0</v>
    <v>Image of Champaign County, Illinois</v>
  </rv>
  <rv s="0">
    <v>536870912</v>
    <v>Champaign</v>
    <v>73252bd2-e5fe-40fe-90d0-acf60c65a322</v>
    <v>en-US</v>
    <v>Map</v>
  </rv>
  <rv s="4">
    <v>https://www.bing.com/search?q=champaign+county+illinois&amp;form=skydnc</v>
    <v>Learn more on Bing</v>
  </rv>
  <rv s="1">
    <fb>205865</fb>
    <v>8</v>
  </rv>
  <rv s="17">
    <v>#VALUE!</v>
    <v>320</v>
    <v>123</v>
    <v>Champaign County, Illinois</v>
    <v>4</v>
    <v>5</v>
    <v>Map</v>
    <v>6</v>
    <v>7</v>
    <v>en-US</v>
    <v>7ad1a141-316c-fb09-a8e8-5ca8c0991750</v>
    <v>536870912</v>
    <v>1</v>
    <v>436</v>
    <v>1515</v>
    <v>367</v>
    <v>Champaign County is a county in the U.S. state of Illinois. As of the 2020 Census, its population was 205,865, making it the 10th-most populous county in Illinois. Its county seat is Urbana. Champaign County is part of the Champaign–Urbana ...</v>
    <v>1516</v>
    <v>1517</v>
    <v>1518</v>
    <v>Champaign County, Illinois</v>
    <v>1519</v>
    <v>Champaign County, Illinois</v>
    <v>mdp/vdpid/10035510</v>
  </rv>
  <rv s="0">
    <v>536870912</v>
    <v>Ithaca, New York</v>
    <v>995b9809-430a-93c1-623f-eb06a9e7a795</v>
    <v>en-US</v>
    <v>Map</v>
  </rv>
  <rv s="0">
    <v>536870912</v>
    <v>Tompkins County</v>
    <v>f8fdb554-dcaa-ff88-2d31-900c0ad7ac03</v>
    <v>en-US</v>
    <v>Map</v>
  </rv>
  <rv s="1">
    <fb>15.727155</fb>
    <v>8</v>
  </rv>
  <rv s="2">
    <v>94</v>
    <v>6</v>
    <v>321</v>
    <v>7</v>
    <v>0</v>
    <v>Image of Ithaca, New York</v>
  </rv>
  <rv s="1">
    <fb>42.443333333333001</fb>
    <v>9</v>
  </rv>
  <rv s="0">
    <v>805306368</v>
    <v>Robert Cantelmo (Mayor)</v>
    <v>668ed569-d064-e97e-8004-54f7a2969f83</v>
    <v>en-US</v>
    <v>Generic</v>
  </rv>
  <rv s="3">
    <v>100</v>
  </rv>
  <rv s="4">
    <v>https://www.bing.com/search?q=ithaca+new+york&amp;form=skydnc</v>
    <v>Learn more on Bing</v>
  </rv>
  <rv s="1">
    <fb>-76.5</fb>
    <v>9</v>
  </rv>
  <rv s="1">
    <fb>32108</fb>
    <v>8</v>
  </rv>
  <rv s="11">
    <v>#VALUE!</v>
    <v>322</v>
    <v>82</v>
    <v>Ithaca, New York</v>
    <v>4</v>
    <v>5</v>
    <v>Map</v>
    <v>6</v>
    <v>7</v>
    <v>en-US</v>
    <v>995b9809-430a-93c1-623f-eb06a9e7a795</v>
    <v>536870912</v>
    <v>1</v>
    <v>455</v>
    <v>1522</v>
    <v>1523</v>
    <v>367</v>
    <v>Ithaca is a city in and the county seat of Tompkins County, New York, United States. Situated on the southern shore of Cayuga Lake in the Finger Lakes region of New York, Ithaca is the largest community in the Ithaca metropolitan statistical ...</v>
    <v>1524</v>
    <v>1525</v>
    <v>1527</v>
    <v>1528</v>
    <v>1529</v>
    <v>Ithaca, New York</v>
    <v>1530</v>
    <v>Ithaca, New York</v>
    <v>mdp/vdpid/5485931518813536258</v>
  </rv>
  <rv s="1">
    <fb>1273</fb>
    <v>8</v>
  </rv>
  <rv s="2">
    <v>95</v>
    <v>6</v>
    <v>323</v>
    <v>7</v>
    <v>0</v>
    <v>Image of Tompkins County, New York</v>
  </rv>
  <rv s="0">
    <v>536870912</v>
    <v>Ithaca</v>
    <v>995b9809-430a-93c1-623f-eb06a9e7a795</v>
    <v>en-US</v>
    <v>Map</v>
  </rv>
  <rv s="4">
    <v>https://www.bing.com/search?q=tompkins+county+new+york&amp;form=skydnc</v>
    <v>Learn more on Bing</v>
  </rv>
  <rv s="1">
    <fb>105740</fb>
    <v>8</v>
  </rv>
  <rv s="17">
    <v>#VALUE!</v>
    <v>324</v>
    <v>123</v>
    <v>Tompkins County, New York</v>
    <v>4</v>
    <v>5</v>
    <v>Map</v>
    <v>6</v>
    <v>7</v>
    <v>en-US</v>
    <v>f8fdb554-dcaa-ff88-2d31-900c0ad7ac03</v>
    <v>536870912</v>
    <v>1</v>
    <v>455</v>
    <v>1532</v>
    <v>367</v>
    <v>Tompkins County is a county located in the U.S. state of New York. As of the 2020 census, the population was 105,740. The county seat is Ithaca. The name is in honor of Daniel D. Tompkins, who served as Governor of New York and Vice President of ...</v>
    <v>1533</v>
    <v>1534</v>
    <v>1535</v>
    <v>Tompkins County, New York</v>
    <v>1536</v>
    <v>Tompkins County, New York</v>
    <v>mdp/vdpid/10036843</v>
  </rv>
  <rv s="0">
    <v>536870912</v>
    <v>Adelphi, Maryland</v>
    <v>597c1eee-ea0a-012f-636f-94912198988d</v>
    <v>en-US</v>
    <v>Map</v>
  </rv>
  <rv s="1">
    <fb>7.1135010000000003</fb>
    <v>8</v>
  </rv>
  <rv s="2">
    <v>96</v>
    <v>6</v>
    <v>325</v>
    <v>7</v>
    <v>0</v>
    <v>Image of Adelphi, Maryland</v>
  </rv>
  <rv s="1">
    <fb>39.003055555555598</fb>
    <v>9</v>
  </rv>
  <rv s="4">
    <v>https://www.bing.com/search?q=adelphi+maryland&amp;form=skydnc</v>
    <v>Learn more on Bing</v>
  </rv>
  <rv s="1">
    <fb>-76.971944444444404</fb>
    <v>9</v>
  </rv>
  <rv s="1">
    <fb>16823</fb>
    <v>8</v>
  </rv>
  <rv s="25">
    <v>#VALUE!</v>
    <v>326</v>
    <v>277</v>
    <v>Adelphi, Maryland</v>
    <v>4</v>
    <v>5</v>
    <v>Map</v>
    <v>6</v>
    <v>7</v>
    <v>en-US</v>
    <v>597c1eee-ea0a-012f-636f-94912198988d</v>
    <v>536870912</v>
    <v>1</v>
    <v>443</v>
    <v>1382</v>
    <v>1539</v>
    <v>367</v>
    <v>Adelphi is an unincorporated area and census-designated place in Prince George's County, Maryland, United States. Per the 2020 Census, the population was 16,823. Adelphi includes the following subdivisions; Adelphi, Adelphi Park, Adelphi Hills, ...</v>
    <v>1540</v>
    <v>1541</v>
    <v>1542</v>
    <v>1543</v>
    <v>Adelphi, Maryland</v>
    <v>1544</v>
    <v>513</v>
    <v>Adelphi, Maryland</v>
    <v>mdp/vdpid/5490055128910135297</v>
  </rv>
  <rv s="0">
    <v>536870912</v>
    <v>Lemont, Illinois</v>
    <v>9c4c91bd-6eb9-44cc-0d21-f5c216d25895</v>
    <v>en-US</v>
    <v>Map</v>
  </rv>
  <rv s="1">
    <fb>22.636496084336599</fb>
    <v>8</v>
  </rv>
  <rv s="2">
    <v>97</v>
    <v>6</v>
    <v>328</v>
    <v>7</v>
    <v>0</v>
    <v>Image of Lemont, Illinois</v>
  </rv>
  <rv s="1">
    <fb>41.674999999999997</fb>
    <v>9</v>
  </rv>
  <rv s="0">
    <v>805306368</v>
    <v>John Egofske (Mayor)</v>
    <v>218fdf03-816b-26e3-762a-6a86d49abd30</v>
    <v>en-US</v>
    <v>Generic</v>
  </rv>
  <rv s="3">
    <v>101</v>
  </rv>
  <rv s="4">
    <v>https://www.bing.com/search?q=lemont+illinois&amp;form=skydnc</v>
    <v>Learn more on Bing</v>
  </rv>
  <rv s="1">
    <fb>-87.997500000000002</fb>
    <v>9</v>
  </rv>
  <rv s="1">
    <fb>17629</fb>
    <v>8</v>
  </rv>
  <rv s="11">
    <v>#VALUE!</v>
    <v>329</v>
    <v>82</v>
    <v>Lemont, Illinois</v>
    <v>4</v>
    <v>5</v>
    <v>Map</v>
    <v>6</v>
    <v>7</v>
    <v>en-US</v>
    <v>9c4c91bd-6eb9-44cc-0d21-f5c216d25895</v>
    <v>536870912</v>
    <v>1</v>
    <v>436</v>
    <v>1322</v>
    <v>1547</v>
    <v>367</v>
    <v>Lemont is a village located in Cook, DuPage, and Will counties in the U.S. state of Illinois, and is a south-west suburb of Chicago. The population was 17,629 as of the 2020 census. The village is situated on a hillside along the south banks of ...</v>
    <v>1548</v>
    <v>1549</v>
    <v>1551</v>
    <v>1552</v>
    <v>1553</v>
    <v>Lemont, Illinois</v>
    <v>1554</v>
    <v>Lemont, Illinois</v>
    <v>mdp/vdpid/5477674012173664257</v>
  </rv>
  <rv s="0">
    <v>536870912</v>
    <v>Albuquerque, New Mexico</v>
    <v>7fffaaf6-e694-4095-be90-f6492cadbd58</v>
    <v>en-US</v>
    <v>Map</v>
  </rv>
  <rv s="0">
    <v>536870912</v>
    <v>Bernalillo County</v>
    <v>e7967d7f-c041-5cab-9459-139e4aac0f91</v>
    <v>en-US</v>
    <v>Map</v>
  </rv>
  <rv s="1">
    <fb>492.01299899999998</fb>
    <v>8</v>
  </rv>
  <rv s="2">
    <v>98</v>
    <v>6</v>
    <v>330</v>
    <v>7</v>
    <v>0</v>
    <v>Image of Albuquerque, New Mexico</v>
  </rv>
  <rv s="1">
    <fb>35.116666666667001</fb>
    <v>9</v>
  </rv>
  <rv s="0">
    <v>805306368</v>
    <v>Tim Keller (Mayor)</v>
    <v>82346984-4ff8-b3a8-313b-55b1a3bfd26d</v>
    <v>en-US</v>
    <v>Generic</v>
  </rv>
  <rv s="3">
    <v>102</v>
  </rv>
  <rv s="4">
    <v>https://www.bing.com/search?q=albuquerque+new+mexico&amp;form=skydnc</v>
    <v>Learn more on Bing</v>
  </rv>
  <rv s="1">
    <fb>-106.61666666667</fb>
    <v>9</v>
  </rv>
  <rv s="1">
    <fb>564559</fb>
    <v>8</v>
  </rv>
  <rv s="16">
    <v>#VALUE!</v>
    <v>331</v>
    <v>118</v>
    <v>Albuquerque, New Mexico</v>
    <v>4</v>
    <v>5</v>
    <v>Map</v>
    <v>6</v>
    <v>7</v>
    <v>en-US</v>
    <v>7fffaaf6-e694-4095-be90-f6492cadbd58</v>
    <v>536870912</v>
    <v>1</v>
    <v>454</v>
    <v>1557</v>
    <v>1558</v>
    <v>367</v>
    <v>Albuquerque, also known as ABQ, Burque, and the Duke City, is the most populous city in the U.S. state of New Mexico. Founded in 1706 as La Villa de Alburquerque by Santa Fe de Nuevo México governor Francisco Cuervo y Valdés, and named in honor ...</v>
    <v>1559</v>
    <v>1560</v>
    <v>1562</v>
    <v>1563</v>
    <v>1564</v>
    <v>Albuquerque, New Mexico</v>
    <v>1565</v>
    <v>1445</v>
    <v>Albuquerque, New Mexico</v>
    <v>mdp/vdpid/5088225856606699521</v>
  </rv>
  <rv s="1">
    <fb>3027</fb>
    <v>8</v>
  </rv>
  <rv s="2">
    <v>99</v>
    <v>6</v>
    <v>332</v>
    <v>7</v>
    <v>0</v>
    <v>Image of Bernalillo County, New Mexico</v>
  </rv>
  <rv s="0">
    <v>536870912</v>
    <v>Albuquerque</v>
    <v>7fffaaf6-e694-4095-be90-f6492cadbd58</v>
    <v>en-US</v>
    <v>Map</v>
  </rv>
  <rv s="4">
    <v>https://www.bing.com/search?q=bernalillo+county+new+mexico&amp;form=skydnc</v>
    <v>Learn more on Bing</v>
  </rv>
  <rv s="1">
    <fb>676444</fb>
    <v>8</v>
  </rv>
  <rv s="17">
    <v>#VALUE!</v>
    <v>333</v>
    <v>123</v>
    <v>Bernalillo County, New Mexico</v>
    <v>4</v>
    <v>5</v>
    <v>Map</v>
    <v>6</v>
    <v>7</v>
    <v>en-US</v>
    <v>e7967d7f-c041-5cab-9459-139e4aac0f91</v>
    <v>536870912</v>
    <v>1</v>
    <v>454</v>
    <v>1567</v>
    <v>367</v>
    <v>Bernalillo County is the most populous county in the U.S. state of New Mexico. As of the 2020 census, the population was 676,444. The county seat, Albuquerque, is the most populous city in New Mexico.</v>
    <v>1568</v>
    <v>1569</v>
    <v>1570</v>
    <v>Bernalillo County, New Mexico</v>
    <v>1571</v>
    <v>Bernalillo County, New Mexico</v>
    <v>mdp/vdpid/10036739</v>
  </rv>
  <rv s="0">
    <v>536870912</v>
    <v>Richland, California</v>
    <v>75453cbe-4b70-d258-7444-23a4429f876e</v>
    <v>en-US</v>
    <v>Map</v>
  </rv>
  <rv s="0">
    <v>536870912</v>
    <v>Butte County</v>
    <v>be444616-ed2d-8d33-a335-d0db44f57e5b</v>
    <v>en-US</v>
    <v>Map</v>
  </rv>
  <rv s="2">
    <v>100</v>
    <v>6</v>
    <v>336</v>
    <v>7</v>
    <v>0</v>
    <v>Image of Richland, California</v>
  </rv>
  <rv s="1">
    <fb>39.397500000000001</fb>
    <v>9</v>
  </rv>
  <rv s="4">
    <v>https://www.bing.com/search?q=richland%2c+california+butte+county+california&amp;form=skydnc</v>
    <v>Learn more on Bing</v>
  </rv>
  <rv s="1">
    <fb>-121.64611111000001</fb>
    <v>9</v>
  </rv>
  <rv s="27">
    <v>#VALUE!</v>
    <v>334</v>
    <v>335</v>
    <v>Richland, California</v>
    <v>4</v>
    <v>5</v>
    <v>Map</v>
    <v>6</v>
    <v>en-US</v>
    <v>75453cbe-4b70-d258-7444-23a4429f876e</v>
    <v>536870912</v>
    <v>1</v>
    <v>428</v>
    <v>1574</v>
    <v>367</v>
    <v>Richland is a former settlement in Butte County, California. It was located 3.5 miles east-southeast of Biggs, at an elevation of 102 feet. It still appeared at its prior location on maps as of 1912 but moved half a mile west by 1952.</v>
    <v>1575</v>
    <v>1576</v>
    <v>1577</v>
    <v>1578</v>
    <v>Richland, California</v>
    <v>631</v>
    <v>Richland, California</v>
    <v>mdp/vdpid/5054692362572267521</v>
  </rv>
  <rv s="1">
    <fb>4344</fb>
    <v>8</v>
  </rv>
  <rv s="2">
    <v>101</v>
    <v>6</v>
    <v>337</v>
    <v>7</v>
    <v>0</v>
    <v>Image of Butte County, California</v>
  </rv>
  <rv s="0">
    <v>536870912</v>
    <v>Chico</v>
    <v>38e2f1e5-0618-4c70-bef3-c49868232b52</v>
    <v>en-US</v>
    <v>Map</v>
  </rv>
  <rv s="4">
    <v>https://www.bing.com/search?q=butte+county+california&amp;form=skydnc</v>
    <v>Learn more on Bing</v>
  </rv>
  <rv s="1">
    <fb>211632</fb>
    <v>8</v>
  </rv>
  <rv s="12">
    <v>#VALUE!</v>
    <v>338</v>
    <v>85</v>
    <v>Butte County, California</v>
    <v>86</v>
    <v>5</v>
    <v>Map</v>
    <v>6</v>
    <v>7</v>
    <v>en-US</v>
    <v>be444616-ed2d-8d33-a335-d0db44f57e5b</v>
    <v>536870912</v>
    <v>1</v>
    <v>428</v>
    <v>1580</v>
    <v>367</v>
    <v>Butte County is a county located in the northern part of the U.S. state of California. In the 2020 census, its population was 211,632. The county seat is Oroville. Butte County comprises the Chico, CA metropolitan statistical area. It is in the ...</v>
    <v>1581</v>
    <v>1582</v>
    <v>1583</v>
    <v>Butte County, California</v>
    <v>1584</v>
    <v>631</v>
    <v>Butte County, California</v>
    <v>mdp/vdpid/10035002</v>
  </rv>
  <rv s="0">
    <v>536870912</v>
    <v>Menlo Park, California</v>
    <v>c2de2faf-a351-baad-cf68-470a59f9951f</v>
    <v>en-US</v>
    <v>Map</v>
  </rv>
  <rv s="0">
    <v>536870912</v>
    <v>San Mateo County</v>
    <v>b97731d8-08e0-fbe4-4a10-005df422cce7</v>
    <v>en-US</v>
    <v>Map</v>
  </rv>
  <rv s="1">
    <fb>45.028815000000002</fb>
    <v>8</v>
  </rv>
  <rv s="2">
    <v>102</v>
    <v>6</v>
    <v>339</v>
    <v>7</v>
    <v>0</v>
    <v>Image of Menlo Park, California</v>
  </rv>
  <rv s="1">
    <fb>37.454166666667</fb>
    <v>9</v>
  </rv>
  <rv s="0">
    <v>805306368</v>
    <v>Cecilia Taylor (Mayor)</v>
    <v>1dc76264-5ef4-0cf0-17c8-6c913e1ce83f</v>
    <v>en-US</v>
    <v>Generic</v>
  </rv>
  <rv s="3">
    <v>103</v>
  </rv>
  <rv s="4">
    <v>https://www.bing.com/search?q=menlo+park+california&amp;form=skydnc</v>
    <v>Learn more on Bing</v>
  </rv>
  <rv s="1">
    <fb>-122.17861111111</fb>
    <v>9</v>
  </rv>
  <rv s="1">
    <fb>33780</fb>
    <v>8</v>
  </rv>
  <rv s="16">
    <v>#VALUE!</v>
    <v>340</v>
    <v>118</v>
    <v>Menlo Park, California</v>
    <v>4</v>
    <v>5</v>
    <v>Map</v>
    <v>6</v>
    <v>7</v>
    <v>en-US</v>
    <v>c2de2faf-a351-baad-cf68-470a59f9951f</v>
    <v>536870912</v>
    <v>1</v>
    <v>428</v>
    <v>1587</v>
    <v>1588</v>
    <v>367</v>
    <v>Menlo Park is a city at the eastern edge of San Mateo County within the San Francisco Bay Area of California in the United States. It is bordered by San Francisco Bay on the north and east; East Palo Alto, Palo Alto, and Stanford to the south; ...</v>
    <v>1589</v>
    <v>1590</v>
    <v>1592</v>
    <v>1593</v>
    <v>1594</v>
    <v>Menlo Park, California</v>
    <v>1595</v>
    <v>631</v>
    <v>Menlo Park, California</v>
    <v>mdp/vdpid/5057984371638665217</v>
  </rv>
  <rv s="1">
    <fb>1919</fb>
    <v>8</v>
  </rv>
  <rv s="2">
    <v>103</v>
    <v>6</v>
    <v>341</v>
    <v>7</v>
    <v>0</v>
    <v>Image of San Mateo County, California</v>
  </rv>
  <rv s="0">
    <v>536870912</v>
    <v>Redwood City</v>
    <v>534d4188-c995-4ab0-81d9-5e4f5668047e</v>
    <v>en-US</v>
    <v>Map</v>
  </rv>
  <rv s="4">
    <v>https://www.bing.com/search?q=san+mateo+county+california&amp;form=skydnc</v>
    <v>Learn more on Bing</v>
  </rv>
  <rv s="1">
    <fb>764442</fb>
    <v>8</v>
  </rv>
  <rv s="17">
    <v>#VALUE!</v>
    <v>342</v>
    <v>123</v>
    <v>San Mateo County, California</v>
    <v>4</v>
    <v>5</v>
    <v>Map</v>
    <v>6</v>
    <v>7</v>
    <v>en-US</v>
    <v>b97731d8-08e0-fbe4-4a10-005df422cce7</v>
    <v>536870912</v>
    <v>1</v>
    <v>428</v>
    <v>1597</v>
    <v>367</v>
    <v>San Mateo County, officially the County of San Mateo, is a county located in the U.S. state of California. As of the 2020 census, the population was 764,442. Redwood City is the county seat, and the third most populated city following Daly City ...</v>
    <v>1598</v>
    <v>1599</v>
    <v>1600</v>
    <v>San Mateo County, California</v>
    <v>1601</v>
    <v>San Mateo County, California</v>
    <v>mdp/vdpid/10035039</v>
  </rv>
  <rv s="0">
    <v>536870912</v>
    <v>Lexington, Kentucky</v>
    <v>50f6b0d3-176a-0a77-1691-988975a6d346</v>
    <v>en-US</v>
    <v>Map</v>
  </rv>
  <rv s="0">
    <v>536870912</v>
    <v>Fayette County</v>
    <v>4633be1a-b821-65cb-c147-f56c189a5058</v>
    <v>en-US</v>
    <v>Map</v>
  </rv>
  <rv s="1">
    <fb>739.56459800000005</fb>
    <v>8</v>
  </rv>
  <rv s="2">
    <v>104</v>
    <v>6</v>
    <v>343</v>
    <v>7</v>
    <v>0</v>
    <v>Image of Lexington, Kentucky</v>
  </rv>
  <rv s="1">
    <fb>38.029722222221999</fb>
    <v>9</v>
  </rv>
  <rv s="0">
    <v>805306368</v>
    <v>Linda Gorton (Mayor)</v>
    <v>fd609052-1c80-e080-62fc-9cfe337fafd2</v>
    <v>en-US</v>
    <v>Generic</v>
  </rv>
  <rv s="3">
    <v>104</v>
  </rv>
  <rv s="4">
    <v>https://www.bing.com/search?q=lexington+kentucky&amp;form=skydnc</v>
    <v>Learn more on Bing</v>
  </rv>
  <rv s="1">
    <fb>-84.494722222221995</fb>
    <v>9</v>
  </rv>
  <rv s="1">
    <fb>322570</fb>
    <v>8</v>
  </rv>
  <rv s="11">
    <v>#VALUE!</v>
    <v>344</v>
    <v>82</v>
    <v>Lexington, Kentucky</v>
    <v>4</v>
    <v>5</v>
    <v>Map</v>
    <v>6</v>
    <v>7</v>
    <v>en-US</v>
    <v>50f6b0d3-176a-0a77-1691-988975a6d346</v>
    <v>536870912</v>
    <v>1</v>
    <v>440</v>
    <v>1604</v>
    <v>1605</v>
    <v>367</v>
    <v>Lexington is the second-most-populous city in the Commonwealth of Kentucky, and the 60th-most populous city in the United States. It is the county seat of Fayette County. By land area, it is the country's 30th-largest city.</v>
    <v>1606</v>
    <v>1607</v>
    <v>1609</v>
    <v>1610</v>
    <v>1611</v>
    <v>Lexington, Kentucky</v>
    <v>1612</v>
    <v>Lexington, Kentucky</v>
    <v>mdp/vdpid/5481724229550342145</v>
  </rv>
  <rv s="1">
    <fb>739</fb>
    <v>8</v>
  </rv>
  <rv s="2">
    <v>105</v>
    <v>6</v>
    <v>345</v>
    <v>7</v>
    <v>0</v>
    <v>Image of Fayette County, Kentucky</v>
  </rv>
  <rv s="0">
    <v>536870912</v>
    <v>Lexington</v>
    <v>50f6b0d3-176a-0a77-1691-988975a6d346</v>
    <v>en-US</v>
    <v>Map</v>
  </rv>
  <rv s="4">
    <v>https://www.bing.com/search?q=fayette+county+kentucky&amp;form=skydnc</v>
    <v>Learn more on Bing</v>
  </rv>
  <rv s="12">
    <v>#VALUE!</v>
    <v>346</v>
    <v>85</v>
    <v>Fayette County, Kentucky</v>
    <v>86</v>
    <v>5</v>
    <v>Map</v>
    <v>6</v>
    <v>7</v>
    <v>en-US</v>
    <v>4633be1a-b821-65cb-c147-f56c189a5058</v>
    <v>536870912</v>
    <v>1</v>
    <v>440</v>
    <v>1614</v>
    <v>367</v>
    <v>Fayette County is located in the central part of the U.S. state of Kentucky and is consolidated with the city of Lexington. As of the 2020 census, the population was 322,570, making it the second-most populous county in the commonwealth. Since ...</v>
    <v>1615</v>
    <v>1616</v>
    <v>1617</v>
    <v>Fayette County, Kentucky</v>
    <v>1612</v>
    <v>513</v>
    <v>Fayette County, Kentucky</v>
    <v>mdp/vdpid/10035833</v>
  </rv>
  <rv s="0">
    <v>536870912</v>
    <v>Salt Lake City</v>
    <v>520b8048-39fe-4c55-8cbf-a52f9d8756fd</v>
    <v>en-US</v>
    <v>Map</v>
  </rv>
  <rv s="0">
    <v>536870912</v>
    <v>Salt Lake County</v>
    <v>4de16a24-172b-170c-1217-486126e2ddd9</v>
    <v>en-US</v>
    <v>Map</v>
  </rv>
  <rv s="1">
    <fb>289.26125100000002</fb>
    <v>8</v>
  </rv>
  <rv s="2">
    <v>106</v>
    <v>6</v>
    <v>347</v>
    <v>7</v>
    <v>0</v>
    <v>Image of Salt Lake City</v>
  </rv>
  <rv s="1">
    <fb>40.75</fb>
    <v>9</v>
  </rv>
  <rv s="0">
    <v>805306368</v>
    <v>Erin Mendenhall (Mayor)</v>
    <v>da12fad7-cac7-65a3-e660-2e8f6a82b91e</v>
    <v>en-US</v>
    <v>Generic</v>
  </rv>
  <rv s="3">
    <v>105</v>
  </rv>
  <rv s="4">
    <v>https://www.bing.com/search?q=salt+lake+city+utah&amp;form=skydnc</v>
    <v>Learn more on Bing</v>
  </rv>
  <rv s="1">
    <fb>-111.88333333333</fb>
    <v>9</v>
  </rv>
  <rv s="1">
    <fb>199723</fb>
    <v>8</v>
  </rv>
  <rv s="16">
    <v>#VALUE!</v>
    <v>348</v>
    <v>118</v>
    <v>Salt Lake City</v>
    <v>4</v>
    <v>5</v>
    <v>Map</v>
    <v>6</v>
    <v>7</v>
    <v>en-US</v>
    <v>520b8048-39fe-4c55-8cbf-a52f9d8756fd</v>
    <v>536870912</v>
    <v>1</v>
    <v>466</v>
    <v>1620</v>
    <v>1621</v>
    <v>367</v>
    <v>Salt Lake City, often shortened to Salt Lake or SLC, is the capital and most populous city of the U.S. state of Utah. It is the seat of Salt Lake County, the most populous county in the state. The city is the core of the Salt Lake City ...</v>
    <v>1622</v>
    <v>1623</v>
    <v>1625</v>
    <v>1626</v>
    <v>1627</v>
    <v>Salt Lake City</v>
    <v>1628</v>
    <v>1445</v>
    <v>Salt Lake City</v>
    <v>mdp/vdpid/5081478942645288961</v>
  </rv>
  <rv s="1">
    <fb>2092</fb>
    <v>8</v>
  </rv>
  <rv s="2">
    <v>107</v>
    <v>6</v>
    <v>349</v>
    <v>7</v>
    <v>0</v>
    <v>Image of Salt Lake County, Utah</v>
  </rv>
  <rv s="4">
    <v>https://www.bing.com/search?q=salt+lake+county+utah&amp;form=skydnc</v>
    <v>Learn more on Bing</v>
  </rv>
  <rv s="1">
    <fb>1185238</fb>
    <v>8</v>
  </rv>
  <rv s="12">
    <v>#VALUE!</v>
    <v>350</v>
    <v>85</v>
    <v>Salt Lake County, Utah</v>
    <v>86</v>
    <v>5</v>
    <v>Map</v>
    <v>6</v>
    <v>7</v>
    <v>en-US</v>
    <v>4de16a24-172b-170c-1217-486126e2ddd9</v>
    <v>536870912</v>
    <v>1</v>
    <v>466</v>
    <v>1630</v>
    <v>367</v>
    <v>Salt Lake County is located in the U.S. state of Utah. As of the 2020 United States census, the population was 1,185,238, making it the most populous county in Utah. Its county seat and largest city is Salt Lake City, the state capital. The ...</v>
    <v>1631</v>
    <v>1619</v>
    <v>1632</v>
    <v>Salt Lake County, Utah</v>
    <v>1633</v>
    <v>1445</v>
    <v>Salt Lake County, Utah</v>
    <v>mdp/vdpid/10037602</v>
  </rv>
  <rv s="0">
    <v>536870912</v>
    <v>Waterloo, New Kent County, Virginia</v>
    <v>8f16846c-c351-16e9-039f-8cd379c53a1f</v>
    <v>en-US</v>
    <v>Map</v>
  </rv>
  <rv s="1">
    <fb>37.595799999999997</fb>
    <v>9</v>
  </rv>
  <rv s="4">
    <v>https://www.bing.com/search?q=waterloo%2c+new+kent+county%2c+virginia&amp;form=skydnc</v>
    <v>Learn more on Bing</v>
  </rv>
  <rv s="1">
    <fb>-77.1678</fb>
    <v>9</v>
  </rv>
  <rv s="28">
    <v>#VALUE!</v>
    <v>352</v>
    <v>353</v>
    <v>Waterloo, New Kent County, Virginia</v>
    <v>4</v>
    <v>354</v>
    <v>Map</v>
    <v>6</v>
    <v>en-US</v>
    <v>8f16846c-c351-16e9-039f-8cd379c53a1f</v>
    <v>536870912</v>
    <v>1</v>
    <v>468</v>
    <v>367</v>
    <v>Waterloo is an unincorporated community in New Kent County, Virginia, United States.</v>
    <v>1636</v>
    <v>1637</v>
    <v>1638</v>
    <v>Waterloo, New Kent County, Virginia</v>
    <v>Waterloo, New Kent County, Virginia</v>
    <v>mdp/vdpid/5490329979554103297</v>
  </rv>
  <rv s="0">
    <v>536870912</v>
    <v>Wuhan</v>
    <v>637453b9-200a-5fb2-f595-da22065a2be6</v>
    <v>en-US</v>
    <v>Map</v>
  </rv>
  <rv s="1">
    <fb>8569.15</fb>
    <v>8</v>
  </rv>
  <rv s="2">
    <v>108</v>
    <v>6</v>
    <v>355</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106</v>
  </rv>
  <rv s="4">
    <v>https://www.bing.com/search?q=wuhan+china&amp;form=skydnc</v>
    <v>Learn more on Bing</v>
  </rv>
  <rv s="1">
    <fb>114.288055555556</fb>
    <v>9</v>
  </rv>
  <rv s="1">
    <fb>12326518</fb>
    <v>8</v>
  </rv>
  <rv s="5">
    <v>#VALUE!</v>
    <v>356</v>
    <v>2</v>
    <v>Wuhan</v>
    <v>4</v>
    <v>5</v>
    <v>Map</v>
    <v>6</v>
    <v>7</v>
    <v>en-US</v>
    <v>637453b9-200a-5fb2-f595-da22065a2be6</v>
    <v>536870912</v>
    <v>1</v>
    <v>259</v>
    <v>1641</v>
    <v>191</v>
    <v>Wuhan is the capital of Hubei Province in the People's Republic of China. With a population of over eleven million, it is the most populous city in Hubei and the ninth most populous city in China. It is also one of the nine national central cities.</v>
    <v>1642</v>
    <v>1643</v>
    <v>1648</v>
    <v>1649</v>
    <v>1650</v>
    <v>Wuhan</v>
    <v>1651</v>
    <v>Wuhan</v>
    <v>mdp/vdpid/7837544487252393985</v>
  </rv>
  <rv s="0">
    <v>536870912</v>
    <v>Xi'an</v>
    <v>e28bb5ff-1ea3-e87d-b165-409633925bbb</v>
    <v>en-US</v>
    <v>Map</v>
  </rv>
  <rv s="0">
    <v>536870912</v>
    <v>Chang'an District</v>
    <v>3ddfd4d5-e6dc-efaf-b7e9-df507f0741f7</v>
    <v>en-US</v>
    <v>Map</v>
  </rv>
  <rv s="1">
    <fb>10096.81</fb>
    <v>8</v>
  </rv>
  <rv s="2">
    <v>109</v>
    <v>6</v>
    <v>357</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107</v>
  </rv>
  <rv s="4">
    <v>https://www.bing.com/search?q=xi%27an&amp;form=skydnc</v>
    <v>Learn more on Bing</v>
  </rv>
  <rv s="1">
    <fb>108.942222222222</fb>
    <v>9</v>
  </rv>
  <rv s="1">
    <fb>12952907</fb>
    <v>8</v>
  </rv>
  <rv s="11">
    <v>#VALUE!</v>
    <v>358</v>
    <v>82</v>
    <v>Xi'an</v>
    <v>4</v>
    <v>5</v>
    <v>Map</v>
    <v>6</v>
    <v>7</v>
    <v>en-US</v>
    <v>e28bb5ff-1ea3-e87d-b165-409633925bbb</v>
    <v>536870912</v>
    <v>1</v>
    <v>269</v>
    <v>1654</v>
    <v>1655</v>
    <v>191</v>
    <v>Xi'an is the capital of Shaanxi Province. A subprovincial city on the Guanzhong Plain, the city is the third most populous city in Western China, after Chongqing and Chengdu, as well as the most populous city in Northwest China. Its total ...</v>
    <v>1656</v>
    <v>1657</v>
    <v>1661</v>
    <v>1662</v>
    <v>1663</v>
    <v>Xi'an</v>
    <v>1664</v>
    <v>Xi'an</v>
    <v>mdp/vdpid/7799617680213803009</v>
  </rv>
  <rv s="0">
    <v>536870912</v>
    <v>Changsha</v>
    <v>6b04dcf9-2a96-7610-c8da-c337d8a52311</v>
    <v>en-US</v>
    <v>Map</v>
  </rv>
  <rv s="1">
    <fb>11815.96</fb>
    <v>8</v>
  </rv>
  <rv s="2">
    <v>110</v>
    <v>6</v>
    <v>359</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108</v>
  </rv>
  <rv s="4">
    <v>https://www.bing.com/search?q=changsha&amp;form=skydnc</v>
    <v>Learn more on Bing</v>
  </rv>
  <rv s="1">
    <fb>112.97087000000001</fb>
    <v>9</v>
  </rv>
  <rv s="1">
    <fb>10047914</fb>
    <v>8</v>
  </rv>
  <rv s="11">
    <v>#VALUE!</v>
    <v>360</v>
    <v>82</v>
    <v>Changsha</v>
    <v>4</v>
    <v>5</v>
    <v>Map</v>
    <v>6</v>
    <v>7</v>
    <v>en-US</v>
    <v>6b04dcf9-2a96-7610-c8da-c337d8a52311</v>
    <v>536870912</v>
    <v>1</v>
    <v>260</v>
    <v>260</v>
    <v>1667</v>
    <v>191</v>
    <v>Changsha is the capital and the largest city of Hunan Province of China. Changsha is the 17th most populous city in China with a population of over 10 million, and the third-most populous city in Central China, located in the lower reaches of ...</v>
    <v>1668</v>
    <v>1669</v>
    <v>1674</v>
    <v>1675</v>
    <v>1676</v>
    <v>Changsha</v>
    <v>1677</v>
    <v>Changsha</v>
    <v>mdp/vdpid/7837773868822429697</v>
  </rv>
  <rv s="0">
    <v>536870912</v>
    <v>Guangzhou</v>
    <v>985590f8-fce8-665c-d8b2-9fb782cd80ea</v>
    <v>en-US</v>
    <v>Map</v>
  </rv>
  <rv s="1">
    <fb>7248.86</fb>
    <v>8</v>
  </rv>
  <rv s="2">
    <v>111</v>
    <v>6</v>
    <v>361</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109</v>
  </rv>
  <rv s="4">
    <v>https://www.bing.com/search?q=guangzhou&amp;form=skydnc</v>
    <v>Learn more on Bing</v>
  </rv>
  <rv s="1">
    <fb>113.26</fb>
    <v>9</v>
  </rv>
  <rv s="1">
    <fb>18676605</fb>
    <v>8</v>
  </rv>
  <rv s="11">
    <v>#VALUE!</v>
    <v>362</v>
    <v>82</v>
    <v>Guangzhou</v>
    <v>4</v>
    <v>5</v>
    <v>Map</v>
    <v>6</v>
    <v>7</v>
    <v>en-US</v>
    <v>985590f8-fce8-665c-d8b2-9fb782cd80ea</v>
    <v>536870912</v>
    <v>1</v>
    <v>189</v>
    <v>189</v>
    <v>1680</v>
    <v>191</v>
    <v>Guangzhou, also known as Canton, is the capital and largest city of Guangdong province in southern China. Located on the Pearl River about 120 km north-northwest of Hong Kong and 145 km north of Macau, Guangzhou has a history of over 2,200 years ...</v>
    <v>1681</v>
    <v>1682</v>
    <v>1687</v>
    <v>1688</v>
    <v>1689</v>
    <v>Guangzhou</v>
    <v>1690</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112</v>
    <v>6</v>
    <v>363</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110</v>
  </rv>
  <rv s="4">
    <v>https://www.bing.com/search?q=lausanne&amp;form=skydnc</v>
    <v>Learn more on Bing</v>
  </rv>
  <rv s="1">
    <fb>6.6333333333333</fb>
    <v>9</v>
  </rv>
  <rv s="1">
    <fb>141418</fb>
    <v>8</v>
  </rv>
  <rv s="5">
    <v>#VALUE!</v>
    <v>364</v>
    <v>2</v>
    <v>Lausanne</v>
    <v>4</v>
    <v>5</v>
    <v>Map</v>
    <v>6</v>
    <v>179</v>
    <v>en-US</v>
    <v>9d084845-c77f-c62d-4b12-44fcd554c0b0</v>
    <v>536870912</v>
    <v>1</v>
    <v>1693</v>
    <v>1694</v>
    <v>1695</v>
    <v>Lausanne is the capital and largest city of the Swiss French-speaking canton of Vaud. It is a hilly city situated on the shores of Lake Geneva, about halfway between the Jura Mountains and the Alps, and facing the French town of Évian-les-Bains ...</v>
    <v>1696</v>
    <v>1697</v>
    <v>1700</v>
    <v>1701</v>
    <v>1702</v>
    <v>Lausanne</v>
    <v>1703</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113</v>
    <v>6</v>
    <v>366</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111</v>
  </rv>
  <rv s="4">
    <v>https://www.bing.com/search?q=switzerland&amp;form=skydnc</v>
    <v>Learn more on Bing</v>
  </rv>
  <rv s="1">
    <fb>83.551219512195104</fb>
    <v>34</v>
  </rv>
  <rv s="1">
    <fb>1834453260000</fb>
    <v>36</v>
  </rv>
  <rv s="3">
    <v>112</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113</v>
  </rv>
  <rv s="1">
    <fb>0.10080933835403399</fb>
    <v>30</v>
  </rv>
  <rv s="1">
    <fb>0.28800000000000003</fb>
    <v>30</v>
  </rv>
  <rv s="1">
    <fb>4.5809998512268101E-2</fb>
    <v>37</v>
  </rv>
  <rv s="1">
    <fb>6332428</fb>
    <v>8</v>
  </rv>
  <rv s="29">
    <v>#VALUE!</v>
    <v>369</v>
    <v>370</v>
    <v>Switzerland</v>
    <v>4</v>
    <v>5</v>
    <v>Map</v>
    <v>6</v>
    <v>371</v>
    <v>en-US</v>
    <v>c10c98b9-afcd-84bf-c5c8-4220fc76a2e3</v>
    <v>536870912</v>
    <v>1</v>
    <v>CH</v>
    <v>1705</v>
    <v>1706</v>
    <v>1707</v>
    <v>1708</v>
    <v>1709</v>
    <v>1710</v>
    <v>1711</v>
    <v>1712</v>
    <v>1713</v>
    <v>CHF</v>
    <v>Switzerland, officially the Swiss Confederation, is a landlocked country located in west-central Europe. It is bordered by Italy to the south, France to the west, Germany to the north and Austria and Liechtenstein to the east. Switzerland is ...</v>
    <v>1714</v>
    <v>1715</v>
    <v>1716</v>
    <v>1717</v>
    <v>1718</v>
    <v>1719</v>
    <v>1720</v>
    <v>1721</v>
    <v>1722</v>
    <v>1723</v>
    <v>1724</v>
    <v>1732</v>
    <v>1733</v>
    <v>1734</v>
    <v>1735</v>
    <v>123</v>
    <v>Switzerland</v>
    <v>Swiss Psalm</v>
    <v>1736</v>
    <v>Confoederatio Helvetica</v>
    <v>1737</v>
    <v>1738</v>
    <v>1739</v>
    <v>1740</v>
    <v>1741</v>
    <v>795</v>
    <v>1742</v>
    <v>133</v>
    <v>1743</v>
    <v>1744</v>
    <v>1745</v>
    <v>1770</v>
    <v>1771</v>
    <v>924</v>
    <v>1772</v>
    <v>1773</v>
    <v>Switzerland</v>
    <v>1774</v>
    <v>mdp/vdpid/223</v>
  </rv>
  <rv s="1">
    <fb>87.88</fb>
    <v>8</v>
  </rv>
  <rv s="2">
    <v>114</v>
    <v>6</v>
    <v>372</v>
    <v>7</v>
    <v>0</v>
    <v>Image of Zürich</v>
  </rv>
  <rv s="1">
    <fb>47.3744444444444</fb>
    <v>9</v>
  </rv>
  <rv s="0">
    <v>805306368</v>
    <v>Corine Mauch (Mayor)</v>
    <v>e9cffe9d-50b6-3b54-47f7-a9c565bd45da</v>
    <v>en-US</v>
    <v>Generic</v>
  </rv>
  <rv s="3">
    <v>114</v>
  </rv>
  <rv s="4">
    <v>https://www.bing.com/search?q=zurich+city&amp;form=skydnc</v>
    <v>Learn more on Bing</v>
  </rv>
  <rv s="1">
    <fb>8.5411111111111104</fb>
    <v>9</v>
  </rv>
  <rv s="1">
    <fb>443037</fb>
    <v>8</v>
  </rv>
  <rv s="5">
    <v>#VALUE!</v>
    <v>373</v>
    <v>2</v>
    <v>Zürich</v>
    <v>4</v>
    <v>5</v>
    <v>Map</v>
    <v>6</v>
    <v>179</v>
    <v>en-US</v>
    <v>db19e556-240e-d241-ad76-1bf238372a7f</v>
    <v>536870912</v>
    <v>1</v>
    <v>1769</v>
    <v>1776</v>
    <v>1695</v>
    <v>Zürich is the largest city in Switzerland and the capital of the canton of Zürich. It is located in north-central Switzerland, at the northwestern tip of Lake Zürich. As of January 2023 the municipality had 443,037 inhabitants, the urban area ...</v>
    <v>1777</v>
    <v>1778</v>
    <v>1780</v>
    <v>1781</v>
    <v>1782</v>
    <v>Zürich</v>
    <v>1783</v>
    <v>Zürich</v>
    <v>mdp/vdpid/7016063506088722433</v>
  </rv>
  <rv s="0">
    <v>536870912</v>
    <v>Cambridge</v>
    <v>0cebcd12-f62d-a3b0-cdf4-e850fc62fa17</v>
    <v>en-US</v>
    <v>Map</v>
  </rv>
  <rv s="0">
    <v>536870912</v>
    <v>Cambridgeshire</v>
    <v>bc02c14b-0035-fc4c-411f-168edbf62536</v>
    <v>en-US</v>
    <v>Map</v>
  </rv>
  <rv s="1">
    <fb>40.700000000000003</fb>
    <v>8</v>
  </rv>
  <rv s="2">
    <v>115</v>
    <v>6</v>
    <v>374</v>
    <v>7</v>
    <v>0</v>
    <v>Image of Cambridge</v>
  </rv>
  <rv s="1">
    <fb>52.208055555556001</fb>
    <v>9</v>
  </rv>
  <rv s="3">
    <v>115</v>
  </rv>
  <rv s="4">
    <v>https://www.bing.com/search?q=cambridge+city+council&amp;form=skydnc</v>
    <v>Learn more on Bing</v>
  </rv>
  <rv s="1">
    <fb>0.1225</fb>
    <v>9</v>
  </rv>
  <rv s="1">
    <fb>123867</fb>
    <v>8</v>
  </rv>
  <rv s="5">
    <v>#VALUE!</v>
    <v>375</v>
    <v>2</v>
    <v>Cambridge</v>
    <v>4</v>
    <v>5</v>
    <v>Map</v>
    <v>6</v>
    <v>274</v>
    <v>en-US</v>
    <v>0cebcd12-f62d-a3b0-cdf4-e850fc62fa17</v>
    <v>536870912</v>
    <v>1</v>
    <v>1786</v>
    <v>1787</v>
    <v>537</v>
    <v>Cambridge is a university city, non-metropolitan district and the county town of Cambridgeshire, England. It is located on the River Cam approximately 55 miles north of London. As of the 2021 United Kingdom census, the population of Cambridge ...</v>
    <v>1788</v>
    <v>1789</v>
    <v>1790</v>
    <v>1791</v>
    <v>1792</v>
    <v>Cambridge</v>
    <v>1793</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116</v>
    <v>6</v>
    <v>376</v>
    <v>7</v>
    <v>0</v>
    <v>Image of Lyngby-Taarbæk Municipality</v>
  </rv>
  <rv s="1">
    <fb>55.783333333332997</fb>
    <v>9</v>
  </rv>
  <rv s="0">
    <v>805306368</v>
    <v>Sofia Osmani (Mayor)</v>
    <v>bcdd0d1d-6074-d898-d82c-3cb2c1f77a53</v>
    <v>en-US</v>
    <v>Generic</v>
  </rv>
  <rv s="3">
    <v>116</v>
  </rv>
  <rv s="4">
    <v>https://www.bing.com/search?q=lyngby-taarb%c3%a6k+municipality+denmark&amp;form=skydnc</v>
    <v>Learn more on Bing</v>
  </rv>
  <rv s="1">
    <fb>12.5</fb>
    <v>9</v>
  </rv>
  <rv s="1">
    <fb>56614</fb>
    <v>8</v>
  </rv>
  <rv s="5">
    <v>#VALUE!</v>
    <v>377</v>
    <v>2</v>
    <v>Lyngby-Taarbæk Municipality</v>
    <v>4</v>
    <v>5</v>
    <v>Map</v>
    <v>6</v>
    <v>46</v>
    <v>en-US</v>
    <v>0f33a30b-b4c5-b3ef-cf8e-1f0deffa814d</v>
    <v>536870912</v>
    <v>1</v>
    <v>1796</v>
    <v>1797</v>
    <v>1798</v>
    <v>Lyngby-Taarbæk Municipality is a municipality in the Capital Region of Denmark near Copenhagen on the eastern coast of the island of Zealand. It is part of the Greater Copenhagen area. The municipality borders Rudersdal Municipality to the ...</v>
    <v>1799</v>
    <v>1800</v>
    <v>1802</v>
    <v>1803</v>
    <v>1804</v>
    <v>Lyngby-Taarbæk Municipality</v>
    <v>1805</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117</v>
    <v>6</v>
    <v>379</v>
    <v>7</v>
    <v>0</v>
    <v>Image of Denmark</v>
  </rv>
  <rv s="0">
    <v>805306368</v>
    <v>Frederik X (Monarch)</v>
    <v>665fc785-58e1-6330-943b-e070a89f8231</v>
    <v>en-US</v>
    <v>Generic</v>
  </rv>
  <rv s="0">
    <v>805306368</v>
    <v>Mette Frederiksen (Prime minister)</v>
    <v>080235cf-4453-82c5-a952-a9e6000ac49b</v>
    <v>en-US</v>
    <v>Generic</v>
  </rv>
  <rv s="3">
    <v>117</v>
  </rv>
  <rv s="4">
    <v>https://www.bing.com/search?q=denmark&amp;form=skydnc</v>
    <v>Learn more on Bing</v>
  </rv>
  <rv s="1">
    <fb>80.953658536585394</fb>
    <v>34</v>
  </rv>
  <rv s="1">
    <fb>151349870000</fb>
    <v>36</v>
  </rv>
  <rv s="1">
    <fb>4</fb>
    <v>34</v>
  </rv>
  <rv s="3">
    <v>118</v>
  </rv>
  <rv s="1">
    <fb>0.13722792379999998</fb>
    <v>30</v>
  </rv>
  <rv s="1">
    <fb>4.0099</fb>
    <v>31</v>
  </rv>
  <rv s="1">
    <fb>5903037</fb>
    <v>8</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119</v>
  </rv>
  <rv s="1">
    <fb>0.32382317837334801</fb>
    <v>30</v>
  </rv>
  <rv s="1">
    <fb>4.9130001068115201E-2</fb>
    <v>37</v>
  </rv>
  <rv s="1">
    <fb>5119978</fb>
    <v>8</v>
  </rv>
  <rv s="29">
    <v>#VALUE!</v>
    <v>382</v>
    <v>370</v>
    <v>Denmark</v>
    <v>4</v>
    <v>5</v>
    <v>Map</v>
    <v>6</v>
    <v>383</v>
    <v>en-US</v>
    <v>95710a2f-c32d-4c03-bec0-7ff079db158d</v>
    <v>536870912</v>
    <v>1</v>
    <v>DK</v>
    <v>1807</v>
    <v>1808</v>
    <v>1809</v>
    <v>1810</v>
    <v>1811</v>
    <v>1812</v>
    <v>1813</v>
    <v>1814</v>
    <v>1815</v>
    <v>DKK</v>
    <v>Denmark is a Nordic country in the central portion of Northern Europe. It is the metropolitan part of and the most populous constituent of the Kingdom of Denmark, a constitutionally unitary state that includes the autonomous territories of the ...</v>
    <v>1816</v>
    <v>1817</v>
    <v>1818</v>
    <v>1819</v>
    <v>1820</v>
    <v>1821</v>
    <v>1822</v>
    <v>1823</v>
    <v>1824</v>
    <v>562</v>
    <v>1812</v>
    <v>1827</v>
    <v>1828</v>
    <v>1829</v>
    <v>1830</v>
    <v>1831</v>
    <v>Denmark</v>
    <v>Der er et yndigt land</v>
    <v>1832</v>
    <v>Kongeriget Danmark</v>
    <v>1833</v>
    <v>1834</v>
    <v>1835</v>
    <v>359</v>
    <v>1836</v>
    <v>1837</v>
    <v>1838</v>
    <v>1839</v>
    <v>1840</v>
    <v>1841</v>
    <v>1842</v>
    <v>1847</v>
    <v>1848</v>
    <v>924</v>
    <v>44</v>
    <v>1849</v>
    <v>Denmark</v>
    <v>1850</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118</v>
    <v>6</v>
    <v>384</v>
    <v>7</v>
    <v>0</v>
    <v>Image of São Paulo</v>
  </rv>
  <rv s="1">
    <fb>-23.550394444443999</fb>
    <v>9</v>
  </rv>
  <rv s="0">
    <v>805306368</v>
    <v>Ricardo Nunes (Mayor)</v>
    <v>4f018804-6efa-bd7c-bf44-2b96dc95aaeb</v>
    <v>en-US</v>
    <v>Generic</v>
  </rv>
  <rv s="3">
    <v>120</v>
  </rv>
  <rv s="4">
    <v>https://www.bing.com/search?q=s%c3%a3o+paulo&amp;form=skydnc</v>
    <v>Learn more on Bing</v>
  </rv>
  <rv s="1">
    <fb>-46.633947222221998</fb>
    <v>9</v>
  </rv>
  <rv s="1">
    <fb>11451245</fb>
    <v>8</v>
  </rv>
  <rv s="5">
    <v>#VALUE!</v>
    <v>385</v>
    <v>2</v>
    <v>São Paulo</v>
    <v>4</v>
    <v>5</v>
    <v>Map</v>
    <v>6</v>
    <v>179</v>
    <v>en-US</v>
    <v>c6cf2f6e-626c-4267-ae48-9e13ea74d2b9</v>
    <v>536870912</v>
    <v>1</v>
    <v>1853</v>
    <v>1854</v>
    <v>1855</v>
    <v>São Paulo is the most populous city in Brazil and the capital of the state of São Paulo. Listed by the GaWC as an alpha global city, São Paulo is the most populous city outside of Asia and the world's 20th largest city proper by population. ...</v>
    <v>1856</v>
    <v>1857</v>
    <v>1859</v>
    <v>1860</v>
    <v>1861</v>
    <v>São Paulo</v>
    <v>1862</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119</v>
    <v>6</v>
    <v>387</v>
    <v>7</v>
    <v>0</v>
    <v>Image of Brazil</v>
  </rv>
  <rv s="1">
    <fb>12.8</fb>
    <v>34</v>
  </rv>
  <rv s="0">
    <v>805306368</v>
    <v>Luiz Inácio Lula da Silva (President)</v>
    <v>d1dff6dd-e1d9-642a-4044-fc3f6765ae2b</v>
    <v>en-US</v>
    <v>Generic</v>
  </rv>
  <rv s="0">
    <v>805306368</v>
    <v>Geraldo Alckmin (Vice president)</v>
    <v>ea2c259d-ca87-ae96-81e3-8e0b97870fa3</v>
    <v>en-US</v>
    <v>Generic</v>
  </rv>
  <rv s="3">
    <v>121</v>
  </rv>
  <rv s="4">
    <v>https://www.bing.com/search?q=brazil&amp;form=skydnc</v>
    <v>Learn more on Bing</v>
  </rv>
  <rv s="1">
    <fb>75.671999999999997</fb>
    <v>34</v>
  </rv>
  <rv s="1">
    <fb>1187361690000</fb>
    <v>36</v>
  </rv>
  <rv s="1">
    <fb>60</fb>
    <v>34</v>
  </rv>
  <rv s="1">
    <fb>1.53</fb>
    <v>35</v>
  </rv>
  <rv s="3">
    <v>122</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123</v>
  </rv>
  <rv s="1">
    <fb>0.14178605589771201</fb>
    <v>30</v>
  </rv>
  <rv s="1">
    <fb>0.65099999999999991</fb>
    <v>30</v>
  </rv>
  <rv s="1">
    <fb>0.12083000183105501</fb>
    <v>37</v>
  </rv>
  <rv s="1">
    <fb>183241641</fb>
    <v>8</v>
  </rv>
  <rv s="23">
    <v>#VALUE!</v>
    <v>390</v>
    <v>221</v>
    <v>Brazil</v>
    <v>4</v>
    <v>5</v>
    <v>Map</v>
    <v>6</v>
    <v>391</v>
    <v>en-US</v>
    <v>a828cf41-b938-49fe-7986-4b336618d413</v>
    <v>536870912</v>
    <v>1</v>
    <v>BR</v>
    <v>1864</v>
    <v>1865</v>
    <v>1866</v>
    <v>1867</v>
    <v>1868</v>
    <v>1869</v>
    <v>1870</v>
    <v>1871</v>
    <v>1872</v>
    <v>BRL</v>
    <v>Brazil, officially the Federative Republic of Brazil, is the largest country in South America and in Latin America. Brazil is the world's fifth-largest country by area and the seventh most populous. Its capital is Brasília, and its most populous ...</v>
    <v>1873</v>
    <v>1817</v>
    <v>1874</v>
    <v>1875</v>
    <v>1876</v>
    <v>1877</v>
    <v>1878</v>
    <v>1879</v>
    <v>1880</v>
    <v>1881</v>
    <v>1852</v>
    <v>1884</v>
    <v>1885</v>
    <v>1886</v>
    <v>1887</v>
    <v>1888</v>
    <v>1889</v>
    <v>Brazil</v>
    <v>Brazilian National Anthem</v>
    <v>1890</v>
    <v>República Federativa do Brasil</v>
    <v>1891</v>
    <v>1892</v>
    <v>1893</v>
    <v>1894</v>
    <v>1895</v>
    <v>1896</v>
    <v>1897</v>
    <v>1742</v>
    <v>47</v>
    <v>1210</v>
    <v>1898</v>
    <v>1925</v>
    <v>1926</v>
    <v>1927</v>
    <v>1928</v>
    <v>Brazil</v>
    <v>1929</v>
    <v>mdp/vdpid/32</v>
  </rv>
  <rv s="0">
    <v>536870912</v>
    <v>Wollongong</v>
    <v>4f99b5eb-9e69-bcb3-2287-906aa29e8efd</v>
    <v>en-US</v>
    <v>Map</v>
  </rv>
  <rv s="1">
    <fb>684</fb>
    <v>8</v>
  </rv>
  <rv s="2">
    <v>120</v>
    <v>6</v>
    <v>392</v>
    <v>7</v>
    <v>0</v>
    <v>Image of Wollongong</v>
  </rv>
  <rv s="1">
    <fb>-34.433055555556003</fb>
    <v>9</v>
  </rv>
  <rv s="4">
    <v>https://www.bing.com/search?q=wollongong&amp;form=skydnc</v>
    <v>Learn more on Bing</v>
  </rv>
  <rv s="1">
    <fb>150.88305555555999</fb>
    <v>9</v>
  </rv>
  <rv s="1">
    <fb>20446</fb>
    <v>8</v>
  </rv>
  <rv s="22">
    <v>#VALUE!</v>
    <v>393</v>
    <v>215</v>
    <v>Wollongong</v>
    <v>4</v>
    <v>5</v>
    <v>Map</v>
    <v>6</v>
    <v>46</v>
    <v>en-US</v>
    <v>4f99b5eb-9e69-bcb3-2287-906aa29e8efd</v>
    <v>536870912</v>
    <v>1</v>
    <v>1069</v>
    <v>1932</v>
    <v>1025</v>
    <v>Wollongong, colloquially referred to as The Gong, is a city located in the Illawarra region of New South Wales, Australia. The name is believed to originate from the Dharawal language, meaning either 'five islands/clouds', 'ground near water' or ...</v>
    <v>1933</v>
    <v>1934</v>
    <v>1935</v>
    <v>1936</v>
    <v>Wollongong</v>
    <v>1937</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121</v>
    <v>6</v>
    <v>395</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124</v>
  </rv>
  <rv s="4">
    <v>https://www.bing.com/search?q=singapore&amp;form=skydnc</v>
    <v>Learn more on Bing</v>
  </rv>
  <rv s="1">
    <fb>83.146341463414601</fb>
    <v>34</v>
  </rv>
  <rv s="1">
    <fb>697271330000</fb>
    <v>36</v>
  </rv>
  <rv s="1">
    <fb>8</fb>
    <v>34</v>
  </rv>
  <rv s="3">
    <v>125</v>
  </rv>
  <rv s="1">
    <fb>0.367371636</fb>
    <v>30</v>
  </rv>
  <rv s="1">
    <fb>2.2936000000000001</fb>
    <v>31</v>
  </rv>
  <rv s="1">
    <fb>5637022</fb>
    <v>8</v>
  </rv>
  <rv s="1">
    <fb>0.70538002014160195</fb>
    <v>30</v>
  </rv>
  <rv s="1">
    <fb>0.131417170586072</fb>
    <v>30</v>
  </rv>
  <rv s="3">
    <v>126</v>
  </rv>
  <rv s="1">
    <fb>0.21</fb>
    <v>30</v>
  </rv>
  <rv s="1">
    <fb>4.1090002059936494E-2</fb>
    <v>37</v>
  </rv>
  <rv s="1">
    <fb>5703569</fb>
    <v>8</v>
  </rv>
  <rv s="30">
    <v>#VALUE!</v>
    <v>398</v>
    <v>399</v>
    <v>Singapore</v>
    <v>4</v>
    <v>5</v>
    <v>Map</v>
    <v>6</v>
    <v>400</v>
    <v>en-US</v>
    <v>f5ffb882-7230-f3fe-7141-cde5f4b5ed1a</v>
    <v>536870912</v>
    <v>1</v>
    <v>SG</v>
    <v>1940</v>
    <v>1941</v>
    <v>1942</v>
    <v>1943</v>
    <v>1944</v>
    <v>1945</v>
    <v>1946</v>
    <v>1947</v>
    <v>1948</v>
    <v>SGD</v>
    <v>Singapore, officially the Republic of Singapore, is an island country and city-state in maritime Southeast Asia. It is located about one degree of latitude north of the equator, off the southern tip of the Malay Peninsula, bordering the Strait ...</v>
    <v>1949</v>
    <v>1950</v>
    <v>1951</v>
    <v>1952</v>
    <v>1953</v>
    <v>1954</v>
    <v>1955</v>
    <v>1956</v>
    <v>1957</v>
    <v>1958</v>
    <v>1961</v>
    <v>1962</v>
    <v>1963</v>
    <v>1964</v>
    <v>1965</v>
    <v>Singapore</v>
    <v>Majulah Singapura</v>
    <v>1966</v>
    <v>Republic of Singapore</v>
    <v>1967</v>
    <v>1968</v>
    <v>1969</v>
    <v>1970</v>
    <v>1971</v>
    <v>1972</v>
    <v>1973</v>
    <v>1974</v>
    <v>Singapore</v>
    <v>1975</v>
    <v>mdp/vdpid/215</v>
  </rv>
  <rv s="0">
    <v>536870912</v>
    <v>Atlanta</v>
    <v>1a92f3fa-61f9-4e89-b606-40c945cf18d1</v>
    <v>en-US</v>
    <v>Map</v>
  </rv>
  <rv s="0">
    <v>536870912</v>
    <v>DeKalb County</v>
    <v>98248223-6f16-7d66-6c35-73cf788eed73</v>
    <v>en-US</v>
    <v>Map</v>
  </rv>
  <rv s="1">
    <fb>347.99629299999998</fb>
    <v>8</v>
  </rv>
  <rv s="2">
    <v>122</v>
    <v>6</v>
    <v>401</v>
    <v>7</v>
    <v>0</v>
    <v>Image of Atlanta</v>
  </rv>
  <rv s="1">
    <fb>33.756944444444002</fb>
    <v>9</v>
  </rv>
  <rv s="0">
    <v>805306368</v>
    <v>Andre Dickens (Mayor)</v>
    <v>918e8ffb-f796-6aa8-b55d-975746d23fdb</v>
    <v>en-US</v>
    <v>Generic</v>
  </rv>
  <rv s="3">
    <v>127</v>
  </rv>
  <rv s="4">
    <v>https://www.bing.com/search?q=atlanta+georgia&amp;form=skydnc</v>
    <v>Learn more on Bing</v>
  </rv>
  <rv s="1">
    <fb>-84.390277777777996</fb>
    <v>9</v>
  </rv>
  <rv s="1">
    <fb>498715</fb>
    <v>8</v>
  </rv>
  <rv s="16">
    <v>#VALUE!</v>
    <v>402</v>
    <v>118</v>
    <v>Atlanta</v>
    <v>4</v>
    <v>5</v>
    <v>Map</v>
    <v>6</v>
    <v>7</v>
    <v>en-US</v>
    <v>1a92f3fa-61f9-4e89-b606-40c945cf18d1</v>
    <v>536870912</v>
    <v>1</v>
    <v>433</v>
    <v>1978</v>
    <v>1979</v>
    <v>367</v>
    <v>Atlanta is the capital and most populous city in the U.S. state of Georgia. It is the seat of Fulton County, and a portion of the city extends into neighboring DeKalb County. With a population of 498,715 living within the city limits, Atlanta is ...</v>
    <v>1980</v>
    <v>1981</v>
    <v>1983</v>
    <v>1984</v>
    <v>1985</v>
    <v>Atlanta</v>
    <v>1986</v>
    <v>513</v>
    <v>Atlanta</v>
    <v>mdp/vdpid/5495142157364756481</v>
  </rv>
  <rv s="1">
    <fb>702</fb>
    <v>8</v>
  </rv>
  <rv s="2">
    <v>123</v>
    <v>6</v>
    <v>403</v>
    <v>7</v>
    <v>0</v>
    <v>Image of DeKalb County, Georgia</v>
  </rv>
  <rv s="0">
    <v>536870912</v>
    <v>Stonecrest</v>
    <v>24ed0f99-8f58-705f-0025-52fc28b27860</v>
    <v>en-US</v>
    <v>Map</v>
  </rv>
  <rv s="4">
    <v>https://www.bing.com/search?q=dekalb+county+georgia&amp;form=skydnc</v>
    <v>Learn more on Bing</v>
  </rv>
  <rv s="1">
    <fb>764382</fb>
    <v>8</v>
  </rv>
  <rv s="17">
    <v>#VALUE!</v>
    <v>404</v>
    <v>123</v>
    <v>DeKalb County, Georgia</v>
    <v>4</v>
    <v>5</v>
    <v>Map</v>
    <v>6</v>
    <v>7</v>
    <v>en-US</v>
    <v>98248223-6f16-7d66-6c35-73cf788eed73</v>
    <v>536870912</v>
    <v>1</v>
    <v>433</v>
    <v>1988</v>
    <v>367</v>
    <v>DeKalb County is located in the north central portion of the U.S. state of Georgia. As of the 2020 census, the population was 764,382, making it Georgia's fourth-most populous county. Its county seat is Decatur.</v>
    <v>1989</v>
    <v>1990</v>
    <v>1991</v>
    <v>DeKalb County, Georgia</v>
    <v>1992</v>
    <v>DeKalb County, Georgia</v>
    <v>mdp/vdpid/10035241</v>
  </rv>
  <rv s="0">
    <v>536870912</v>
    <v>Miami</v>
    <v>0f9ee715-4425-4f86-a2e6-2fe7befe1ac6</v>
    <v>en-US</v>
    <v>Map</v>
  </rv>
  <rv s="0">
    <v>536870912</v>
    <v>Miami-Dade County</v>
    <v>011ca011-9462-caa9-fe46-e0bfd960472e</v>
    <v>en-US</v>
    <v>Map</v>
  </rv>
  <rv s="1">
    <fb>145.204218</fb>
    <v>8</v>
  </rv>
  <rv s="2">
    <v>124</v>
    <v>6</v>
    <v>405</v>
    <v>7</v>
    <v>0</v>
    <v>Image of Miami</v>
  </rv>
  <rv s="1">
    <fb>25.783333333333001</fb>
    <v>9</v>
  </rv>
  <rv s="0">
    <v>805306368</v>
    <v>Francis Suarez (Mayor)</v>
    <v>e0123078-942d-04f1-659c-2e1b624aa4bc</v>
    <v>en-US</v>
    <v>Generic</v>
  </rv>
  <rv s="3">
    <v>128</v>
  </rv>
  <rv s="4">
    <v>https://www.bing.com/search?q=miami+florida&amp;form=skydnc</v>
    <v>Learn more on Bing</v>
  </rv>
  <rv s="1">
    <fb>-80.216666666666995</fb>
    <v>9</v>
  </rv>
  <rv s="1">
    <fb>449514</fb>
    <v>8</v>
  </rv>
  <rv s="16">
    <v>#VALUE!</v>
    <v>406</v>
    <v>118</v>
    <v>Miami</v>
    <v>4</v>
    <v>5</v>
    <v>Map</v>
    <v>6</v>
    <v>179</v>
    <v>en-US</v>
    <v>0f9ee715-4425-4f86-a2e6-2fe7befe1ac6</v>
    <v>536870912</v>
    <v>1</v>
    <v>432</v>
    <v>1995</v>
    <v>1996</v>
    <v>367</v>
    <v>Miami, officially the City of Miami, is a coastal metropolis and the seat of Miami-Dade County in South Florida. With a population of 442,241 as of the 2020 census, it is the second-most populous city in the U.S. state of Florida after ...</v>
    <v>1997</v>
    <v>1998</v>
    <v>2000</v>
    <v>2001</v>
    <v>2002</v>
    <v>Miami</v>
    <v>2003</v>
    <v>513</v>
    <v>Miami</v>
    <v>mdp/vdpid/5502110112036159489</v>
  </rv>
  <rv s="1">
    <fb>6297</fb>
    <v>8</v>
  </rv>
  <rv s="2">
    <v>125</v>
    <v>6</v>
    <v>407</v>
    <v>7</v>
    <v>0</v>
    <v>Image of Miami-Dade County, Florida</v>
  </rv>
  <rv s="4">
    <v>https://www.bing.com/search?q=miami-dade+county&amp;form=skydnc</v>
    <v>Learn more on Bing</v>
  </rv>
  <rv s="1">
    <fb>2701767</fb>
    <v>8</v>
  </rv>
  <rv s="17">
    <v>#VALUE!</v>
    <v>408</v>
    <v>123</v>
    <v>Miami-Dade County, Florida</v>
    <v>4</v>
    <v>5</v>
    <v>Map</v>
    <v>6</v>
    <v>7</v>
    <v>en-US</v>
    <v>011ca011-9462-caa9-fe46-e0bfd960472e</v>
    <v>536870912</v>
    <v>1</v>
    <v>432</v>
    <v>2005</v>
    <v>367</v>
    <v>Miami-Dade County is a county located in the southeastern part of the U.S. state of Florida. The county had a population of 2,701,767 as of the 2020 census, making it the most populous county in Florida and the seventh-most populous county in ...</v>
    <v>2006</v>
    <v>1994</v>
    <v>2007</v>
    <v>Miami-Dade County, Florida</v>
    <v>2008</v>
    <v>Miami-Dade County, Florida</v>
    <v>mdp/vdpid/10035144</v>
  </rv>
  <rv s="0">
    <v>536870912</v>
    <v>San Diego</v>
    <v>dbb1c326-5b67-4591-a264-0929e070e5ee</v>
    <v>en-US</v>
    <v>Map</v>
  </rv>
  <rv s="0">
    <v>536870912</v>
    <v>San Diego County</v>
    <v>42418ff2-b917-f686-0c9a-63989a9e04e3</v>
    <v>en-US</v>
    <v>Map</v>
  </rv>
  <rv s="1">
    <fb>964.49716799999999</fb>
    <v>8</v>
  </rv>
  <rv s="2">
    <v>126</v>
    <v>6</v>
    <v>409</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129</v>
  </rv>
  <rv s="4">
    <v>https://www.bing.com/search?q=san+diego&amp;form=skydnc</v>
    <v>Learn more on Bing</v>
  </rv>
  <rv s="1">
    <fb>-117.16249999999999</fb>
    <v>9</v>
  </rv>
  <rv s="1">
    <fb>1386932</fb>
    <v>8</v>
  </rv>
  <rv s="16">
    <v>#VALUE!</v>
    <v>410</v>
    <v>118</v>
    <v>San Diego</v>
    <v>4</v>
    <v>5</v>
    <v>Map</v>
    <v>6</v>
    <v>7</v>
    <v>en-US</v>
    <v>dbb1c326-5b67-4591-a264-0929e070e5ee</v>
    <v>536870912</v>
    <v>1</v>
    <v>428</v>
    <v>2011</v>
    <v>2012</v>
    <v>367</v>
    <v>San Diego is a city in the U.S. state of California located alongside the Pacific Ocean in Southern California. With a population of over 1.3 million residents, the city is the eighth-most populous in the United States and the second-most ...</v>
    <v>2013</v>
    <v>2014</v>
    <v>2019</v>
    <v>2020</v>
    <v>2021</v>
    <v>San Diego</v>
    <v>2022</v>
    <v>631</v>
    <v>San Diego</v>
    <v>mdp/vdpid/5073418765945798657</v>
  </rv>
  <rv s="1">
    <fb>11721</fb>
    <v>8</v>
  </rv>
  <rv s="2">
    <v>127</v>
    <v>6</v>
    <v>411</v>
    <v>7</v>
    <v>0</v>
    <v>Image of San Diego County, California</v>
  </rv>
  <rv s="4">
    <v>https://www.bing.com/search?q=san+diego+county+california&amp;form=skydnc</v>
    <v>Learn more on Bing</v>
  </rv>
  <rv s="1">
    <fb>3298634</fb>
    <v>8</v>
  </rv>
  <rv s="12">
    <v>#VALUE!</v>
    <v>412</v>
    <v>85</v>
    <v>San Diego County, California</v>
    <v>86</v>
    <v>5</v>
    <v>Map</v>
    <v>6</v>
    <v>7</v>
    <v>en-US</v>
    <v>42418ff2-b917-f686-0c9a-63989a9e04e3</v>
    <v>536870912</v>
    <v>1</v>
    <v>428</v>
    <v>2024</v>
    <v>367</v>
    <v>San Diego County, officially the County of San Diego, is a county in the southwestern corner of the U.S. state of California. As of the 2020 census, the population was 3,298,634, making it California's second-most populous county and the ...</v>
    <v>2025</v>
    <v>2010</v>
    <v>2026</v>
    <v>San Diego County, California</v>
    <v>2027</v>
    <v>631</v>
    <v>San Diego County, California</v>
    <v>mdp/vdpid/10035035</v>
  </rv>
  <rv s="0">
    <v>536870912</v>
    <v>Halifax, Nova Scotia</v>
    <v>e2ceb648-04df-949d-c24e-15b3bcca0f4d</v>
    <v>en-US</v>
    <v>Map</v>
  </rv>
  <rv s="1">
    <fb>5490.9</fb>
    <v>8</v>
  </rv>
  <rv s="2">
    <v>128</v>
    <v>6</v>
    <v>413</v>
    <v>7</v>
    <v>0</v>
    <v>Image of Halifax, Nova Scotia</v>
  </rv>
  <rv s="1">
    <fb>44.647777777778003</fb>
    <v>9</v>
  </rv>
  <rv s="0">
    <v>805306368</v>
    <v>Michael Savage (Mayor)</v>
    <v>61f89595-a354-541c-ca3b-8ecd3b8dd548</v>
    <v>en-US</v>
    <v>Generic</v>
  </rv>
  <rv s="3">
    <v>130</v>
  </rv>
  <rv s="4">
    <v>https://www.bing.com/search?q=halifax+nova+scotia&amp;form=skydnc</v>
    <v>Learn more on Bing</v>
  </rv>
  <rv s="1">
    <fb>-63.571388888888997</fb>
    <v>9</v>
  </rv>
  <rv s="1">
    <fb>440072</fb>
    <v>8</v>
  </rv>
  <rv s="3">
    <v>131</v>
  </rv>
  <rv s="14">
    <v>#VALUE!</v>
    <v>414</v>
    <v>102</v>
    <v>Halifax, Nova Scotia</v>
    <v>4</v>
    <v>5</v>
    <v>Map</v>
    <v>6</v>
    <v>46</v>
    <v>en-US</v>
    <v>e2ceb648-04df-949d-c24e-15b3bcca0f4d</v>
    <v>536870912</v>
    <v>1</v>
    <v>802</v>
    <v>2030</v>
    <v>739</v>
    <v>Halifax is the capital and largest municipality of the Canadian province of Nova Scotia, and the largest municipality in Atlantic Canada. As of 2022, it is estimated that the population of the Halifax CMA was 480,582, with 348,634 people in its ...</v>
    <v>2031</v>
    <v>2032</v>
    <v>2034</v>
    <v>2035</v>
    <v>2036</v>
    <v>Halifax, Nova Scotia</v>
    <v>2037</v>
    <v>2038</v>
    <v>Halifax, Nova Scotia</v>
    <v>mdp/vdpid/5513012558925135873</v>
  </rv>
  <rv s="0">
    <v>536870912</v>
    <v>Karlsruhe</v>
    <v>2ea25709-b80f-40c5-32b8-354fbd6f9ce0</v>
    <v>en-US</v>
    <v>Map</v>
  </rv>
  <rv s="1">
    <fb>173.42</fb>
    <v>8</v>
  </rv>
  <rv s="2">
    <v>129</v>
    <v>6</v>
    <v>415</v>
    <v>7</v>
    <v>0</v>
    <v>Image of Karlsruhe</v>
  </rv>
  <rv s="1">
    <fb>49.016666666667</fb>
    <v>9</v>
  </rv>
  <rv s="0">
    <v>805306368</v>
    <v>Frank Mentrup (Mayor)</v>
    <v>4c0c3c3f-9ec5-9a3b-de44-acb68095bf01</v>
    <v>en-US</v>
    <v>Generic</v>
  </rv>
  <rv s="3">
    <v>132</v>
  </rv>
  <rv s="4">
    <v>https://www.bing.com/search?q=karlsruhe&amp;form=skydnc</v>
    <v>Learn more on Bing</v>
  </rv>
  <rv s="1">
    <fb>8.4</fb>
    <v>9</v>
  </rv>
  <rv s="1">
    <fb>308707</fb>
    <v>8</v>
  </rv>
  <rv s="5">
    <v>#VALUE!</v>
    <v>416</v>
    <v>2</v>
    <v>Karlsruhe</v>
    <v>4</v>
    <v>5</v>
    <v>Map</v>
    <v>6</v>
    <v>179</v>
    <v>en-US</v>
    <v>2ea25709-b80f-40c5-32b8-354fbd6f9ce0</v>
    <v>536870912</v>
    <v>1</v>
    <v>908</v>
    <v>2041</v>
    <v>863</v>
    <v>Karlsruhe is the third-largest city of the German state of Baden-Württemberg after its capital Stuttgart and Mannheim, and the 22nd-largest city in the nation, with 308,436 inhabitants. It is also a former capital of Baden, a historic region ...</v>
    <v>2042</v>
    <v>2043</v>
    <v>2045</v>
    <v>2046</v>
    <v>2047</v>
    <v>Karlsruhe</v>
    <v>2048</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130</v>
    <v>6</v>
    <v>417</v>
    <v>7</v>
    <v>0</v>
    <v>Image of Aachen</v>
  </rv>
  <rv s="1">
    <fb>50.776206999999999</fb>
    <v>9</v>
  </rv>
  <rv s="0">
    <v>805306368</v>
    <v>Sibylle Keupen (Mayor)</v>
    <v>b4aa5d31-c0f8-08ea-a3d9-ea2da5fac80f</v>
    <v>en-US</v>
    <v>Generic</v>
  </rv>
  <rv s="3">
    <v>133</v>
  </rv>
  <rv s="4">
    <v>https://www.bing.com/search?q=aachen&amp;form=skydnc</v>
    <v>Learn more on Bing</v>
  </rv>
  <rv s="1">
    <fb>6.0837880000000002</fb>
    <v>9</v>
  </rv>
  <rv s="1">
    <fb>252136</fb>
    <v>8</v>
  </rv>
  <rv s="3">
    <v>134</v>
  </rv>
  <rv s="16">
    <v>#VALUE!</v>
    <v>418</v>
    <v>118</v>
    <v>Aachen</v>
    <v>4</v>
    <v>5</v>
    <v>Map</v>
    <v>6</v>
    <v>179</v>
    <v>en-US</v>
    <v>16de4305-8baf-f805-9ecd-21ac102c5e56</v>
    <v>536870912</v>
    <v>1</v>
    <v>2051</v>
    <v>2052</v>
    <v>2053</v>
    <v>863</v>
    <v>Aachen is the 13th-largest city in North Rhine-Westphalia and the 27th-largest city of Germany, with around 252,000 inhabitants. Aachen is located at the northern foothills of the High Fens and the Eifel Mountains. It sits on the Wurm River, a ...</v>
    <v>2054</v>
    <v>2055</v>
    <v>2057</v>
    <v>2058</v>
    <v>2059</v>
    <v>Aachen</v>
    <v>2060</v>
    <v>2061</v>
    <v>Aachen</v>
    <v>mdp/vdpid/7011359114190127105</v>
  </rv>
  <rv s="0">
    <v>536870912</v>
    <v>Tsukuba</v>
    <v>d618b280-ac8e-5236-a972-189ce943b4fe</v>
    <v>en-US</v>
    <v>Map</v>
  </rv>
  <rv s="1">
    <fb>283.72000000000003</fb>
    <v>8</v>
  </rv>
  <rv s="2">
    <v>131</v>
    <v>6</v>
    <v>419</v>
    <v>7</v>
    <v>0</v>
    <v>Image of Tsukuba</v>
  </rv>
  <rv s="1">
    <fb>36.083472222222198</fb>
    <v>9</v>
  </rv>
  <rv s="0">
    <v>805306368</v>
    <v>Tatsuo Igarashi (Mayor)</v>
    <v>e9b40cad-3b7a-ce36-dbbf-ab2294e2b1c2</v>
    <v>en-US</v>
    <v>Generic</v>
  </rv>
  <rv s="3">
    <v>135</v>
  </rv>
  <rv s="4">
    <v>https://www.bing.com/search?q=tsukuba&amp;form=skydnc</v>
    <v>Learn more on Bing</v>
  </rv>
  <rv s="1">
    <fb>140.07644444444401</fb>
    <v>9</v>
  </rv>
  <rv s="1">
    <fb>246647</fb>
    <v>8</v>
  </rv>
  <rv s="5">
    <v>#VALUE!</v>
    <v>420</v>
    <v>2</v>
    <v>Tsukuba</v>
    <v>4</v>
    <v>5</v>
    <v>Map</v>
    <v>6</v>
    <v>46</v>
    <v>en-US</v>
    <v>d618b280-ac8e-5236-a972-189ce943b4fe</v>
    <v>536870912</v>
    <v>1</v>
    <v>144</v>
    <v>2064</v>
    <v>87</v>
    <v>Tsukuba is a city located in Ibaraki Prefecture, Japan. As of July 1, 2020, the city had an estimated population of 244,528 in 108,669 households and a population density of 862 persons per km². The percentage of the population aged over 65 was ...</v>
    <v>2065</v>
    <v>2066</v>
    <v>2068</v>
    <v>2069</v>
    <v>2070</v>
    <v>Tsukuba</v>
    <v>2071</v>
    <v>Tsukuba</v>
    <v>mdp/vdpid/7932726455157391361</v>
  </rv>
  <rv s="0">
    <v>536870912</v>
    <v>Columbus, Ohio</v>
    <v>5b78da0b-6447-4f71-92b2-f1fafe94ba51</v>
    <v>en-US</v>
    <v>Map</v>
  </rv>
  <rv s="0">
    <v>536870912</v>
    <v>Delaware County</v>
    <v>342d16f2-de3a-9229-db4d-46d6741911b6</v>
    <v>en-US</v>
    <v>Map</v>
  </rv>
  <rv s="1">
    <fb>581.03130599999997</fb>
    <v>8</v>
  </rv>
  <rv s="2">
    <v>132</v>
    <v>6</v>
    <v>421</v>
    <v>7</v>
    <v>0</v>
    <v>Image of Columbus, Ohio</v>
  </rv>
  <rv s="1">
    <fb>39.962222222222202</fb>
    <v>9</v>
  </rv>
  <rv s="0">
    <v>805306368</v>
    <v>Andrew Ginther (Mayor)</v>
    <v>265b4059-0439-3e4a-ef5c-8d2edfb2bf46</v>
    <v>en-US</v>
    <v>Generic</v>
  </rv>
  <rv s="3">
    <v>136</v>
  </rv>
  <rv s="4">
    <v>https://www.bing.com/search?q=columbus+ohio&amp;form=skydnc</v>
    <v>Learn more on Bing</v>
  </rv>
  <rv s="1">
    <fb>-83.000555555555593</fb>
    <v>9</v>
  </rv>
  <rv s="1">
    <fb>905748</fb>
    <v>8</v>
  </rv>
  <rv s="11">
    <v>#VALUE!</v>
    <v>422</v>
    <v>82</v>
    <v>Columbus, Ohio</v>
    <v>4</v>
    <v>5</v>
    <v>Map</v>
    <v>6</v>
    <v>7</v>
    <v>en-US</v>
    <v>5b78da0b-6447-4f71-92b2-f1fafe94ba51</v>
    <v>536870912</v>
    <v>1</v>
    <v>458</v>
    <v>2074</v>
    <v>2075</v>
    <v>367</v>
    <v>Columbus is the capital and most populous city of the U.S. state of Ohio. With a 2020 census population of 905,748, it is the 14th-most populous city in the U.S., the second-most populous city in the Midwest after Chicago, and the third-most ...</v>
    <v>2076</v>
    <v>2077</v>
    <v>2079</v>
    <v>2080</v>
    <v>2081</v>
    <v>Columbus, Ohio</v>
    <v>2082</v>
    <v>Columbus, Ohio</v>
    <v>mdp/vdpid/5480154750756323330</v>
  </rv>
  <rv s="0">
    <v>536870912</v>
    <v>Stillwater, Oklahoma</v>
    <v>9f500d37-adc5-1481-118a-4d2525ba081a</v>
    <v>en-US</v>
    <v>Map</v>
  </rv>
  <rv s="0">
    <v>536870912</v>
    <v>Payne County</v>
    <v>5cbc7713-d8cb-289f-e378-51787bf0b967</v>
    <v>en-US</v>
    <v>Map</v>
  </rv>
  <rv s="1">
    <fb>77.730818999999997</fb>
    <v>8</v>
  </rv>
  <rv s="2">
    <v>133</v>
    <v>6</v>
    <v>423</v>
    <v>7</v>
    <v>0</v>
    <v>Image of Stillwater, Oklahoma</v>
  </rv>
  <rv s="1">
    <fb>36.113444444444397</fb>
    <v>9</v>
  </rv>
  <rv s="0">
    <v>805306368</v>
    <v>Will Joyce (Mayor)</v>
    <v>4e052621-7fcb-4c83-8c85-080762757752</v>
    <v>en-US</v>
    <v>Generic</v>
  </rv>
  <rv s="3">
    <v>137</v>
  </rv>
  <rv s="4">
    <v>https://www.bing.com/search?q=stillwater+oklahoma&amp;form=skydnc</v>
    <v>Learn more on Bing</v>
  </rv>
  <rv s="1">
    <fb>-97.058638888888893</fb>
    <v>9</v>
  </rv>
  <rv s="1">
    <fb>48394</fb>
    <v>8</v>
  </rv>
  <rv s="16">
    <v>#VALUE!</v>
    <v>424</v>
    <v>118</v>
    <v>Stillwater, Oklahoma</v>
    <v>4</v>
    <v>5</v>
    <v>Map</v>
    <v>6</v>
    <v>7</v>
    <v>en-US</v>
    <v>9f500d37-adc5-1481-118a-4d2525ba081a</v>
    <v>536870912</v>
    <v>1</v>
    <v>459</v>
    <v>2085</v>
    <v>2086</v>
    <v>367</v>
    <v>Stillwater is the tenth-largest city in the U.S. state of Oklahoma. It is the county seat of Payne County, Oklahoma. It is located in north-central Oklahoma at the intersection of U.S. Route 177 and State Highway 51. As of the 2020 census, the ...</v>
    <v>2087</v>
    <v>2088</v>
    <v>2090</v>
    <v>2091</v>
    <v>2092</v>
    <v>Stillwater, Oklahoma</v>
    <v>2093</v>
    <v>381</v>
    <v>Stillwater, Oklahoma</v>
    <v>mdp/vdpid/5095325061603131393</v>
  </rv>
  <rv s="0">
    <v>536870912</v>
    <v>Tempe, Arizona</v>
    <v>47bf306c-e7f2-41f5-a9dd-3e9003176d17</v>
    <v>en-US</v>
    <v>Map</v>
  </rv>
  <rv s="0">
    <v>536870912</v>
    <v>Maricopa County</v>
    <v>385e4056-0008-58a2-b460-55f838262318</v>
    <v>en-US</v>
    <v>Map</v>
  </rv>
  <rv s="1">
    <fb>104.18479600000001</fb>
    <v>8</v>
  </rv>
  <rv s="2">
    <v>134</v>
    <v>6</v>
    <v>425</v>
    <v>7</v>
    <v>0</v>
    <v>Image of Tempe, Arizona</v>
  </rv>
  <rv s="1">
    <fb>33.425555555555597</fb>
    <v>9</v>
  </rv>
  <rv s="0">
    <v>805306368</v>
    <v>Corey Woods (Mayor)</v>
    <v>d64fc925-a214-a079-9320-966014428ea2</v>
    <v>en-US</v>
    <v>Generic</v>
  </rv>
  <rv s="3">
    <v>138</v>
  </rv>
  <rv s="4">
    <v>https://www.bing.com/search?q=tempe+arizona&amp;form=skydnc</v>
    <v>Learn more on Bing</v>
  </rv>
  <rv s="1">
    <fb>-111.94</fb>
    <v>9</v>
  </rv>
  <rv s="1">
    <fb>180587</fb>
    <v>8</v>
  </rv>
  <rv s="16">
    <v>#VALUE!</v>
    <v>426</v>
    <v>118</v>
    <v>Tempe, Arizona</v>
    <v>4</v>
    <v>5</v>
    <v>Map</v>
    <v>6</v>
    <v>7</v>
    <v>en-US</v>
    <v>47bf306c-e7f2-41f5-a9dd-3e9003176d17</v>
    <v>536870912</v>
    <v>1</v>
    <v>426</v>
    <v>2096</v>
    <v>2097</v>
    <v>367</v>
    <v>Tempe is a city in Maricopa County, Arizona, United States, with the Census Bureau reporting a 2020 population of 180,587. The city is named after the Vale of Tempe in Greece. Tempe is located in the East Valley section of metropolitan Phoenix; ...</v>
    <v>2098</v>
    <v>2099</v>
    <v>2101</v>
    <v>2102</v>
    <v>2103</v>
    <v>Tempe, Arizona</v>
    <v>2104</v>
    <v>1445</v>
    <v>Tempe, Arizona</v>
    <v>mdp/vdpid/5098091608801280001</v>
  </rv>
  <rv s="0">
    <v>536870912</v>
    <v>St. Louis</v>
    <v>e418c908-10a1-4800-815f-406c679d8e13</v>
    <v>en-US</v>
    <v>Map</v>
  </rv>
  <rv s="1">
    <fb>171.02625</fb>
    <v>8</v>
  </rv>
  <rv s="2">
    <v>135</v>
    <v>6</v>
    <v>427</v>
    <v>7</v>
    <v>0</v>
    <v>Image of St. Louis</v>
  </rv>
  <rv s="4">
    <v>https://www.bing.com/search?q=st.+louis+missouri&amp;form=skydnc</v>
    <v>Learn more on Bing</v>
  </rv>
  <rv s="1">
    <fb>301578</fb>
    <v>8</v>
  </rv>
  <rv s="31">
    <v>#VALUE!</v>
    <v>428</v>
    <v>429</v>
    <v>St. Louis</v>
    <v>86</v>
    <v>5</v>
    <v>Map</v>
    <v>6</v>
    <v>7</v>
    <v>en-US</v>
    <v>e418c908-10a1-4800-815f-406c679d8e13</v>
    <v>536870912</v>
    <v>1</v>
    <v>448</v>
    <v>2107</v>
    <v>367</v>
    <v>St. Louis is an independent city in the U.S. state of Missouri. It is located near the confluence of the Mississippi and the Missouri rivers. In 2020, the city proper had a population of 301,578, while its bi-state metropolitan area, which ...</v>
    <v>2108</v>
    <v>2109</v>
    <v>St. Louis</v>
    <v>2110</v>
    <v>381</v>
    <v>St. Louis</v>
    <v>mdp/vdpid/5096642009372819458</v>
  </rv>
  <rv s="0">
    <v>536870912</v>
    <v>Clemson, South Carolina</v>
    <v>ec1c5457-2e06-5604-5b11-17822106b236</v>
    <v>en-US</v>
    <v>Map</v>
  </rv>
  <rv s="0">
    <v>536870912</v>
    <v>Pickens County</v>
    <v>d71b1ca3-732a-dca6-70e3-11a1880b2026</v>
    <v>en-US</v>
    <v>Map</v>
  </rv>
  <rv s="1">
    <fb>20.384834000000001</fb>
    <v>8</v>
  </rv>
  <rv s="2">
    <v>136</v>
    <v>6</v>
    <v>430</v>
    <v>7</v>
    <v>0</v>
    <v>Image of Clemson, South Carolina</v>
  </rv>
  <rv s="1">
    <fb>34.685000000000002</fb>
    <v>9</v>
  </rv>
  <rv s="4">
    <v>https://www.bing.com/search?q=clemson+sc&amp;form=skydnc</v>
    <v>Learn more on Bing</v>
  </rv>
  <rv s="1">
    <fb>-82.814722222222002</fb>
    <v>9</v>
  </rv>
  <rv s="1">
    <fb>17681</fb>
    <v>8</v>
  </rv>
  <rv s="18">
    <v>#VALUE!</v>
    <v>431</v>
    <v>132</v>
    <v>Clemson, South Carolina</v>
    <v>4</v>
    <v>5</v>
    <v>Map</v>
    <v>6</v>
    <v>7</v>
    <v>en-US</v>
    <v>ec1c5457-2e06-5604-5b11-17822106b236</v>
    <v>536870912</v>
    <v>1</v>
    <v>464</v>
    <v>2113</v>
    <v>2114</v>
    <v>367</v>
    <v>Clemson is a city in Pickens and Anderson counties in the U.S. state of South Carolina. Clemson is home to Clemson University; in 2015, the Princeton Review cited the town of Clemson as ranking #1 in the United States for "town-and-gown" ...</v>
    <v>2115</v>
    <v>2116</v>
    <v>2117</v>
    <v>2118</v>
    <v>Clemson, South Carolina</v>
    <v>2119</v>
    <v>Clemson, South Carolina</v>
    <v>mdp/vdpid/5484700030239506433</v>
  </rv>
  <rv s="0">
    <v>536870912</v>
    <v>College Station, Texas</v>
    <v>b2094016-bb67-474f-80d3-22fdfcee1175</v>
    <v>en-US</v>
    <v>Map</v>
  </rv>
  <rv s="0">
    <v>536870912</v>
    <v>Brazos County</v>
    <v>d3d68b68-2350-fe52-ee1a-1d3159b7dbff</v>
    <v>en-US</v>
    <v>Map</v>
  </rv>
  <rv s="1">
    <fb>132.44009399999999</fb>
    <v>8</v>
  </rv>
  <rv s="2">
    <v>137</v>
    <v>6</v>
    <v>432</v>
    <v>7</v>
    <v>0</v>
    <v>Image of College Station, Texas</v>
  </rv>
  <rv s="1">
    <fb>30.601388888889002</fb>
    <v>9</v>
  </rv>
  <rv s="0">
    <v>805306368</v>
    <v>John Nichols (Mayor)</v>
    <v>8aefaab9-eda5-951c-97b0-ef950d040107</v>
    <v>en-US</v>
    <v>Generic</v>
  </rv>
  <rv s="3">
    <v>139</v>
  </rv>
  <rv s="4">
    <v>https://www.bing.com/search?q=college+station+texas&amp;form=skydnc</v>
    <v>Learn more on Bing</v>
  </rv>
  <rv s="1">
    <fb>-96.314444444444007</fb>
    <v>9</v>
  </rv>
  <rv s="1">
    <fb>120511</fb>
    <v>8</v>
  </rv>
  <rv s="11">
    <v>#VALUE!</v>
    <v>433</v>
    <v>82</v>
    <v>College Station, Texas</v>
    <v>4</v>
    <v>5</v>
    <v>Map</v>
    <v>6</v>
    <v>7</v>
    <v>en-US</v>
    <v>b2094016-bb67-474f-80d3-22fdfcee1175</v>
    <v>536870912</v>
    <v>1</v>
    <v>364</v>
    <v>2122</v>
    <v>2123</v>
    <v>367</v>
    <v>College Station is a city in Brazos County, Texas, United States, situated in East-Central Texas in the heart of the Brazos Valley, towards the eastern edge of the region known as the Texas Triangle. It is 83 miles northwest of Houston and 87 ...</v>
    <v>2124</v>
    <v>2125</v>
    <v>2127</v>
    <v>2128</v>
    <v>2129</v>
    <v>College Station, Texas</v>
    <v>2130</v>
    <v>College Station, Texas</v>
    <v>mdp/vdpid/5108952542566416385</v>
  </rv>
  <rv s="0">
    <v>536870912</v>
    <v>Melbourne</v>
    <v>8b583bb3-5207-934d-55d1-8ab5089fd70e</v>
    <v>en-US</v>
    <v>Map</v>
  </rv>
  <rv s="1">
    <fb>1705</fb>
    <v>8</v>
  </rv>
  <rv s="2">
    <v>138</v>
    <v>6</v>
    <v>434</v>
    <v>7</v>
    <v>0</v>
    <v>Image of Melbourne</v>
  </rv>
  <rv s="1">
    <fb>-37.814166666666701</fb>
    <v>9</v>
  </rv>
  <rv s="4">
    <v>https://www.bing.com/search?q=melbourne+australia&amp;form=skydnc</v>
    <v>Learn more on Bing</v>
  </rv>
  <rv s="1">
    <fb>144.963055555556</fb>
    <v>9</v>
  </rv>
  <rv s="1">
    <fb>5031195</fb>
    <v>8</v>
  </rv>
  <rv s="22">
    <v>#VALUE!</v>
    <v>435</v>
    <v>215</v>
    <v>Melbourne</v>
    <v>4</v>
    <v>5</v>
    <v>Map</v>
    <v>6</v>
    <v>179</v>
    <v>en-US</v>
    <v>8b583bb3-5207-934d-55d1-8ab5089fd70e</v>
    <v>536870912</v>
    <v>1</v>
    <v>1073</v>
    <v>2133</v>
    <v>1025</v>
    <v>Melbourne is the capital of the Australian state of Victoria and the second-most populous city in Australia, although the most populous by contiguous urban area. Its name generally refers to a 9,993 km² metropolitan area known as Greater ...</v>
    <v>2134</v>
    <v>2135</v>
    <v>2136</v>
    <v>2137</v>
    <v>Melbourne</v>
    <v>2138</v>
    <v>Melbourne</v>
    <v>mdp/vdpid/8885474514205409281</v>
  </rv>
  <rv s="0">
    <v>536870912</v>
    <v>Philadelphia</v>
    <v>020d4bbf-2971-4236-b87d-c3ec1d7f851c</v>
    <v>en-US</v>
    <v>Map</v>
  </rv>
  <rv s="0">
    <v>536870912</v>
    <v>Philadelphia County</v>
    <v>e8ae5967-e59c-78fc-3b15-d4611f5ddf0e</v>
    <v>en-US</v>
    <v>Map</v>
  </rv>
  <rv s="1">
    <fb>369.60925200000003</fb>
    <v>8</v>
  </rv>
  <rv s="2">
    <v>139</v>
    <v>6</v>
    <v>436</v>
    <v>7</v>
    <v>0</v>
    <v>Image of Philadelphia</v>
  </rv>
  <rv s="1">
    <fb>39.952777777778003</fb>
    <v>9</v>
  </rv>
  <rv s="0">
    <v>805306368</v>
    <v>Cherelle Parker (Mayor)</v>
    <v>5607bb35-1130-5948-05fa-035fb26aa61f</v>
    <v>en-US</v>
    <v>Generic</v>
  </rv>
  <rv s="3">
    <v>140</v>
  </rv>
  <rv s="4">
    <v>https://www.bing.com/search?q=philadelphia&amp;form=skydnc</v>
    <v>Learn more on Bing</v>
  </rv>
  <rv s="1">
    <fb>-75.163611111110995</fb>
    <v>9</v>
  </rv>
  <rv s="1">
    <fb>1603797</fb>
    <v>8</v>
  </rv>
  <rv s="16">
    <v>#VALUE!</v>
    <v>437</v>
    <v>118</v>
    <v>Philadelphia</v>
    <v>4</v>
    <v>5</v>
    <v>Map</v>
    <v>6</v>
    <v>7</v>
    <v>en-US</v>
    <v>020d4bbf-2971-4236-b87d-c3ec1d7f851c</v>
    <v>536870912</v>
    <v>1</v>
    <v>461</v>
    <v>2141</v>
    <v>2142</v>
    <v>367</v>
    <v>Philadelphia, commonly referred to as Philly, is the most populous city in the U.S. state of Pennsylvania and the second-most populous city in the Northeast megalopolis and Mid-Atlantic regions after New York City. Philadelphia is known for its ...</v>
    <v>2143</v>
    <v>2144</v>
    <v>2146</v>
    <v>2147</v>
    <v>2148</v>
    <v>Philadelphia</v>
    <v>2149</v>
    <v>513</v>
    <v>Philadelphia</v>
    <v>mdp/vdpid/5487461586467553286</v>
  </rv>
  <rv s="0">
    <v>536870912</v>
    <v>Denton, Texas</v>
    <v>2c212c6d-7800-45e6-a14d-055dbdc1f270</v>
    <v>en-US</v>
    <v>Map</v>
  </rv>
  <rv s="0">
    <v>536870912</v>
    <v>Denton County</v>
    <v>43d04676-4fda-0025-6915-c164e91a94b6</v>
    <v>en-US</v>
    <v>Map</v>
  </rv>
  <rv s="1">
    <fb>246.273437</fb>
    <v>8</v>
  </rv>
  <rv s="2">
    <v>140</v>
    <v>6</v>
    <v>438</v>
    <v>7</v>
    <v>0</v>
    <v>Image of Denton, Texas</v>
  </rv>
  <rv s="1">
    <fb>33.216666666667003</fb>
    <v>9</v>
  </rv>
  <rv s="3">
    <v>141</v>
  </rv>
  <rv s="4">
    <v>https://www.bing.com/search?q=denton+texas&amp;form=skydnc</v>
    <v>Learn more on Bing</v>
  </rv>
  <rv s="1">
    <fb>-97.133333333332999</fb>
    <v>9</v>
  </rv>
  <rv s="1">
    <fb>139869</fb>
    <v>8</v>
  </rv>
  <rv s="16">
    <v>#VALUE!</v>
    <v>439</v>
    <v>118</v>
    <v>Denton, Texas</v>
    <v>4</v>
    <v>5</v>
    <v>Map</v>
    <v>6</v>
    <v>7</v>
    <v>en-US</v>
    <v>2c212c6d-7800-45e6-a14d-055dbdc1f270</v>
    <v>536870912</v>
    <v>1</v>
    <v>364</v>
    <v>2152</v>
    <v>2153</v>
    <v>367</v>
    <v>Denton is a city in and the county seat of Denton County, Texas, United States. With a population of 139,869 as of 2020, it is the 27th-most populous city in Texas, the 197th-most populous city in the United States, and the 12th-most populous ...</v>
    <v>2154</v>
    <v>2155</v>
    <v>2156</v>
    <v>2157</v>
    <v>2158</v>
    <v>Denton, Texas</v>
    <v>2159</v>
    <v>381</v>
    <v>Denton, Texas</v>
    <v>mdp/vdpid/5107713299898695681</v>
  </rv>
  <rv s="0">
    <v>536870912</v>
    <v>Rolla, Missouri</v>
    <v>84f91989-43c8-86b7-2f0f-b1b55de314bc</v>
    <v>en-US</v>
    <v>Map</v>
  </rv>
  <rv s="0">
    <v>536870912</v>
    <v>Phelps County</v>
    <v>9a7b6489-4863-e149-730f-7fc8f16ca43f</v>
    <v>en-US</v>
    <v>Map</v>
  </rv>
  <rv s="1">
    <fb>31.241475999999999</fb>
    <v>8</v>
  </rv>
  <rv s="2">
    <v>141</v>
    <v>6</v>
    <v>440</v>
    <v>7</v>
    <v>0</v>
    <v>Image of Rolla, Missouri</v>
  </rv>
  <rv s="1">
    <fb>37.948888888889002</fb>
    <v>9</v>
  </rv>
  <rv s="4">
    <v>https://www.bing.com/search?q=rolla+missouri&amp;form=skydnc</v>
    <v>Learn more on Bing</v>
  </rv>
  <rv s="1">
    <fb>-91.763055555555994</fb>
    <v>9</v>
  </rv>
  <rv s="1">
    <fb>19943</fb>
    <v>8</v>
  </rv>
  <rv s="18">
    <v>#VALUE!</v>
    <v>441</v>
    <v>132</v>
    <v>Rolla, Missouri</v>
    <v>4</v>
    <v>5</v>
    <v>Map</v>
    <v>6</v>
    <v>7</v>
    <v>en-US</v>
    <v>84f91989-43c8-86b7-2f0f-b1b55de314bc</v>
    <v>536870912</v>
    <v>1</v>
    <v>448</v>
    <v>2162</v>
    <v>2163</v>
    <v>367</v>
    <v>Rolla is a city in, and the county seat of, Phelps County, Missouri, United States. Its population in the 2020 United States Census was 19,943. It is approximately midway between St. Louis and Springfield along I-44. Its micropolitan statistical ...</v>
    <v>2164</v>
    <v>2165</v>
    <v>2166</v>
    <v>2167</v>
    <v>Rolla, Missouri</v>
    <v>2168</v>
    <v>Rolla, Missouri</v>
    <v>mdp/vdpid/5096524285812408321</v>
  </rv>
  <rv s="0">
    <v>536870912</v>
    <v>Jiaxing</v>
    <v>e43fb3e2-16b6-1b30-4a45-0a72383a14d0</v>
    <v>en-US</v>
    <v>Map</v>
  </rv>
  <rv s="1">
    <fb>4222.87</fb>
    <v>8</v>
  </rv>
  <rv s="2">
    <v>142</v>
    <v>6</v>
    <v>442</v>
    <v>7</v>
    <v>0</v>
    <v>Image of Jiaxing</v>
  </rv>
  <rv s="1">
    <fb>30.752199999999998</fb>
    <v>9</v>
  </rv>
  <rv s="0">
    <v>805306368</v>
    <v>Mao Hongfang (Mayor)</v>
    <v>e60e7f1e-e4f1-417c-066b-37ffdf1b7ab2</v>
    <v>en-US</v>
    <v>Generic</v>
  </rv>
  <rv s="3">
    <v>142</v>
  </rv>
  <rv s="4">
    <v>https://www.bing.com/search?q=jiaxing&amp;form=skydnc</v>
    <v>Learn more on Bing</v>
  </rv>
  <rv s="1">
    <fb>120.75</fb>
    <v>9</v>
  </rv>
  <rv s="1">
    <fb>5400868</fb>
    <v>8</v>
  </rv>
  <rv s="5">
    <v>#VALUE!</v>
    <v>443</v>
    <v>2</v>
    <v>Jiaxing</v>
    <v>4</v>
    <v>5</v>
    <v>Map</v>
    <v>6</v>
    <v>7</v>
    <v>en-US</v>
    <v>e43fb3e2-16b6-1b30-4a45-0a72383a14d0</v>
    <v>536870912</v>
    <v>1</v>
    <v>253</v>
    <v>2171</v>
    <v>191</v>
    <v>Jiaxing, alternately romanized as Kashing, is a prefecture-level city in northern Zhejiang province, China. Lying on the Grand Canal of China, Jiaxing borders Hangzhou to the southwest, Huzhou to the west, Shanghai to the northeast, and the ...</v>
    <v>2172</v>
    <v>2173</v>
    <v>2175</v>
    <v>2176</v>
    <v>2177</v>
    <v>Jiaxing</v>
    <v>2178</v>
    <v>Jiaxing</v>
    <v>mdp/vdpid/7839830914937913345</v>
  </rv>
  <rv s="0">
    <v>536870912</v>
    <v>Münster</v>
    <v>38b7b248-8220-7d91-b35f-1b5b7c4cda5f</v>
    <v>en-US</v>
    <v>Map</v>
  </rv>
  <rv s="0">
    <v>536870912</v>
    <v>Münster Government Region</v>
    <v>b4220e40-3ca7-48bd-96c3-81cd24c664d9</v>
    <v>en-US</v>
    <v>Map</v>
  </rv>
  <rv s="1">
    <fb>303.27999999999997</fb>
    <v>8</v>
  </rv>
  <rv s="2">
    <v>143</v>
    <v>6</v>
    <v>444</v>
    <v>7</v>
    <v>0</v>
    <v>Image of Münster</v>
  </rv>
  <rv s="1">
    <fb>51.962499999999999</fb>
    <v>9</v>
  </rv>
  <rv s="0">
    <v>805306368</v>
    <v>Markus Lewe (Mayor)</v>
    <v>4a73377b-43f7-6968-f85a-94aa5c4a4984</v>
    <v>en-US</v>
    <v>Generic</v>
  </rv>
  <rv s="3">
    <v>143</v>
  </rv>
  <rv s="4">
    <v>https://www.bing.com/search?q=m%c3%bcnster&amp;form=skydnc</v>
    <v>Learn more on Bing</v>
  </rv>
  <rv s="1">
    <fb>7.6255555555556001</fb>
    <v>9</v>
  </rv>
  <rv s="1">
    <fb>320946</fb>
    <v>8</v>
  </rv>
  <rv s="11">
    <v>#VALUE!</v>
    <v>445</v>
    <v>82</v>
    <v>Münster</v>
    <v>4</v>
    <v>5</v>
    <v>Map</v>
    <v>6</v>
    <v>179</v>
    <v>en-US</v>
    <v>38b7b248-8220-7d91-b35f-1b5b7c4cda5f</v>
    <v>536870912</v>
    <v>1</v>
    <v>914</v>
    <v>2181</v>
    <v>2182</v>
    <v>863</v>
    <v>Münster is an independent city in North Rhine-Westphalia, Germany. It is in the northern part of the state and is considered to be the cultural centre of the Westphalia region. It is also a state district capital. Münster was the location of the ...</v>
    <v>2183</v>
    <v>2184</v>
    <v>2186</v>
    <v>2187</v>
    <v>2188</v>
    <v>Münster</v>
    <v>2189</v>
    <v>Münster</v>
    <v>mdp/vdpid/7011437281571504129</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8</v>
  </rv>
  <rv s="0">
    <v>536870912</v>
    <v>South Africa</v>
    <v>38a9fd4a-4f7c-6d91-d6dd-4eed3131672d</v>
    <v>en-US</v>
    <v>Map</v>
  </rv>
  <rv s="2">
    <v>144</v>
    <v>6</v>
    <v>446</v>
    <v>7</v>
    <v>0</v>
    <v>Image of Cape Town</v>
  </rv>
  <rv s="1">
    <fb>-33.925277777777801</fb>
    <v>9</v>
  </rv>
  <rv s="0">
    <v>805306368</v>
    <v>Geordin Hill-Lewis (Mayor)</v>
    <v>53812d1d-36eb-11da-5153-b2672d96c00c</v>
    <v>en-US</v>
    <v>Generic</v>
  </rv>
  <rv s="0">
    <v>805306368</v>
    <v>Eddie Andrews (Deputy mayor)</v>
    <v>ba2f5297-99b4-d6e1-2931-fbffe32c0e59</v>
    <v>en-US</v>
    <v>Generic</v>
  </rv>
  <rv s="3">
    <v>144</v>
  </rv>
  <rv s="4">
    <v>https://www.bing.com/search?q=cape+town+south+africa&amp;form=skydnc</v>
    <v>Learn more on Bing</v>
  </rv>
  <rv s="1">
    <fb>18.4238888888889</fb>
    <v>9</v>
  </rv>
  <rv s="1">
    <fb>433688</fb>
    <v>8</v>
  </rv>
  <rv s="11">
    <v>#VALUE!</v>
    <v>447</v>
    <v>82</v>
    <v>Cape Town</v>
    <v>4</v>
    <v>5</v>
    <v>Map</v>
    <v>6</v>
    <v>274</v>
    <v>en-US</v>
    <v>cc33fb0f-11af-0f77-4d33-216c57f0cc9c</v>
    <v>536870912</v>
    <v>1</v>
    <v>2192</v>
    <v>2193</v>
    <v>2194</v>
    <v>2195</v>
    <v>Cape Town is the legislative capital of South Africa. It is the country's oldest city and the seat of the Parliament of South Africa. It is the country's second-largest city, after Johannesburg, and the largest in the Western Cape. The city is ...</v>
    <v>2196</v>
    <v>2197</v>
    <v>2200</v>
    <v>2201</v>
    <v>2202</v>
    <v>Cape Town</v>
    <v>2203</v>
    <v>Cape Town</v>
    <v>mdp/vdpid/8171922733278429185</v>
  </rv>
  <rv s="1">
    <fb>0.79830020855830996</fb>
    <v>30</v>
  </rv>
  <rv s="1">
    <fb>1221037</fb>
    <v>8</v>
  </rv>
  <rv s="1">
    <fb>80000</fb>
    <v>8</v>
  </rv>
  <rv s="1">
    <fb>20.51</fb>
    <v>31</v>
  </rv>
  <rv s="1">
    <fb>27</fb>
    <v>32</v>
  </rv>
  <rv s="0">
    <v>536870912</v>
    <v>Pretoria</v>
    <v>3fa43cca-3409-4d81-f4f9-2df74e37e177</v>
    <v>en-US</v>
    <v>Map</v>
  </rv>
  <rv s="1">
    <fb>476643.99400000001</fb>
    <v>8</v>
  </rv>
  <rv s="1">
    <fb>158.92793752218699</fb>
    <v>33</v>
  </rv>
  <rv s="1">
    <fb>4.1243507248623905E-2</fb>
    <v>30</v>
  </rv>
  <rv s="1">
    <fb>4197.9070469175304</fb>
    <v>8</v>
  </rv>
  <rv s="1">
    <fb>2.4049999999999998</fb>
    <v>31</v>
  </rv>
  <rv s="1">
    <fb>7.6177365240831296E-2</fb>
    <v>30</v>
  </rv>
  <rv s="1">
    <fb>86.791431691401598</fb>
    <v>34</v>
  </rv>
  <rv s="1">
    <fb>0.92</fb>
    <v>35</v>
  </rv>
  <rv s="1">
    <fb>351431649241.43903</fb>
    <v>36</v>
  </rv>
  <rv s="1">
    <fb>1.0086473</fb>
    <v>30</v>
  </rv>
  <rv s="1">
    <fb>0.22366029999999998</fb>
    <v>30</v>
  </rv>
  <rv s="2">
    <v>145</v>
    <v>6</v>
    <v>449</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145</v>
  </rv>
  <rv s="4">
    <v>https://www.bing.com/search?q=south+africa&amp;form=skydnc</v>
    <v>Learn more on Bing</v>
  </rv>
  <rv s="1">
    <fb>63.856999999999999</fb>
    <v>34</v>
  </rv>
  <rv s="1">
    <fb>1056341440000</fb>
    <v>36</v>
  </rv>
  <rv s="1">
    <fb>119</fb>
    <v>34</v>
  </rv>
  <rv s="3">
    <v>146</v>
  </rv>
  <rv s="1">
    <fb>7.6985469299999998E-2</fb>
    <v>30</v>
  </rv>
  <rv s="1">
    <fb>0.90539999999999998</fb>
    <v>31</v>
  </rv>
  <rv s="1">
    <fb>59893885</fb>
    <v>8</v>
  </rv>
  <rv s="1">
    <fb>0.16500000000000001</fb>
    <v>30</v>
  </rv>
  <rv s="1">
    <fb>0.505</fb>
    <v>30</v>
  </rv>
  <rv s="1">
    <fb>0.68200000000000005</fb>
    <v>30</v>
  </rv>
  <rv s="1">
    <fb>9.0000000000000011E-3</fb>
    <v>30</v>
  </rv>
  <rv s="1">
    <fb>4.8000000000000001E-2</fb>
    <v>30</v>
  </rv>
  <rv s="1">
    <fb>8.199999999999999E-2</fb>
    <v>30</v>
  </rv>
  <rv s="1">
    <fb>0.56016998291015596</fb>
    <v>30</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3">
    <v>147</v>
  </rv>
  <rv s="1">
    <fb>0.27465217966612804</fb>
    <v>30</v>
  </rv>
  <rv s="1">
    <fb>0.29199999999999998</fb>
    <v>30</v>
  </rv>
  <rv s="1">
    <fb>0.28180999755859398</fb>
    <v>37</v>
  </rv>
  <rv s="1">
    <fb>39149717</fb>
    <v>8</v>
  </rv>
  <rv s="24">
    <v>#VALUE!</v>
    <v>452</v>
    <v>242</v>
    <v>South Africa</v>
    <v>4</v>
    <v>5</v>
    <v>Map</v>
    <v>6</v>
    <v>453</v>
    <v>en-US</v>
    <v>38a9fd4a-4f7c-6d91-d6dd-4eed3131672d</v>
    <v>536870912</v>
    <v>1</v>
    <v>ZA</v>
    <v>2205</v>
    <v>2206</v>
    <v>2207</v>
    <v>2208</v>
    <v>2209</v>
    <v>2210</v>
    <v>2211</v>
    <v>2212</v>
    <v>2213</v>
    <v>ZAR</v>
    <v>South Africa, officially the Republic of South Africa, is the southernmost country in Africa. It is bounded to the south by 2,798 kilometres of coastline that stretches along the South Atlantic and Indian Oceans; to the north by the neighbouring ...</v>
    <v>2214</v>
    <v>2215</v>
    <v>2216</v>
    <v>2217</v>
    <v>2218</v>
    <v>2219</v>
    <v>2220</v>
    <v>2221</v>
    <v>2222</v>
    <v>2223</v>
    <v>2224</v>
    <v>2227</v>
    <v>2228</v>
    <v>2229</v>
    <v>2230</v>
    <v>2231</v>
    <v>South Africa</v>
    <v>National anthem of South Africa</v>
    <v>2232</v>
    <v>Republic of South Africa</v>
    <v>2233</v>
    <v>2234</v>
    <v>2235</v>
    <v>2236</v>
    <v>2237</v>
    <v>2238</v>
    <v>2239</v>
    <v>796</v>
    <v>2240</v>
    <v>2241</v>
    <v>2242</v>
    <v>2251</v>
    <v>2252</v>
    <v>2253</v>
    <v>2254</v>
    <v>South Africa</v>
    <v>2255</v>
    <v>mdp/vdpid/209</v>
  </rv>
  <rv s="0">
    <v>536870912</v>
    <v>Brea, California</v>
    <v>a8e2290d-2b75-4880-ac01-46b6accf990d</v>
    <v>en-US</v>
    <v>Map</v>
  </rv>
  <rv s="1">
    <fb>31.658049999999999</fb>
    <v>8</v>
  </rv>
  <rv s="2">
    <v>146</v>
    <v>6</v>
    <v>454</v>
    <v>7</v>
    <v>0</v>
    <v>Image of Brea, California</v>
  </rv>
  <rv s="1">
    <fb>33.923333333332998</fb>
    <v>9</v>
  </rv>
  <rv s="0">
    <v>805306368</v>
    <v>Christine Marick (Mayor)</v>
    <v>4181dcc8-3474-17e2-db7e-ccc1fa6d86ed</v>
    <v>en-US</v>
    <v>Generic</v>
  </rv>
  <rv s="3">
    <v>148</v>
  </rv>
  <rv s="4">
    <v>https://www.bing.com/search?q=brea+california&amp;form=skydnc</v>
    <v>Learn more on Bing</v>
  </rv>
  <rv s="1">
    <fb>-117.88888888888999</fb>
    <v>9</v>
  </rv>
  <rv s="1">
    <fb>47325</fb>
    <v>8</v>
  </rv>
  <rv s="11">
    <v>#VALUE!</v>
    <v>455</v>
    <v>82</v>
    <v>Brea, California</v>
    <v>4</v>
    <v>5</v>
    <v>Map</v>
    <v>6</v>
    <v>7</v>
    <v>en-US</v>
    <v>a8e2290d-2b75-4880-ac01-46b6accf990d</v>
    <v>536870912</v>
    <v>1</v>
    <v>428</v>
    <v>720</v>
    <v>2258</v>
    <v>367</v>
    <v>Brea is a city in northern Orange County, California. The population as of the 2010 census was 39,282. It is 33 miles southeast of Los Angeles. Brea is part of the Los Angeles metropolitan area. The city began as a center of crude oil ...</v>
    <v>2259</v>
    <v>2260</v>
    <v>2262</v>
    <v>2263</v>
    <v>2264</v>
    <v>Brea, California</v>
    <v>2265</v>
    <v>Brea, California</v>
    <v>mdp/vdpid/5061296276050542593</v>
  </rv>
  <rv s="0">
    <v>536870912</v>
    <v>Mumbai</v>
    <v>fbbc8d69-667a-e1ff-34bf-e524be01025d</v>
    <v>en-US</v>
    <v>Map</v>
  </rv>
  <rv s="1">
    <fb>603</fb>
    <v>8</v>
  </rv>
  <rv s="0">
    <v>536870912</v>
    <v>India</v>
    <v>85fa63d3-9596-adb9-b4eb-502273d84f56</v>
    <v>en-US</v>
    <v>Map</v>
  </rv>
  <rv s="2">
    <v>147</v>
    <v>6</v>
    <v>456</v>
    <v>7</v>
    <v>0</v>
    <v>Image of Mumbai</v>
  </rv>
  <rv s="1">
    <fb>19.0758333333333</fb>
    <v>9</v>
  </rv>
  <rv s="4">
    <v>https://www.bing.com/search?q=mumbai+india&amp;form=skydnc</v>
    <v>Learn more on Bing</v>
  </rv>
  <rv s="1">
    <fb>72.877499999999998</fb>
    <v>9</v>
  </rv>
  <rv s="1">
    <fb>15414288</fb>
    <v>8</v>
  </rv>
  <rv s="3">
    <v>149</v>
  </rv>
  <rv s="32">
    <v>#VALUE!</v>
    <v>457</v>
    <v>458</v>
    <v>Mumbai</v>
    <v>4</v>
    <v>5</v>
    <v>Map</v>
    <v>6</v>
    <v>105</v>
    <v>en-US</v>
    <v>fbbc8d69-667a-e1ff-34bf-e524be01025d</v>
    <v>536870912</v>
    <v>1</v>
    <v>2268</v>
    <v>2269</v>
    <v>Mumbai is the capital city of the Indian state of Maharashtra. Mumbai is the de facto financial centre and the most populous city of India with an estimated city proper population of 12.5 million. Mumbai is the centre of the Mumbai Metropolitan ...</v>
    <v>2270</v>
    <v>2271</v>
    <v>2272</v>
    <v>2273</v>
    <v>Mumbai</v>
    <v>2274</v>
    <v>2275</v>
    <v>Mumbai</v>
    <v>mdp/vdpid/-7996806402</v>
  </rv>
  <rv s="1">
    <fb>0.60447196445568596</fb>
    <v>30</v>
  </rv>
  <rv s="1">
    <fb>3287263</fb>
    <v>8</v>
  </rv>
  <rv s="1">
    <fb>3031000</fb>
    <v>8</v>
  </rv>
  <rv s="1">
    <fb>17.856999999999999</fb>
    <v>31</v>
  </rv>
  <rv s="1">
    <fb>91</fb>
    <v>32</v>
  </rv>
  <rv s="0">
    <v>536870912</v>
    <v>New Delhi</v>
    <v>b474d3c7-a39a-d5ba-7426-18e00042f03e</v>
    <v>en-US</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148</v>
    <v>6</v>
    <v>460</v>
    <v>7</v>
    <v>0</v>
    <v>Image of India</v>
  </rv>
  <rv s="1">
    <fb>29.9</fb>
    <v>34</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150</v>
  </rv>
  <rv s="4">
    <v>https://www.bing.com/search?q=india&amp;form=skydnc</v>
    <v>Learn more on Bing</v>
  </rv>
  <rv s="1">
    <fb>69.415999999999997</fb>
    <v>34</v>
  </rv>
  <rv s="1">
    <fb>2179781240000</fb>
    <v>36</v>
  </rv>
  <rv s="1">
    <fb>145</fb>
    <v>34</v>
  </rv>
  <rv s="1">
    <fb>0.3</fb>
    <v>35</v>
  </rv>
  <rv s="3">
    <v>151</v>
  </rv>
  <rv s="1">
    <fb>0.65060906480000003</fb>
    <v>30</v>
  </rv>
  <rv s="1">
    <fb>0.85709999999999997</fb>
    <v>31</v>
  </rv>
  <rv s="1">
    <fb>1417173173</fb>
    <v>8</v>
  </rv>
  <rv s="1">
    <fb>0.20300000000000001</fb>
    <v>30</v>
  </rv>
  <rv s="1">
    <fb>0.317</fb>
    <v>30</v>
  </rv>
  <rv s="1">
    <fb>0.46200000000000002</fb>
    <v>30</v>
  </rv>
  <rv s="1">
    <fb>3.3000000000000002E-2</fb>
    <v>30</v>
  </rv>
  <rv s="1">
    <fb>0.111</fb>
    <v>30</v>
  </rv>
  <rv s="1">
    <fb>0.14699999999999999</fb>
    <v>30</v>
  </rv>
  <rv s="1">
    <fb>0.49292999267578097</fb>
    <v>30</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152</v>
  </rv>
  <rv s="1">
    <fb>0.111799218352875</fb>
    <v>30</v>
  </rv>
  <rv s="1">
    <fb>0.49700000000000005</fb>
    <v>30</v>
  </rv>
  <rv s="1">
    <fb>5.35500001907349E-2</fb>
    <v>37</v>
  </rv>
  <rv s="1">
    <fb>471031528</fb>
    <v>8</v>
  </rv>
  <rv s="6">
    <v>#VALUE!</v>
    <v>464</v>
    <v>28</v>
    <v>India</v>
    <v>4</v>
    <v>5</v>
    <v>Map</v>
    <v>6</v>
    <v>465</v>
    <v>en-US</v>
    <v>85fa63d3-9596-adb9-b4eb-502273d84f56</v>
    <v>536870912</v>
    <v>1</v>
    <v>IN</v>
    <v>2277</v>
    <v>2278</v>
    <v>2279</v>
    <v>2280</v>
    <v>2281</v>
    <v>2282</v>
    <v>2283</v>
    <v>2284</v>
    <v>2285</v>
    <v>INR</v>
    <v>India, officially the Republic of India, is a country in South Asia. It is the seventh-largest country by area; the most populous country as of June 2023; and from the time of its independence in 1947, the world's most populous democracy. ...</v>
    <v>2286</v>
    <v>2287</v>
    <v>2288</v>
    <v>2289</v>
    <v>2290</v>
    <v>2291</v>
    <v>2292</v>
    <v>2293</v>
    <v>2294</v>
    <v>2295</v>
    <v>2267</v>
    <v>2300</v>
    <v>2301</v>
    <v>2302</v>
    <v>2303</v>
    <v>2304</v>
    <v>2305</v>
    <v>India</v>
    <v>Jana Gana Mana</v>
    <v>2306</v>
    <v>भारत गणराज्य</v>
    <v>2307</v>
    <v>2308</v>
    <v>2309</v>
    <v>2310</v>
    <v>2311</v>
    <v>2312</v>
    <v>2313</v>
    <v>133</v>
    <v>2314</v>
    <v>2315</v>
    <v>2316</v>
    <v>2351</v>
    <v>2352</v>
    <v>2275</v>
    <v>2353</v>
    <v>2354</v>
    <v>India</v>
    <v>2355</v>
    <v>mdp/vdpid/113</v>
  </rv>
  <rv s="0">
    <v>536870912</v>
    <v>New Orleans</v>
    <v>465e78cf-aa9a-491f-9167-4520c7110824</v>
    <v>en-US</v>
    <v>Map</v>
  </rv>
  <rv s="1">
    <fb>906.09911399999999</fb>
    <v>8</v>
  </rv>
  <rv s="2">
    <v>149</v>
    <v>6</v>
    <v>466</v>
    <v>7</v>
    <v>0</v>
    <v>Image of New Orleans</v>
  </rv>
  <rv s="1">
    <fb>29.976111111111098</fb>
    <v>9</v>
  </rv>
  <rv s="0">
    <v>805306368</v>
    <v>LaToya Cantrell (Mayor)</v>
    <v>8abdce9d-9729-beae-8682-a480839e76bf</v>
    <v>en-US</v>
    <v>Generic</v>
  </rv>
  <rv s="3">
    <v>153</v>
  </rv>
  <rv s="4">
    <v>https://www.bing.com/search?q=new+orleans&amp;form=skydnc</v>
    <v>Learn more on Bing</v>
  </rv>
  <rv s="1">
    <fb>-90.078333333333305</fb>
    <v>9</v>
  </rv>
  <rv s="1">
    <fb>383997</fb>
    <v>8</v>
  </rv>
  <rv s="5">
    <v>#VALUE!</v>
    <v>467</v>
    <v>2</v>
    <v>New Orleans</v>
    <v>4</v>
    <v>5</v>
    <v>Map</v>
    <v>6</v>
    <v>7</v>
    <v>en-US</v>
    <v>465e78cf-aa9a-491f-9167-4520c7110824</v>
    <v>536870912</v>
    <v>1</v>
    <v>441</v>
    <v>2358</v>
    <v>367</v>
    <v>New Orleans is a consolidated city-parish located along the Mississippi River in the southeastern region of the U.S. state of Louisiana. With a population of 383,997 according to the 2020 U.S. census, it is the most populous city in Louisiana ...</v>
    <v>2359</v>
    <v>2360</v>
    <v>2362</v>
    <v>2363</v>
    <v>2364</v>
    <v>New Orleans</v>
    <v>2365</v>
    <v>New Orleans</v>
    <v>mdp/vdpid/5111285985044332549</v>
  </rv>
  <rv s="0">
    <v>536870912</v>
    <v>Greater Noida</v>
    <v>5a52947a-2ad1-e295-a3fe-07aff91bd849</v>
    <v>en-US</v>
    <v>Map</v>
  </rv>
  <rv s="0">
    <v>536870912</v>
    <v>Gautam Buddh Nagar district</v>
    <v>35fb9185-fc32-cfac-a2e8-47ffeb76ed30</v>
    <v>en-US</v>
    <v>Map</v>
  </rv>
  <rv s="1">
    <fb>20</fb>
    <v>8</v>
  </rv>
  <rv s="2">
    <v>150</v>
    <v>6</v>
    <v>468</v>
    <v>7</v>
    <v>0</v>
    <v>Image of Greater Noida</v>
  </rv>
  <rv s="1">
    <fb>28.496152777778001</fb>
    <v>9</v>
  </rv>
  <rv s="0">
    <v>805306368</v>
    <v>Alok Tandon (Chairman)</v>
    <v>6e00f194-29f6-7b9a-7c74-8a3093640a9e</v>
    <v>en-US</v>
    <v>Generic</v>
  </rv>
  <rv s="3">
    <v>154</v>
  </rv>
  <rv s="4">
    <v>https://www.bing.com/search?q=greater+noida&amp;form=skydnc</v>
    <v>Learn more on Bing</v>
  </rv>
  <rv s="1">
    <fb>77.536011111110994</fb>
    <v>9</v>
  </rv>
  <rv s="1">
    <fb>107676</fb>
    <v>8</v>
  </rv>
  <rv s="33">
    <v>#VALUE!</v>
    <v>470</v>
    <v>471</v>
    <v>Greater Noida</v>
    <v>4</v>
    <v>5</v>
    <v>Map</v>
    <v>6</v>
    <v>274</v>
    <v>en-US</v>
    <v>5a52947a-2ad1-e295-a3fe-07aff91bd849</v>
    <v>536870912</v>
    <v>1</v>
    <v>2368</v>
    <v>2369</v>
    <v>2269</v>
    <v>Greater Noida is a planned city located in the Gautam Buddha Nagar district of the Indian state of Uttar Pradesh. The city was created as an extension of the area under the UP Industrial Area Development Act, of 1976. Situated 30 km southeast of ...</v>
    <v>2370</v>
    <v>2371</v>
    <v>2373</v>
    <v>2374</v>
    <v>2375</v>
    <v>Greater Noida</v>
    <v>2376</v>
    <v>Greater Noida</v>
    <v>mdp/vdpid/7408357580856098817</v>
  </rv>
  <rv s="0">
    <v>536870912</v>
    <v>Vancouver</v>
    <v>d9a176fc-df40-2288-f646-b6bf5b7d4a9b</v>
    <v>en-US</v>
    <v>Map</v>
  </rv>
  <rv s="0">
    <v>536870912</v>
    <v>Metro Vancouver Regional District</v>
    <v>b31526f7-e7da-ece2-8722-ac71bfe24ef9</v>
    <v>en-US</v>
    <v>Map</v>
  </rv>
  <rv s="1">
    <fb>115</fb>
    <v>8</v>
  </rv>
  <rv s="2">
    <v>151</v>
    <v>6</v>
    <v>472</v>
    <v>7</v>
    <v>0</v>
    <v>Image of Vancouver</v>
  </rv>
  <rv s="1">
    <fb>49.260833333333302</fb>
    <v>9</v>
  </rv>
  <rv s="0">
    <v>805306368</v>
    <v>Ken Sim (Mayor)</v>
    <v>d78ae3c3-df7b-6ac7-13c7-86ca46800f71</v>
    <v>en-US</v>
    <v>Generic</v>
  </rv>
  <rv s="3">
    <v>155</v>
  </rv>
  <rv s="4">
    <v>https://www.bing.com/search?q=vancouver+canada&amp;form=skydnc</v>
    <v>Learn more on Bing</v>
  </rv>
  <rv s="1">
    <fb>-123.11388888888899</fb>
    <v>9</v>
  </rv>
  <rv s="1">
    <fb>662248</fb>
    <v>8</v>
  </rv>
  <rv s="11">
    <v>#VALUE!</v>
    <v>473</v>
    <v>82</v>
    <v>Vancouver</v>
    <v>4</v>
    <v>5</v>
    <v>Map</v>
    <v>6</v>
    <v>46</v>
    <v>en-US</v>
    <v>d9a176fc-df40-2288-f646-b6bf5b7d4a9b</v>
    <v>536870912</v>
    <v>1</v>
    <v>812</v>
    <v>2379</v>
    <v>2380</v>
    <v>739</v>
    <v>Vancouver is a major city in western Canada, located in the Lower Mainland region of British Columbia. As the most populous city in the province, the 2021 Canadian census recorded 662,248 people in the city, up from 631,486 in 2016. The Metro ...</v>
    <v>2381</v>
    <v>2382</v>
    <v>2384</v>
    <v>2385</v>
    <v>2386</v>
    <v>Vancouver</v>
    <v>2387</v>
    <v>Vancouver</v>
    <v>mdp/vdpid/4859488649827319809</v>
  </rv>
  <rv s="0">
    <v>536870912</v>
    <v>Bloomington, Indiana</v>
    <v>53f2f3cd-8560-41e1-91dc-9e02f0600f38</v>
    <v>en-US</v>
    <v>Map</v>
  </rv>
  <rv s="0">
    <v>536870912</v>
    <v>Monroe County</v>
    <v>57119ca2-ba80-94e8-9daa-01bd56d39c41</v>
    <v>en-US</v>
    <v>Map</v>
  </rv>
  <rv s="1">
    <fb>60.697470000000003</fb>
    <v>8</v>
  </rv>
  <rv s="2">
    <v>152</v>
    <v>6</v>
    <v>474</v>
    <v>7</v>
    <v>0</v>
    <v>Image of Bloomington, Indiana</v>
  </rv>
  <rv s="1">
    <fb>39.162222222221999</fb>
    <v>9</v>
  </rv>
  <rv s="0">
    <v>805306368</v>
    <v>Kerry Thomson (Mayor)</v>
    <v>dea8695f-2499-5ddb-4dc4-41eee3c66081</v>
    <v>en-US</v>
    <v>Generic</v>
  </rv>
  <rv s="3">
    <v>156</v>
  </rv>
  <rv s="4">
    <v>https://www.bing.com/search?q=bloomington+indiana&amp;form=skydnc</v>
    <v>Learn more on Bing</v>
  </rv>
  <rv s="1">
    <fb>-86.529166666666995</fb>
    <v>9</v>
  </rv>
  <rv s="1">
    <fb>79168</fb>
    <v>8</v>
  </rv>
  <rv s="16">
    <v>#VALUE!</v>
    <v>475</v>
    <v>118</v>
    <v>Bloomington, Indiana</v>
    <v>4</v>
    <v>5</v>
    <v>Map</v>
    <v>6</v>
    <v>7</v>
    <v>en-US</v>
    <v>53f2f3cd-8560-41e1-91dc-9e02f0600f38</v>
    <v>536870912</v>
    <v>1</v>
    <v>437</v>
    <v>2390</v>
    <v>2391</v>
    <v>367</v>
    <v>Bloomington is a city in and the county seat of Monroe County, Indiana, United States. The population was 79,168 at the 2020 census. It is the seventh-largest city in Indiana and the fourth-largest outside the Indianapolis metropolitan area. It ...</v>
    <v>2392</v>
    <v>2393</v>
    <v>2395</v>
    <v>2396</v>
    <v>2397</v>
    <v>Bloomington, Indiana</v>
    <v>2398</v>
    <v>513</v>
    <v>Bloomington, Indiana</v>
    <v>mdp/vdpid/5481459556032708609</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153</v>
    <v>6</v>
    <v>476</v>
    <v>7</v>
    <v>0</v>
    <v>Image of Stockholm</v>
  </rv>
  <rv s="1">
    <fb>59.329444444444</fb>
    <v>9</v>
  </rv>
  <rv s="0">
    <v>805306368</v>
    <v>Karin Wanngård (Mayor)</v>
    <v>ff45a3f2-13a5-6f7f-5794-0b7c2a0d7877</v>
    <v>en-US</v>
    <v>Generic</v>
  </rv>
  <rv s="3">
    <v>157</v>
  </rv>
  <rv s="4">
    <v>https://www.bing.com/search?q=stockholm+sweden&amp;form=skydnc</v>
    <v>Learn more on Bing</v>
  </rv>
  <rv s="1">
    <fb>18.068611111111</fb>
    <v>9</v>
  </rv>
  <rv s="1">
    <fb>984748</fb>
    <v>8</v>
  </rv>
  <rv s="5">
    <v>#VALUE!</v>
    <v>477</v>
    <v>2</v>
    <v>Stockholm</v>
    <v>4</v>
    <v>5</v>
    <v>Map</v>
    <v>6</v>
    <v>179</v>
    <v>en-US</v>
    <v>9daa4a8d-0e69-da3a-672e-16d4743a665b</v>
    <v>536870912</v>
    <v>1</v>
    <v>2401</v>
    <v>2402</v>
    <v>2403</v>
    <v>Stockholm is the capital and most populous city of Sweden as well as the largest urban area in the Nordic countries. Approximately 1 million people live in the municipality, with 2.1 million in the urban area, and 2.4 million in the metropolitan ...</v>
    <v>2404</v>
    <v>2405</v>
    <v>2407</v>
    <v>2408</v>
    <v>2409</v>
    <v>Stockholm</v>
    <v>2410</v>
    <v>Stockholm</v>
    <v>mdp/vdpid/7005763932988112897</v>
  </rv>
  <rv s="0">
    <v>536870912</v>
    <v>Sweden</v>
    <v>a5928099-53c3-11a8-91e6-6fe59b8c4f9a</v>
    <v>en-US</v>
    <v>Map</v>
  </rv>
  <rv s="1">
    <fb>7.4427340355012209E-2</fb>
    <v>30</v>
  </rv>
  <rv s="1">
    <fb>447425.16</fb>
    <v>8</v>
  </rv>
  <rv s="1">
    <fb>30000</fb>
    <v>8</v>
  </rv>
  <rv s="1">
    <fb>11.4</fb>
    <v>31</v>
  </rv>
  <rv s="1">
    <fb>46</fb>
    <v>32</v>
  </rv>
  <rv s="1">
    <fb>43252.264999999999</fb>
    <v>8</v>
  </rv>
  <rv s="1">
    <fb>110.509219846432</fb>
    <v>33</v>
  </rv>
  <rv s="1">
    <fb>1.7841509740383198E-2</fb>
    <v>30</v>
  </rv>
  <rv s="1">
    <fb>13480.148224391</fb>
    <v>8</v>
  </rv>
  <rv s="1">
    <fb>1.76</fb>
    <v>31</v>
  </rv>
  <rv s="1">
    <fb>0.68922933392256491</fb>
    <v>30</v>
  </rv>
  <rv s="1">
    <fb>25.117096134653099</fb>
    <v>34</v>
  </rv>
  <rv s="1">
    <fb>1.42</fb>
    <v>35</v>
  </rv>
  <rv s="1">
    <fb>530832908737.862</fb>
    <v>36</v>
  </rv>
  <rv s="1">
    <fb>1.2657537999999999</fb>
    <v>30</v>
  </rv>
  <rv s="1">
    <fb>0.6698824000000001</fb>
    <v>30</v>
  </rv>
  <rv s="2">
    <v>154</v>
    <v>6</v>
    <v>479</v>
    <v>7</v>
    <v>0</v>
    <v>Image of Sweden</v>
  </rv>
  <rv s="1">
    <fb>2.2000000000000002</fb>
    <v>34</v>
  </rv>
  <rv s="0">
    <v>805306368</v>
    <v>Carl XVI Gustaf (Monarch)</v>
    <v>d74145c5-55cc-559b-1761-543f3fbf2fcd</v>
    <v>en-US</v>
    <v>Generic</v>
  </rv>
  <rv s="0">
    <v>805306368</v>
    <v>Ulf Kristersson (Prime minister)</v>
    <v>b10837fe-3ec0-27e8-04f3-230e5f1c436f</v>
    <v>en-US</v>
    <v>Generic</v>
  </rv>
  <rv s="3">
    <v>158</v>
  </rv>
  <rv s="4">
    <v>https://www.bing.com/search?q=sweden&amp;form=skydnc</v>
    <v>Learn more on Bing</v>
  </rv>
  <rv s="1">
    <fb>82.512195121951194</fb>
    <v>34</v>
  </rv>
  <rv s="1">
    <fb>289877140000</fb>
    <v>36</v>
  </rv>
  <rv s="3">
    <v>159</v>
  </rv>
  <rv s="1">
    <fb>0.15191583449999999</fb>
    <v>30</v>
  </rv>
  <rv s="1">
    <fb>3.984</fb>
    <v>31</v>
  </rv>
  <rv s="1">
    <fb>10486941</fb>
    <v>8</v>
  </rv>
  <rv s="1">
    <fb>0.23100000000000001</fb>
    <v>30</v>
  </rv>
  <rv s="1">
    <fb>0.223</fb>
    <v>30</v>
  </rv>
  <rv s="1">
    <fb>0.371</fb>
    <v>30</v>
  </rv>
  <rv s="1">
    <fb>0.03</fb>
    <v>30</v>
  </rv>
  <rv s="1">
    <fb>0.13900000000000001</fb>
    <v>30</v>
  </rv>
  <rv s="1">
    <fb>0.64561996459960891</fb>
    <v>30</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160</v>
  </rv>
  <rv s="1">
    <fb>0.27911031322372698</fb>
    <v>30</v>
  </rv>
  <rv s="1">
    <fb>0.49099999999999999</fb>
    <v>30</v>
  </rv>
  <rv s="1">
    <fb>6.4759998321533202E-2</fb>
    <v>37</v>
  </rv>
  <rv s="1">
    <fb>9021165</fb>
    <v>8</v>
  </rv>
  <rv s="29">
    <v>#VALUE!</v>
    <v>482</v>
    <v>370</v>
    <v>Sweden</v>
    <v>4</v>
    <v>5</v>
    <v>Map</v>
    <v>6</v>
    <v>483</v>
    <v>en-US</v>
    <v>a5928099-53c3-11a8-91e6-6fe59b8c4f9a</v>
    <v>536870912</v>
    <v>1</v>
    <v>SE</v>
    <v>2413</v>
    <v>2414</v>
    <v>2415</v>
    <v>2416</v>
    <v>2417</v>
    <v>2400</v>
    <v>2418</v>
    <v>2419</v>
    <v>2420</v>
    <v>SEK</v>
    <v>Sweden, formally the Kingdom of Sweden, is a Nordic country located on the Scandinavian Peninsula in Northern Europe. It borders Norway to the west and north, Finland to the east, and is connected to Denmark in the southwest by a bridge–tunnel ...</v>
    <v>2421</v>
    <v>2422</v>
    <v>2423</v>
    <v>2424</v>
    <v>2425</v>
    <v>2426</v>
    <v>2427</v>
    <v>2428</v>
    <v>2429</v>
    <v>2430</v>
    <v>2400</v>
    <v>2433</v>
    <v>2434</v>
    <v>2435</v>
    <v>2436</v>
    <v>1831</v>
    <v>Sweden</v>
    <v>Du gamla, du fria</v>
    <v>2437</v>
    <v>Konungariket Sverige</v>
    <v>2438</v>
    <v>2439</v>
    <v>2440</v>
    <v>2441</v>
    <v>2442</v>
    <v>2443</v>
    <v>2444</v>
    <v>509</v>
    <v>2445</v>
    <v>510</v>
    <v>2446</v>
    <v>2467</v>
    <v>2468</v>
    <v>924</v>
    <v>2469</v>
    <v>2470</v>
    <v>Sweden</v>
    <v>2471</v>
    <v>mdp/vdpid/221</v>
  </rv>
  <rv s="0">
    <v>536870912</v>
    <v>Surrey, British Columbia</v>
    <v>31009802-f7b7-6299-07df-10e66f8f91df</v>
    <v>en-US</v>
    <v>Map</v>
  </rv>
  <rv s="1">
    <fb>316.41000000000003</fb>
    <v>8</v>
  </rv>
  <rv s="2">
    <v>155</v>
    <v>6</v>
    <v>484</v>
    <v>7</v>
    <v>0</v>
    <v>Image of Surrey, British Columbia</v>
  </rv>
  <rv s="1">
    <fb>49.183300000000003</fb>
    <v>9</v>
  </rv>
  <rv s="0">
    <v>805306368</v>
    <v>Brenda Locke (Mayor)</v>
    <v>744d470b-5aa4-4aab-b29b-0a678f47f233</v>
    <v>en-US</v>
    <v>Generic</v>
  </rv>
  <rv s="3">
    <v>161</v>
  </rv>
  <rv s="4">
    <v>https://www.bing.com/search?q=surrey+british+columbia&amp;form=skydnc</v>
    <v>Learn more on Bing</v>
  </rv>
  <rv s="1">
    <fb>-122.85</fb>
    <v>9</v>
  </rv>
  <rv s="1">
    <fb>568322</fb>
    <v>8</v>
  </rv>
  <rv s="16">
    <v>#VALUE!</v>
    <v>485</v>
    <v>118</v>
    <v>Surrey, British Columbia</v>
    <v>4</v>
    <v>5</v>
    <v>Map</v>
    <v>6</v>
    <v>46</v>
    <v>en-US</v>
    <v>31009802-f7b7-6299-07df-10e66f8f91df</v>
    <v>536870912</v>
    <v>1</v>
    <v>812</v>
    <v>2379</v>
    <v>2474</v>
    <v>739</v>
    <v>Surrey is a city in British Columbia, Canada. It is located south of the Fraser River on the Canada–United States border. It is a member municipality of the Metro Vancouver regional district and metropolitan area. Mainly a suburban city, Surrey ...</v>
    <v>2475</v>
    <v>2476</v>
    <v>2478</v>
    <v>2479</v>
    <v>2480</v>
    <v>Surrey, British Columbia</v>
    <v>2481</v>
    <v>631</v>
    <v>Surrey, British Columbia</v>
    <v>mdp/vdpid/4859709818446807041</v>
  </rv>
  <rv s="0">
    <v>536870912</v>
    <v>Hamilton, Ontario</v>
    <v>87c4ee59-c759-1660-3cef-413c50c5f7b8</v>
    <v>en-US</v>
    <v>Map</v>
  </rv>
  <rv s="1">
    <fb>1138</fb>
    <v>8</v>
  </rv>
  <rv s="2">
    <v>156</v>
    <v>6</v>
    <v>487</v>
    <v>7</v>
    <v>0</v>
    <v>Image of Hamilton, Ontario</v>
  </rv>
  <rv s="1">
    <fb>43.256666666667002</fb>
    <v>9</v>
  </rv>
  <rv s="0">
    <v>805306368</v>
    <v>Andrea Horwath (Mayor)</v>
    <v>ced56583-9be1-ad65-2c09-1dfda26d83a6</v>
    <v>en-US</v>
    <v>Generic</v>
  </rv>
  <rv s="3">
    <v>162</v>
  </rv>
  <rv s="4">
    <v>https://www.bing.com/search?q=hamilton+ontario&amp;form=skydnc</v>
    <v>Learn more on Bing</v>
  </rv>
  <rv s="1">
    <fb>-79.869166666666999</fb>
    <v>9</v>
  </rv>
  <rv s="1">
    <fb>569353</fb>
    <v>8</v>
  </rv>
  <rv s="14">
    <v>#VALUE!</v>
    <v>488</v>
    <v>102</v>
    <v>Hamilton, Ontario</v>
    <v>4</v>
    <v>5</v>
    <v>Map</v>
    <v>6</v>
    <v>46</v>
    <v>en-US</v>
    <v>87c4ee59-c759-1660-3cef-413c50c5f7b8</v>
    <v>536870912</v>
    <v>1</v>
    <v>737</v>
    <v>2484</v>
    <v>739</v>
    <v>Hamilton is a port city in the Canadian province of Ontario. Hamilton has a population of 569,353, and its census metropolitan area, which encompasses Burlington and Grimsby, has a population of 785,184. The city is situated approximately 45 ...</v>
    <v>2485</v>
    <v>2486</v>
    <v>2488</v>
    <v>2489</v>
    <v>2490</v>
    <v>Hamilton, Ontario</v>
    <v>2491</v>
    <v>513</v>
    <v>Hamilton, Ontario</v>
    <v>mdp/vdpid/5479628493698367489</v>
  </rv>
  <rv s="0">
    <v>536870912</v>
    <v>London, Ontario</v>
    <v>dc3855af-4543-4e04-a3d2-f4cf6e146b01</v>
    <v>en-US</v>
    <v>Map</v>
  </rv>
  <rv s="0">
    <v>536870912</v>
    <v>Middlesex County</v>
    <v>d8d8970d-19e8-d55e-c434-f28f6bc5c4a7</v>
    <v>en-US</v>
    <v>Map</v>
  </rv>
  <rv s="1">
    <fb>420.57</fb>
    <v>8</v>
  </rv>
  <rv s="2">
    <v>157</v>
    <v>6</v>
    <v>489</v>
    <v>7</v>
    <v>0</v>
    <v>Image of London, Ontario</v>
  </rv>
  <rv s="1">
    <fb>42.983699999999999</fb>
    <v>9</v>
  </rv>
  <rv s="0">
    <v>805306368</v>
    <v>Josh Morgan (Mayor)</v>
    <v>07408828-7316-6953-d04d-418bd74ea39e</v>
    <v>en-US</v>
    <v>Generic</v>
  </rv>
  <rv s="3">
    <v>163</v>
  </rv>
  <rv s="4">
    <v>https://www.bing.com/search?q=london+ontario&amp;form=skydnc</v>
    <v>Learn more on Bing</v>
  </rv>
  <rv s="1">
    <fb>-81.249700000000004</fb>
    <v>9</v>
  </rv>
  <rv s="1">
    <fb>422324</fb>
    <v>8</v>
  </rv>
  <rv s="16">
    <v>#VALUE!</v>
    <v>490</v>
    <v>118</v>
    <v>London, Ontario</v>
    <v>4</v>
    <v>5</v>
    <v>Map</v>
    <v>6</v>
    <v>46</v>
    <v>en-US</v>
    <v>dc3855af-4543-4e04-a3d2-f4cf6e146b01</v>
    <v>536870912</v>
    <v>1</v>
    <v>737</v>
    <v>2494</v>
    <v>2495</v>
    <v>739</v>
    <v>London is a city in southwestern Ontario, Canada, along the Quebec City–Windsor Corridor. The city had a population of 422,324 according to the 2021 Canadian census. London is at the confluence of the Thames River and North Thames River, ...</v>
    <v>2496</v>
    <v>2497</v>
    <v>2499</v>
    <v>2500</v>
    <v>2501</v>
    <v>London, Ontario</v>
    <v>2502</v>
    <v>513</v>
    <v>London, Ontario</v>
    <v>mdp/vdpid/5479499133645488129</v>
  </rv>
  <rv s="0">
    <v>536870912</v>
    <v>Liverpool</v>
    <v>a5642e81-20ab-a561-17cc-52a63926b210</v>
    <v>en-US</v>
    <v>Map</v>
  </rv>
  <rv s="0">
    <v>536870912</v>
    <v>Merseyside</v>
    <v>8e04c30f-763f-780e-c01f-ccd70d51e4f7</v>
    <v>en-US</v>
    <v>Map</v>
  </rv>
  <rv s="0">
    <v>536870912</v>
    <v>Lancashire</v>
    <v>d2ddd91b-d3db-c97c-d4e1-b66d033659fa</v>
    <v>en-US</v>
    <v>Map</v>
  </rv>
  <rv s="1">
    <fb>111.84</fb>
    <v>8</v>
  </rv>
  <rv s="2">
    <v>158</v>
    <v>6</v>
    <v>491</v>
    <v>7</v>
    <v>0</v>
    <v>Image of Liverpool</v>
  </rv>
  <rv s="1">
    <fb>53.407499999999999</fb>
    <v>9</v>
  </rv>
  <rv s="0">
    <v>805306368</v>
    <v>Mary Rasmussen (Mayor)</v>
    <v>46790953-c8d1-93fb-de01-772f3776c938</v>
    <v>en-US</v>
    <v>Generic</v>
  </rv>
  <rv s="3">
    <v>164</v>
  </rv>
  <rv s="4">
    <v>https://www.bing.com/search?q=liverpool+england&amp;form=skydnc</v>
    <v>Learn more on Bing</v>
  </rv>
  <rv s="1">
    <fb>-2.9919444444444401</fb>
    <v>9</v>
  </rv>
  <rv s="1">
    <fb>513441</fb>
    <v>8</v>
  </rv>
  <rv s="11">
    <v>#VALUE!</v>
    <v>492</v>
    <v>82</v>
    <v>Liverpool</v>
    <v>4</v>
    <v>5</v>
    <v>Map</v>
    <v>6</v>
    <v>109</v>
    <v>en-US</v>
    <v>a5642e81-20ab-a561-17cc-52a63926b210</v>
    <v>536870912</v>
    <v>1</v>
    <v>2505</v>
    <v>2506</v>
    <v>2507</v>
    <v>537</v>
    <v>Liverpool is a city and metropolitan borough in Merseyside, North West England. It had a population of 486,100 at the 2021 census. The city is located on the eastern side of the Mersey Estuary, adjacent to the Irish Sea, and is approximately 178 ...</v>
    <v>2508</v>
    <v>2509</v>
    <v>2511</v>
    <v>2512</v>
    <v>2513</v>
    <v>Liverpool</v>
    <v>2514</v>
    <v>Liverpool</v>
    <v>mdp/vdpid/5470934657153368077</v>
  </rv>
</rvData>
</file>

<file path=xl/richData/rdrichvaluestructure.xml><?xml version="1.0" encoding="utf-8"?>
<rvStructures xmlns="http://schemas.microsoft.com/office/spreadsheetml/2017/richdata" count="3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9">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493">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6">
      <v>10</v>
      <v>73</v>
      <v>74</v>
      <v>74</v>
      <v>13</v>
      <v>74</v>
      <v>74</v>
      <v>74</v>
      <v>75</v>
      <v>74</v>
      <v>75</v>
      <v>74</v>
      <v>74</v>
      <v>76</v>
      <v>16</v>
      <v>73</v>
      <v>76</v>
      <v>18</v>
      <v>74</v>
      <v>20</v>
      <v>76</v>
      <v>75</v>
      <v>76</v>
      <v>22</v>
      <v>23</v>
      <v>25</v>
      <v>76</v>
      <v>73</v>
      <v>76</v>
      <v>76</v>
      <v>26</v>
    </spb>
    <spb s="2">
      <v>5</v>
      <v>Name</v>
      <v>LearnMoreOnLink</v>
    </spb>
    <spb s="17">
      <v>2019</v>
      <v>2019</v>
      <v>square km</v>
      <v>per thousand (2018)</v>
      <v>2022</v>
      <v>2019</v>
      <v>2018</v>
      <v>per liter (2016)</v>
      <v>2019</v>
      <v>years (2018)</v>
      <v>2019</v>
      <v>2019</v>
      <v>2016</v>
      <v>1995</v>
      <v>kilotons per year (2016)</v>
      <v>kWh (2014)</v>
      <v>2014</v>
      <v>2019</v>
      <v>2018</v>
      <v>2018</v>
      <v>2019</v>
    </spb>
    <spb s="0">
      <v xml:space="preserve">Wikipedia	</v>
      <v xml:space="preserve">CC BY-SA 3.0	</v>
      <v xml:space="preserve">https://en.wikipedia.org/wiki/Austin,_Texas	</v>
      <v xml:space="preserve">https://creativecommons.org/licenses/by-sa/3.0	</v>
    </spb>
    <spb s="18">
      <v>80</v>
      <v>80</v>
      <v>80</v>
      <v>80</v>
      <v>80</v>
      <v>80</v>
      <v>80</v>
      <v>80</v>
      <v>80</v>
      <v>80</v>
    </spb>
    <spb s="2">
      <v>6</v>
      <v>Name</v>
      <v>LearnMoreOnLink</v>
    </spb>
    <spb s="0">
      <v xml:space="preserve">Wikipedia	</v>
      <v xml:space="preserve">CC BY-SA 3.0	</v>
      <v xml:space="preserve">https://en.wikipedia.org/wiki/Travis_County,_Texas	</v>
      <v xml:space="preserve">https://creativecommons.org/licenses/by-sa/3.0	</v>
    </spb>
    <spb s="19">
      <v>83</v>
      <v>83</v>
      <v>83</v>
      <v>83</v>
      <v>83</v>
      <v>83</v>
      <v>83</v>
      <v>83</v>
    </spb>
    <spb s="2">
      <v>7</v>
      <v>Name</v>
      <v>LearnMoreOnLink</v>
    </spb>
    <spb s="20">
      <v>3</v>
      <v>3</v>
      <v>3</v>
      <v>3</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21">
      <v>10</v>
      <v>87</v>
      <v>88</v>
      <v>88</v>
      <v>13</v>
      <v>88</v>
      <v>88</v>
      <v>88</v>
      <v>89</v>
      <v>88</v>
      <v>88</v>
      <v>89</v>
      <v>88</v>
      <v>88</v>
      <v>16</v>
      <v>87</v>
      <v>90</v>
      <v>18</v>
      <v>88</v>
      <v>90</v>
      <v>19</v>
      <v>20</v>
      <v>21</v>
      <v>90</v>
      <v>88</v>
      <v>90</v>
      <v>22</v>
      <v>23</v>
      <v>24</v>
      <v>25</v>
      <v>90</v>
      <v>87</v>
      <v>90</v>
      <v>90</v>
      <v>90</v>
      <v>90</v>
      <v>90</v>
      <v>90</v>
      <v>90</v>
      <v>90</v>
      <v>90</v>
      <v>90</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2">
      <v>93</v>
      <v>93</v>
      <v>90</v>
      <v>93</v>
      <v>93</v>
      <v>93</v>
      <v>94</v>
      <v>90</v>
      <v>93</v>
      <v>90</v>
      <v>95</v>
      <v>90</v>
      <v>90</v>
      <v>90</v>
      <v>90</v>
      <v>95</v>
      <v>90</v>
      <v>90</v>
      <v>90</v>
      <v>90</v>
      <v>90</v>
      <v>90</v>
      <v>90</v>
      <v>90</v>
      <v>90</v>
      <v>95</v>
      <v>90</v>
      <v>90</v>
      <v>90</v>
      <v>90</v>
    </spb>
    <spb s="2">
      <v>8</v>
      <v>Name</v>
      <v>LearnMoreOnLink</v>
    </spb>
    <spb s="2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https://en.wikipedia.org/wiki/New_York_City	</v>
      <v xml:space="preserve">https://creativecommons.org/licenses/by-sa/3.0	</v>
    </spb>
    <spb s="1">
      <v>100</v>
      <v>100</v>
      <v>100</v>
      <v>100</v>
      <v>100</v>
      <v>100</v>
      <v>100</v>
      <v>100</v>
      <v>100</v>
    </spb>
    <spb s="2">
      <v>9</v>
      <v>Name</v>
      <v>LearnMoreOnLink</v>
    </spb>
    <spb s="0">
      <v xml:space="preserve">Wikipedia	</v>
      <v xml:space="preserve">CC BY-SA 3.0	</v>
      <v xml:space="preserve">https://en.wikipedia.org/wiki/Ningde	</v>
      <v xml:space="preserve">https://creativecommons.org/licenses/by-sa/3.0	</v>
    </spb>
    <spb s="1">
      <v>103</v>
      <v>103</v>
      <v>103</v>
      <v>103</v>
      <v>103</v>
      <v>103</v>
      <v>103</v>
      <v>103</v>
      <v>103</v>
    </spb>
    <spb s="7">
      <v>square km</v>
      <v>2018</v>
    </spb>
    <spb s="0">
      <v xml:space="preserve">Wikipedia	</v>
      <v xml:space="preserve">CC BY-SA 3.0	</v>
      <v xml:space="preserve">https://en.wikipedia.org/wiki/Stafford	</v>
      <v xml:space="preserve">https://creativecommons.org/licenses/by-sa/3.0	</v>
    </spb>
    <spb s="24">
      <v>106</v>
      <v>106</v>
      <v>106</v>
      <v>106</v>
      <v>106</v>
      <v>106</v>
      <v>106</v>
      <v>106</v>
      <v>106</v>
    </spb>
    <spb s="2">
      <v>10</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110</v>
      <v>111</v>
      <v>111</v>
      <v>13</v>
      <v>111</v>
      <v>111</v>
      <v>111</v>
      <v>112</v>
      <v>111</v>
      <v>111</v>
      <v>112</v>
      <v>111</v>
      <v>111</v>
      <v>113</v>
      <v>16</v>
      <v>110</v>
      <v>113</v>
      <v>18</v>
      <v>111</v>
      <v>113</v>
      <v>19</v>
      <v>20</v>
      <v>21</v>
      <v>113</v>
      <v>113</v>
      <v>111</v>
      <v>113</v>
      <v>22</v>
      <v>23</v>
      <v>24</v>
      <v>25</v>
      <v>113</v>
      <v>110</v>
      <v>113</v>
      <v>113</v>
      <v>113</v>
      <v>113</v>
      <v>113</v>
      <v>113</v>
      <v>113</v>
      <v>113</v>
      <v>113</v>
      <v>113</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8">
      <v>116</v>
      <v>116</v>
      <v>116</v>
      <v>116</v>
      <v>116</v>
      <v>116</v>
      <v>116</v>
      <v>116</v>
      <v>116</v>
      <v>116</v>
    </spb>
    <spb s="2">
      <v>11</v>
      <v>Name</v>
      <v>LearnMoreOnLink</v>
    </spb>
    <spb s="0">
      <v xml:space="preserve">Wikipedia	</v>
      <v xml:space="preserve">CC BY-SA 3.0	</v>
      <v xml:space="preserve">https://en.wikipedia.org/wiki/Reading,_Pennsylvania	</v>
      <v xml:space="preserve">https://creativecommons.org/licenses/by-sa/3.0	</v>
    </spb>
    <spb s="18">
      <v>119</v>
      <v>119</v>
      <v>119</v>
      <v>119</v>
      <v>119</v>
      <v>119</v>
      <v>119</v>
      <v>119</v>
      <v>119</v>
      <v>119</v>
    </spb>
    <spb s="0">
      <v xml:space="preserve">Wikipedia	</v>
      <v xml:space="preserve">CC BY-SA 3.0	</v>
      <v xml:space="preserve">https://en.wikipedia.org/wiki/Berks_County,_Pennsylvania	</v>
      <v xml:space="preserve">https://creativecommons.org/licenses/by-sa/3.0	</v>
    </spb>
    <spb s="19">
      <v>121</v>
      <v>121</v>
      <v>121</v>
      <v>121</v>
      <v>121</v>
      <v>121</v>
      <v>121</v>
      <v>121</v>
    </spb>
    <spb s="2">
      <v>12</v>
      <v>Name</v>
      <v>LearnMoreOnLink</v>
    </spb>
    <spb s="0">
      <v xml:space="preserve">Wikipedia	</v>
      <v xml:space="preserve">CC BY-SA 3.0	</v>
      <v xml:space="preserve">https://en.wikipedia.org/wiki/Mountain_View,_California	</v>
      <v xml:space="preserve">https://creativecommons.org/licenses/by-sa/3.0	</v>
    </spb>
    <spb s="18">
      <v>124</v>
      <v>124</v>
      <v>124</v>
      <v>124</v>
      <v>124</v>
      <v>124</v>
      <v>124</v>
      <v>124</v>
      <v>124</v>
      <v>124</v>
    </spb>
    <spb s="0">
      <v xml:space="preserve">Wikipedia	</v>
      <v xml:space="preserve">CC BY-SA 3.0	</v>
      <v xml:space="preserve">https://en.wikipedia.org/wiki/Santa_Clara_County,_California	</v>
      <v xml:space="preserve">https://creativecommons.org/licenses/by-sa/3.0	</v>
    </spb>
    <spb s="19">
      <v>126</v>
      <v>126</v>
      <v>126</v>
      <v>126</v>
      <v>126</v>
      <v>126</v>
      <v>126</v>
      <v>126</v>
    </spb>
    <spb s="0">
      <v xml:space="preserve">Wikipedia	</v>
      <v xml:space="preserve">CC BY-SA 3.0	</v>
      <v xml:space="preserve">https://en.wikipedia.org/wiki/San_Jose,_California	</v>
      <v xml:space="preserve">https://creativecommons.org/licenses/by-sa/3.0	</v>
    </spb>
    <spb s="18">
      <v>128</v>
      <v>128</v>
      <v>128</v>
      <v>128</v>
      <v>128</v>
      <v>128</v>
      <v>128</v>
      <v>128</v>
      <v>128</v>
      <v>128</v>
    </spb>
    <spb s="0">
      <v xml:space="preserve">Wikipedia	</v>
      <v xml:space="preserve">CC BY-SA 3.0	</v>
      <v xml:space="preserve">https://en.wikipedia.org/wiki/Glendale,_Wisconsin	</v>
      <v xml:space="preserve">https://creativecommons.org/licenses/by-sa/3.0	</v>
    </spb>
    <spb s="18">
      <v>130</v>
      <v>130</v>
      <v>130</v>
      <v>130</v>
      <v>130</v>
      <v>130</v>
      <v>130</v>
      <v>130</v>
      <v>130</v>
      <v>130</v>
    </spb>
    <spb s="2">
      <v>13</v>
      <v>Name</v>
      <v>LearnMoreOnLink</v>
    </spb>
    <spb s="0">
      <v xml:space="preserve">Wikipedia	</v>
      <v xml:space="preserve">CC BY-SA 3.0	</v>
      <v xml:space="preserve">https://en.wikipedia.org/wiki/Milwaukee_County,_Wisconsin	</v>
      <v xml:space="preserve">https://creativecommons.org/licenses/by-sa/3.0	</v>
    </spb>
    <spb s="19">
      <v>133</v>
      <v>133</v>
      <v>133</v>
      <v>133</v>
      <v>133</v>
      <v>133</v>
      <v>133</v>
      <v>133</v>
    </spb>
    <spb s="0">
      <v xml:space="preserve">Wikipedia	</v>
      <v xml:space="preserve">CC BY-SA 3.0	</v>
      <v xml:space="preserve">https://en.wikipedia.org/wiki/Milwaukee	</v>
      <v xml:space="preserve">https://creativecommons.org/licenses/by-sa/3.0	</v>
    </spb>
    <spb s="18">
      <v>135</v>
      <v>135</v>
      <v>135</v>
      <v>135</v>
      <v>135</v>
      <v>135</v>
      <v>135</v>
      <v>135</v>
      <v>135</v>
      <v>135</v>
    </spb>
    <spb s="0">
      <v xml:space="preserve">Wikipedia	</v>
      <v xml:space="preserve">CC BY-SA 3.0	</v>
      <v xml:space="preserve">https://en.wikipedia.org/wiki/Hangzhou	</v>
      <v xml:space="preserve">https://creativecommons.org/licenses/by-sa/3.0	</v>
    </spb>
    <spb s="18">
      <v>137</v>
      <v>137</v>
      <v>137</v>
      <v>137</v>
      <v>137</v>
      <v>137</v>
      <v>137</v>
      <v>137</v>
      <v>137</v>
      <v>137</v>
    </spb>
    <spb s="0">
      <v xml:space="preserve">Wikipedia	</v>
      <v xml:space="preserve">CC BY-SA 3.0	</v>
      <v xml:space="preserve">https://en.wikipedia.org/wiki/Alameda_County,_California	</v>
      <v xml:space="preserve">https://creativecommons.org/licenses/by-sa/3.0	</v>
    </spb>
    <spb s="19">
      <v>139</v>
      <v>139</v>
      <v>139</v>
      <v>139</v>
      <v>139</v>
      <v>139</v>
      <v>139</v>
      <v>139</v>
    </spb>
    <spb s="0">
      <v xml:space="preserve">Wikipedia	</v>
      <v xml:space="preserve">CC BY-SA 3.0	</v>
      <v xml:space="preserve">https://en.wikipedia.org/wiki/San_Leandro,_California	</v>
      <v xml:space="preserve">https://creativecommons.org/licenses/by-sa/3.0	</v>
    </spb>
    <spb s="18">
      <v>141</v>
      <v>141</v>
      <v>141</v>
      <v>141</v>
      <v>141</v>
      <v>141</v>
      <v>141</v>
      <v>141</v>
      <v>141</v>
      <v>141</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8">
      <v>143</v>
      <v>144</v>
      <v>144</v>
      <v>144</v>
      <v>144</v>
      <v>144</v>
      <v>144</v>
      <v>144</v>
      <v>144</v>
      <v>144</v>
    </spb>
    <spb s="0">
      <v xml:space="preserve">Wikipedia	</v>
      <v xml:space="preserve">CC BY-SA 3.0	</v>
      <v xml:space="preserve">https://en.wikipedia.org/wiki/Oakland_County,_Michigan	</v>
      <v xml:space="preserve">https://creativecommons.org/licenses/by-sa/3.0	</v>
    </spb>
    <spb s="19">
      <v>146</v>
      <v>146</v>
      <v>146</v>
      <v>146</v>
      <v>146</v>
      <v>146</v>
      <v>146</v>
      <v>146</v>
    </spb>
    <spb s="0">
      <v xml:space="preserve">Wikipedia	</v>
      <v xml:space="preserve">CC BY-SA 3.0	</v>
      <v xml:space="preserve">https://en.wikipedia.org/wiki/Cypress,_California	</v>
      <v xml:space="preserve">https://creativecommons.org/licenses/by-sa/3.0	</v>
    </spb>
    <spb s="18">
      <v>148</v>
      <v>148</v>
      <v>148</v>
      <v>148</v>
      <v>148</v>
      <v>148</v>
      <v>148</v>
      <v>148</v>
      <v>148</v>
      <v>148</v>
    </spb>
    <spb s="0">
      <v xml:space="preserve">Wikipedia	</v>
      <v xml:space="preserve">CC BY-SA 3.0	</v>
      <v xml:space="preserve">https://en.wikipedia.org/wiki/Orange_County,_California	</v>
      <v xml:space="preserve">https://creativecommons.org/licenses/by-sa/3.0	</v>
    </spb>
    <spb s="19">
      <v>150</v>
      <v>150</v>
      <v>150</v>
      <v>150</v>
      <v>150</v>
      <v>150</v>
      <v>150</v>
      <v>150</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152</v>
      <v>153</v>
      <v>153</v>
      <v>153</v>
      <v>153</v>
      <v>153</v>
      <v>153</v>
      <v>153</v>
      <v>153</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5">
      <v>155</v>
      <v>155</v>
      <v>156</v>
      <v>155</v>
      <v>155</v>
      <v>155</v>
      <v>157</v>
      <v>155</v>
      <v>156</v>
      <v>155</v>
      <v>156</v>
      <v>155</v>
      <v>156</v>
      <v>158</v>
    </spb>
    <spb s="2">
      <v>14</v>
      <v>Name</v>
      <v>LearnMoreOnLink</v>
    </spb>
    <spb s="26">
      <v>square km</v>
      <v>2016</v>
      <v>2020</v>
      <v>2016</v>
      <v>2017-12</v>
      <v>2016</v>
      <v>2016</v>
    </spb>
    <spb s="8">
      <v>14</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163</v>
      <v>164</v>
      <v>164</v>
      <v>13</v>
      <v>164</v>
      <v>164</v>
      <v>164</v>
      <v>165</v>
      <v>164</v>
      <v>164</v>
      <v>165</v>
      <v>164</v>
      <v>164</v>
      <v>166</v>
      <v>16</v>
      <v>163</v>
      <v>166</v>
      <v>18</v>
      <v>164</v>
      <v>166</v>
      <v>19</v>
      <v>20</v>
      <v>21</v>
      <v>166</v>
      <v>166</v>
      <v>164</v>
      <v>166</v>
      <v>22</v>
      <v>23</v>
      <v>24</v>
      <v>25</v>
      <v>166</v>
      <v>163</v>
      <v>166</v>
      <v>166</v>
      <v>166</v>
      <v>166</v>
      <v>166</v>
      <v>166</v>
      <v>166</v>
      <v>166</v>
      <v>166</v>
      <v>166</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8">
      <v>169</v>
      <v>169</v>
      <v>169</v>
      <v>169</v>
      <v>169</v>
      <v>169</v>
      <v>169</v>
      <v>169</v>
      <v>169</v>
      <v>169</v>
    </spb>
    <spb s="0">
      <v xml:space="preserve">Wikipedia	</v>
      <v xml:space="preserve">CC BY-SA 3.0	</v>
      <v xml:space="preserve">https://en.wikipedia.org/wiki/Monroe_County,_New_York	</v>
      <v xml:space="preserve">https://creativecommons.org/licenses/by-sa/3.0	</v>
    </spb>
    <spb s="19">
      <v>171</v>
      <v>171</v>
      <v>171</v>
      <v>171</v>
      <v>171</v>
      <v>171</v>
      <v>171</v>
      <v>171</v>
    </spb>
    <spb s="0">
      <v xml:space="preserve">Wikipedia	</v>
      <v xml:space="preserve">CC BY-SA 3.0	</v>
      <v xml:space="preserve">https://en.wikipedia.org/wiki/Luoyang	</v>
      <v xml:space="preserve">https://creativecommons.org/licenses/by-sa/3.0	</v>
    </spb>
    <spb s="1">
      <v>173</v>
      <v>173</v>
      <v>173</v>
      <v>173</v>
      <v>173</v>
      <v>173</v>
      <v>173</v>
      <v>173</v>
      <v>173</v>
    </spb>
    <spb s="0">
      <v xml:space="preserve">Wikipedia	</v>
      <v xml:space="preserve">CC BY-SA 3.0	</v>
      <v xml:space="preserve">https://en.wikipedia.org/wiki/Hefei	</v>
      <v xml:space="preserve">https://creativecommons.org/licenses/by-sa/3.0	</v>
    </spb>
    <spb s="1">
      <v>175</v>
      <v>175</v>
      <v>175</v>
      <v>175</v>
      <v>175</v>
      <v>175</v>
      <v>175</v>
      <v>175</v>
      <v>175</v>
    </spb>
    <spb s="0">
      <v xml:space="preserve">Wikipedia	</v>
      <v xml:space="preserve">CC BY-SA 3.0	</v>
      <v xml:space="preserve">https://en.wikipedia.org/wiki/Frickenhausen	</v>
      <v xml:space="preserve">https://creativecommons.org/licenses/by-sa/3.0	</v>
    </spb>
    <spb s="1">
      <v>177</v>
      <v>177</v>
      <v>177</v>
      <v>177</v>
      <v>177</v>
      <v>177</v>
      <v>177</v>
      <v>177</v>
      <v>177</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180</v>
      <v>181</v>
      <v>181</v>
      <v>13</v>
      <v>181</v>
      <v>181</v>
      <v>181</v>
      <v>182</v>
      <v>181</v>
      <v>181</v>
      <v>182</v>
      <v>181</v>
      <v>181</v>
      <v>183</v>
      <v>16</v>
      <v>180</v>
      <v>183</v>
      <v>18</v>
      <v>181</v>
      <v>183</v>
      <v>19</v>
      <v>20</v>
      <v>21</v>
      <v>183</v>
      <v>183</v>
      <v>181</v>
      <v>183</v>
      <v>22</v>
      <v>23</v>
      <v>24</v>
      <v>25</v>
      <v>183</v>
      <v>180</v>
      <v>183</v>
      <v>183</v>
      <v>183</v>
      <v>183</v>
      <v>183</v>
      <v>183</v>
      <v>183</v>
      <v>183</v>
      <v>183</v>
      <v>183</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7">
      <v>186</v>
      <v>186</v>
      <v>187</v>
      <v>186</v>
      <v>186</v>
      <v>186</v>
      <v>188</v>
      <v>187</v>
      <v>186</v>
      <v>187</v>
    </spb>
    <spb s="2">
      <v>15</v>
      <v>Name</v>
      <v>LearnMoreOnLink</v>
    </spb>
    <spb s="28">
      <v>square km</v>
      <v>2011</v>
      <v>2022</v>
      <v>2011</v>
      <v>2011</v>
    </spb>
    <spb s="0">
      <v xml:space="preserve">Wikipedia	</v>
      <v xml:space="preserve">CC BY-SA 3.0	</v>
      <v xml:space="preserve">https://en.wikipedia.org/wiki/Richmond,_Virginia	</v>
      <v xml:space="preserve">https://creativecommons.org/licenses/by-sa/3.0	</v>
    </spb>
    <spb s="1">
      <v>192</v>
      <v>192</v>
      <v>192</v>
      <v>192</v>
      <v>192</v>
      <v>192</v>
      <v>192</v>
      <v>192</v>
      <v>192</v>
    </spb>
    <spb s="0">
      <v xml:space="preserve">Wikipedia	</v>
      <v xml:space="preserve">CC BY-SA 3.0	</v>
      <v xml:space="preserve">https://en.wikipedia.org/wiki/Hayward,_California	</v>
      <v xml:space="preserve">https://creativecommons.org/licenses/by-sa/3.0	</v>
    </spb>
    <spb s="18">
      <v>194</v>
      <v>194</v>
      <v>194</v>
      <v>194</v>
      <v>194</v>
      <v>194</v>
      <v>194</v>
      <v>194</v>
      <v>194</v>
      <v>194</v>
    </spb>
    <spb s="0">
      <v xml:space="preserve">Wikipedia	</v>
      <v xml:space="preserve">CC BY-SA 3.0	</v>
      <v xml:space="preserve">https://en.wikipedia.org/wiki/Tucson,_Arizona	</v>
      <v xml:space="preserve">https://creativecommons.org/licenses/by-sa/3.0	</v>
    </spb>
    <spb s="18">
      <v>196</v>
      <v>196</v>
      <v>196</v>
      <v>196</v>
      <v>196</v>
      <v>196</v>
      <v>196</v>
      <v>196</v>
      <v>196</v>
      <v>196</v>
    </spb>
    <spb s="0">
      <v xml:space="preserve">Wikipedia	</v>
      <v xml:space="preserve">CC BY-SA 3.0	</v>
      <v xml:space="preserve">https://en.wikipedia.org/wiki/Pima_County,_Arizona	</v>
      <v xml:space="preserve">https://creativecommons.org/licenses/by-sa/3.0	</v>
    </spb>
    <spb s="19">
      <v>198</v>
      <v>198</v>
      <v>198</v>
      <v>198</v>
      <v>198</v>
      <v>198</v>
      <v>198</v>
      <v>198</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9">
      <v>200</v>
      <v>200</v>
      <v>200</v>
      <v>200</v>
      <v>200</v>
      <v>201</v>
      <v>200</v>
    </spb>
    <spb s="2">
      <v>16</v>
      <v>Name</v>
      <v>LearnMoreOnLink</v>
    </spb>
    <spb s="7">
      <v>square km</v>
      <v>2023</v>
    </spb>
    <spb s="0">
      <v xml:space="preserve">Wikipedia	</v>
      <v xml:space="preserve">CC BY-SA 3.0	</v>
      <v xml:space="preserve">https://en.wikipedia.org/wiki/Minato,_Tokyo	</v>
      <v xml:space="preserve">https://creativecommons.org/licenses/by-sa/3.0	</v>
    </spb>
    <spb s="1">
      <v>205</v>
      <v>205</v>
      <v>205</v>
      <v>205</v>
      <v>205</v>
      <v>205</v>
      <v>205</v>
      <v>205</v>
      <v>205</v>
    </spb>
    <spb s="0">
      <v xml:space="preserve">Wikipedia	</v>
      <v xml:space="preserve">CC BY-SA 3.0	</v>
      <v xml:space="preserve">https://en.wikipedia.org/wiki/Houston	</v>
      <v xml:space="preserve">https://creativecommons.org/licenses/by-sa/3.0	</v>
    </spb>
    <spb s="18">
      <v>207</v>
      <v>207</v>
      <v>207</v>
      <v>207</v>
      <v>207</v>
      <v>207</v>
      <v>207</v>
      <v>207</v>
      <v>207</v>
      <v>207</v>
    </spb>
    <spb s="0">
      <v xml:space="preserve">Wikipedia	</v>
      <v xml:space="preserve">CC BY-SA 3.0	</v>
      <v xml:space="preserve">https://en.wikipedia.org/wiki/Montgomery_County,_Texas	</v>
      <v xml:space="preserve">https://creativecommons.org/licenses/by-sa/3.0	</v>
    </spb>
    <spb s="30">
      <v>209</v>
      <v>209</v>
      <v>209</v>
      <v>209</v>
      <v>209</v>
      <v>209</v>
      <v>209</v>
    </spb>
    <spb s="0">
      <v xml:space="preserve">Wikipedia	</v>
      <v xml:space="preserve">CC BY-SA 3.0	</v>
      <v xml:space="preserve">https://en.wikipedia.org/wiki/Carson_City,_Nevada	</v>
      <v xml:space="preserve">https://creativecommons.org/licenses/by-sa/3.0	</v>
    </spb>
    <spb s="1">
      <v>211</v>
      <v>211</v>
      <v>211</v>
      <v>211</v>
      <v>211</v>
      <v>211</v>
      <v>211</v>
      <v>211</v>
      <v>211</v>
    </spb>
    <spb s="0">
      <v xml:space="preserve">Wikipedia	</v>
      <v xml:space="preserve">CC BY-SA 3.0	</v>
      <v xml:space="preserve">https://en.wikipedia.org/wiki/Brisbane	</v>
      <v xml:space="preserve">https://creativecommons.org/licenses/by-sa/3.0	</v>
    </spb>
    <spb s="1">
      <v>213</v>
      <v>213</v>
      <v>213</v>
      <v>213</v>
      <v>213</v>
      <v>213</v>
      <v>213</v>
      <v>213</v>
      <v>213</v>
    </spb>
    <spb s="2">
      <v>17</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216</v>
      <v>217</v>
      <v>217</v>
      <v>13</v>
      <v>217</v>
      <v>217</v>
      <v>217</v>
      <v>218</v>
      <v>217</v>
      <v>217</v>
      <v>218</v>
      <v>217</v>
      <v>217</v>
      <v>219</v>
      <v>16</v>
      <v>216</v>
      <v>219</v>
      <v>18</v>
      <v>217</v>
      <v>219</v>
      <v>19</v>
      <v>20</v>
      <v>21</v>
      <v>219</v>
      <v>219</v>
      <v>217</v>
      <v>219</v>
      <v>22</v>
      <v>23</v>
      <v>24</v>
      <v>25</v>
      <v>219</v>
      <v>216</v>
      <v>219</v>
      <v>219</v>
      <v>219</v>
      <v>219</v>
      <v>219</v>
      <v>219</v>
      <v>219</v>
      <v>219</v>
      <v>219</v>
      <v>219</v>
      <v>26</v>
    </spb>
    <spb s="2">
      <v>18</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223</v>
      <v>223</v>
      <v>223</v>
      <v>223</v>
      <v>223</v>
      <v>223</v>
      <v>223</v>
      <v>223</v>
      <v>223</v>
    </spb>
    <spb s="0">
      <v xml:space="preserve">Wikipedia	</v>
      <v xml:space="preserve">CC BY-SA 3.0	</v>
      <v xml:space="preserve">https://en.wikipedia.org/wiki/Tel_Aviv	</v>
      <v xml:space="preserve">https://creativecommons.org/licenses/by-sa/3.0	</v>
    </spb>
    <spb s="1">
      <v>225</v>
      <v>225</v>
      <v>225</v>
      <v>225</v>
      <v>225</v>
      <v>225</v>
      <v>225</v>
      <v>225</v>
      <v>225</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227</v>
      <v>228</v>
      <v>228</v>
      <v>13</v>
      <v>228</v>
      <v>228</v>
      <v>228</v>
      <v>229</v>
      <v>228</v>
      <v>228</v>
      <v>229</v>
      <v>228</v>
      <v>228</v>
      <v>230</v>
      <v>16</v>
      <v>227</v>
      <v>230</v>
      <v>18</v>
      <v>228</v>
      <v>230</v>
      <v>19</v>
      <v>20</v>
      <v>21</v>
      <v>230</v>
      <v>230</v>
      <v>228</v>
      <v>230</v>
      <v>22</v>
      <v>23</v>
      <v>24</v>
      <v>25</v>
      <v>230</v>
      <v>227</v>
      <v>230</v>
      <v>230</v>
      <v>230</v>
      <v>230</v>
      <v>230</v>
      <v>230</v>
      <v>230</v>
      <v>230</v>
      <v>230</v>
      <v>230</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233</v>
      <v>233</v>
      <v>233</v>
      <v>233</v>
      <v>233</v>
      <v>233</v>
      <v>233</v>
      <v>233</v>
      <v>233</v>
    </spb>
    <spb s="0">
      <v xml:space="preserve">Wikipedia	</v>
      <v xml:space="preserve">CC BY-SA 3.0	</v>
      <v xml:space="preserve">https://en.wikipedia.org/wiki/Milan	</v>
      <v xml:space="preserve">https://creativecommons.org/licenses/by-sa/3.0	</v>
    </spb>
    <spb s="18">
      <v>235</v>
      <v>235</v>
      <v>235</v>
      <v>235</v>
      <v>235</v>
      <v>235</v>
      <v>235</v>
      <v>235</v>
      <v>235</v>
      <v>235</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31">
      <v>10</v>
      <v>237</v>
      <v>238</v>
      <v>238</v>
      <v>13</v>
      <v>238</v>
      <v>238</v>
      <v>238</v>
      <v>239</v>
      <v>238</v>
      <v>238</v>
      <v>238</v>
      <v>238</v>
      <v>240</v>
      <v>16</v>
      <v>237</v>
      <v>240</v>
      <v>18</v>
      <v>238</v>
      <v>240</v>
      <v>19</v>
      <v>20</v>
      <v>21</v>
      <v>240</v>
      <v>240</v>
      <v>238</v>
      <v>240</v>
      <v>22</v>
      <v>23</v>
      <v>24</v>
      <v>25</v>
      <v>240</v>
      <v>237</v>
      <v>240</v>
      <v>240</v>
      <v>240</v>
      <v>240</v>
      <v>240</v>
      <v>240</v>
      <v>240</v>
      <v>240</v>
      <v>240</v>
      <v>240</v>
      <v>26</v>
    </spb>
    <spb s="2">
      <v>19</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https://en.wikipedia.org/wiki/Berkeley,_California	</v>
      <v xml:space="preserve">https://creativecommons.org/licenses/by-sa/3.0	</v>
    </spb>
    <spb s="18">
      <v>244</v>
      <v>244</v>
      <v>244</v>
      <v>244</v>
      <v>244</v>
      <v>244</v>
      <v>244</v>
      <v>244</v>
      <v>244</v>
      <v>244</v>
    </spb>
    <spb s="0">
      <v xml:space="preserve">Wikipedia	</v>
      <v xml:space="preserve">CC BY-SA 3.0	</v>
      <v xml:space="preserve">https://en.wikipedia.org/wiki/Fremont,_California	</v>
      <v xml:space="preserve">https://creativecommons.org/licenses/by-sa/3.0	</v>
    </spb>
    <spb s="18">
      <v>246</v>
      <v>246</v>
      <v>246</v>
      <v>246</v>
      <v>246</v>
      <v>246</v>
      <v>246</v>
      <v>246</v>
      <v>246</v>
      <v>246</v>
    </spb>
    <spb s="0">
      <v xml:space="preserve">Wikipedia	</v>
      <v xml:space="preserve">CC BY-SA 3.0	</v>
      <v xml:space="preserve">https://en.wikipedia.org/wiki/Woburn,_Massachusetts	</v>
      <v xml:space="preserve">https://creativecommons.org/licenses/by-sa/3.0	</v>
    </spb>
    <spb s="18">
      <v>248</v>
      <v>248</v>
      <v>248</v>
      <v>248</v>
      <v>248</v>
      <v>248</v>
      <v>248</v>
      <v>248</v>
      <v>248</v>
      <v>248</v>
    </spb>
    <spb s="0">
      <v xml:space="preserve">Wikipedia	</v>
      <v xml:space="preserve">CC BY-SA 3.0	</v>
      <v xml:space="preserve">https://en.wikipedia.org/wiki/Middlesex_County,_Massachusetts	</v>
      <v xml:space="preserve">https://creativecommons.org/licenses/by-sa/3.0	</v>
    </spb>
    <spb s="19">
      <v>250</v>
      <v>250</v>
      <v>250</v>
      <v>250</v>
      <v>250</v>
      <v>250</v>
      <v>250</v>
      <v>250</v>
    </spb>
    <spb s="0">
      <v xml:space="preserve">Wikipedia	</v>
      <v xml:space="preserve">CC BY-SA 3.0	</v>
      <v xml:space="preserve">https://en.wikipedia.org/wiki/Cambridge,_Massachusetts	</v>
      <v xml:space="preserve">https://creativecommons.org/licenses/by-sa/3.0	</v>
    </spb>
    <spb s="18">
      <v>252</v>
      <v>252</v>
      <v>252</v>
      <v>252</v>
      <v>252</v>
      <v>252</v>
      <v>252</v>
      <v>252</v>
      <v>252</v>
      <v>252</v>
    </spb>
    <spb s="0">
      <v xml:space="preserve">Wikipedia	</v>
      <v xml:space="preserve">CC BY-SA 3.0	</v>
      <v xml:space="preserve">https://en.wikipedia.org/wiki/Louisville,_Kentucky	</v>
      <v xml:space="preserve">https://creativecommons.org/licenses/by-sa/3.0	</v>
    </spb>
    <spb s="18">
      <v>254</v>
      <v>254</v>
      <v>254</v>
      <v>254</v>
      <v>254</v>
      <v>254</v>
      <v>254</v>
      <v>254</v>
      <v>254</v>
      <v>254</v>
    </spb>
    <spb s="0">
      <v xml:space="preserve">Wikipedia	</v>
      <v xml:space="preserve">CC BY-SA 3.0	</v>
      <v xml:space="preserve">https://en.wikipedia.org/wiki/Jefferson_County,_Kentucky	</v>
      <v xml:space="preserve">https://creativecommons.org/licenses/by-sa/3.0	</v>
    </spb>
    <spb s="19">
      <v>256</v>
      <v>256</v>
      <v>256</v>
      <v>256</v>
      <v>256</v>
      <v>256</v>
      <v>256</v>
      <v>256</v>
    </spb>
    <spb s="0">
      <v xml:space="preserve">Wikipedia	</v>
      <v xml:space="preserve">CC BY-SA 3.0	</v>
      <v xml:space="preserve">https://en.wikipedia.org/wiki/Palo_Alto,_California	</v>
      <v xml:space="preserve">https://creativecommons.org/licenses/by-sa/3.0	</v>
    </spb>
    <spb s="18">
      <v>258</v>
      <v>258</v>
      <v>258</v>
      <v>258</v>
      <v>258</v>
      <v>258</v>
      <v>258</v>
      <v>258</v>
      <v>258</v>
      <v>258</v>
    </spb>
    <spb s="0">
      <v xml:space="preserve">Wikipedia	</v>
      <v xml:space="preserve">CC BY-SA 3.0	</v>
      <v xml:space="preserve">https://en.wikipedia.org/wiki/Irvine,_California	</v>
      <v xml:space="preserve">https://creativecommons.org/licenses/by-sa/3.0	</v>
    </spb>
    <spb s="18">
      <v>260</v>
      <v>260</v>
      <v>260</v>
      <v>260</v>
      <v>260</v>
      <v>260</v>
      <v>260</v>
      <v>260</v>
      <v>260</v>
      <v>260</v>
    </spb>
    <spb s="0">
      <v xml:space="preserve">Wikipedia	</v>
      <v xml:space="preserve">CC BY-SA 3.0	</v>
      <v xml:space="preserve">https://en.wikipedia.org/wiki/Chicago	</v>
      <v xml:space="preserve">https://creativecommons.org/licenses/by-sa/3.0	</v>
    </spb>
    <spb s="18">
      <v>262</v>
      <v>262</v>
      <v>262</v>
      <v>262</v>
      <v>262</v>
      <v>262</v>
      <v>262</v>
      <v>262</v>
      <v>262</v>
      <v>262</v>
    </spb>
    <spb s="0">
      <v xml:space="preserve">Wikipedia	</v>
      <v xml:space="preserve">CC BY-SA 3.0	</v>
      <v xml:space="preserve">https://en.wikipedia.org/wiki/Cook_County,_Illinois	</v>
      <v xml:space="preserve">https://creativecommons.org/licenses/by-sa/3.0	</v>
    </spb>
    <spb s="19">
      <v>264</v>
      <v>264</v>
      <v>264</v>
      <v>264</v>
      <v>264</v>
      <v>264</v>
      <v>264</v>
      <v>264</v>
    </spb>
    <spb s="0">
      <v xml:space="preserve">Wikipedia	</v>
      <v xml:space="preserve">CC BY-SA 3.0	</v>
      <v xml:space="preserve">https://en.wikipedia.org/wiki/Woodinville,_Washington	</v>
      <v xml:space="preserve">https://creativecommons.org/licenses/by-sa/3.0	</v>
    </spb>
    <spb s="18">
      <v>266</v>
      <v>266</v>
      <v>266</v>
      <v>266</v>
      <v>266</v>
      <v>266</v>
      <v>266</v>
      <v>266</v>
      <v>266</v>
      <v>266</v>
    </spb>
    <spb s="0">
      <v xml:space="preserve">Wikipedia	</v>
      <v xml:space="preserve">CC BY-SA 3.0	</v>
      <v xml:space="preserve">https://en.wikipedia.org/wiki/King_County,_Washington	</v>
      <v xml:space="preserve">https://creativecommons.org/licenses/by-sa/3.0	</v>
    </spb>
    <spb s="19">
      <v>268</v>
      <v>268</v>
      <v>268</v>
      <v>268</v>
      <v>268</v>
      <v>268</v>
      <v>268</v>
      <v>268</v>
    </spb>
    <spb s="0">
      <v xml:space="preserve">Wikipedia	</v>
      <v xml:space="preserve">CC BY-SA 3.0	</v>
      <v xml:space="preserve">https://en.wikipedia.org/wiki/Seattle	</v>
      <v xml:space="preserve">https://creativecommons.org/licenses/by-sa/3.0	</v>
    </spb>
    <spb s="18">
      <v>270</v>
      <v>270</v>
      <v>270</v>
      <v>270</v>
      <v>270</v>
      <v>270</v>
      <v>270</v>
      <v>270</v>
      <v>270</v>
      <v>270</v>
    </spb>
    <spb s="0">
      <v xml:space="preserve">Wikipedia	</v>
      <v xml:space="preserve">CC BY-SA 3.0	</v>
      <v xml:space="preserve">https://en.wikipedia.org/wiki/Abingdon-on-Thames	</v>
      <v xml:space="preserve">https://creativecommons.org/licenses/by-sa/3.0	</v>
    </spb>
    <spb s="1">
      <v>272</v>
      <v>272</v>
      <v>272</v>
      <v>272</v>
      <v>272</v>
      <v>272</v>
      <v>272</v>
      <v>272</v>
      <v>272</v>
    </spb>
    <spb s="7">
      <v>square km</v>
      <v>2011</v>
    </spb>
    <spb s="0">
      <v xml:space="preserve">Wikipedia	</v>
      <v xml:space="preserve">CC BY-SA 3.0	</v>
      <v xml:space="preserve">https://en.wikipedia.org/wiki/Stanford,_California	</v>
      <v xml:space="preserve">https://creativecommons.org/licenses/by-sa/3.0	</v>
    </spb>
    <spb s="18">
      <v>275</v>
      <v>275</v>
      <v>275</v>
      <v>275</v>
      <v>275</v>
      <v>275</v>
      <v>275</v>
      <v>275</v>
      <v>275</v>
      <v>275</v>
    </spb>
    <spb s="2">
      <v>20</v>
      <v>Name</v>
      <v>LearnMoreOnLink</v>
    </spb>
    <spb s="0">
      <v xml:space="preserve">Wikipedia	</v>
      <v xml:space="preserve">CC BY-SA 3.0	</v>
      <v xml:space="preserve">https://en.wikipedia.org/wiki/College_Park,_Maryland	</v>
      <v xml:space="preserve">https://creativecommons.org/licenses/by-sa/3.0	</v>
    </spb>
    <spb s="18">
      <v>278</v>
      <v>278</v>
      <v>278</v>
      <v>278</v>
      <v>278</v>
      <v>278</v>
      <v>278</v>
      <v>278</v>
      <v>278</v>
      <v>278</v>
    </spb>
    <spb s="0">
      <v xml:space="preserve">Wikipedia	</v>
      <v xml:space="preserve">CC BY-SA 3.0	</v>
      <v xml:space="preserve">https://en.wikipedia.org/wiki/Prince_George%27s_County,_Maryland	</v>
      <v xml:space="preserve">https://creativecommons.org/licenses/by-sa/3.0	</v>
    </spb>
    <spb s="19">
      <v>280</v>
      <v>280</v>
      <v>280</v>
      <v>280</v>
      <v>280</v>
      <v>280</v>
      <v>280</v>
      <v>280</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32">
      <v>282</v>
      <v>283</v>
      <v>284</v>
      <v>284</v>
      <v>283</v>
      <v>282</v>
      <v>284</v>
      <v>284</v>
      <v>284</v>
    </spb>
    <spb s="2">
      <v>21</v>
      <v>Name</v>
      <v>LearnMoreOnLink</v>
    </spb>
    <spb s="33">
      <v>0</v>
      <v>0</v>
    </spb>
    <spb s="34">
      <v>3</v>
      <v>3</v>
      <v>287</v>
      <v>3</v>
    </spb>
    <spb s="35">
      <v>1</v>
      <v>15</v>
    </spb>
    <spb s="36">
      <v>square km</v>
    </spb>
    <spb s="0">
      <v xml:space="preserve">Wikipedia	</v>
      <v xml:space="preserve">CC BY-SA 3.0	</v>
      <v xml:space="preserve">https://en.wikipedia.org/wiki/Centre_County,_Pennsylvania	</v>
      <v xml:space="preserve">https://creativecommons.org/licenses/by-sa/3.0	</v>
    </spb>
    <spb s="19">
      <v>291</v>
      <v>291</v>
      <v>291</v>
      <v>291</v>
      <v>291</v>
      <v>291</v>
      <v>291</v>
      <v>291</v>
    </spb>
    <spb s="0">
      <v xml:space="preserve">Wikipedia	</v>
      <v xml:space="preserve">CC BY-SA 3.0	</v>
      <v xml:space="preserve">https://en.wikipedia.org/wiki/Notre_Dame,_Indiana	</v>
      <v xml:space="preserve">https://creativecommons.org/licenses/by-sa/3.0	</v>
    </spb>
    <spb s="18">
      <v>293</v>
      <v>293</v>
      <v>293</v>
      <v>293</v>
      <v>293</v>
      <v>293</v>
      <v>293</v>
      <v>293</v>
      <v>293</v>
      <v>293</v>
    </spb>
    <spb s="0">
      <v xml:space="preserve">Wikipedia	</v>
      <v xml:space="preserve">CC BY-SA 3.0	</v>
      <v xml:space="preserve">https://en.wikipedia.org/wiki/St._Joseph_County,_Indiana	</v>
      <v xml:space="preserve">https://creativecommons.org/licenses/by-sa/3.0	</v>
    </spb>
    <spb s="19">
      <v>295</v>
      <v>295</v>
      <v>295</v>
      <v>295</v>
      <v>295</v>
      <v>295</v>
      <v>295</v>
      <v>295</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297</v>
      <v>297</v>
      <v>297</v>
      <v>297</v>
      <v>298</v>
      <v>297</v>
      <v>297</v>
      <v>297</v>
      <v>297</v>
    </spb>
    <spb s="7">
      <v>square km</v>
      <v>2017</v>
    </spb>
    <spb s="0">
      <v xml:space="preserve">Wikipedia	</v>
      <v xml:space="preserve">CC BY-SA 3.0	</v>
      <v xml:space="preserve">https://en.wikipedia.org/wiki/Boulder,_Colorado	</v>
      <v xml:space="preserve">https://creativecommons.org/licenses/by-sa/3.0	</v>
    </spb>
    <spb s="18">
      <v>301</v>
      <v>301</v>
      <v>301</v>
      <v>301</v>
      <v>301</v>
      <v>301</v>
      <v>301</v>
      <v>301</v>
      <v>301</v>
      <v>301</v>
    </spb>
    <spb s="0">
      <v xml:space="preserve">Wikipedia	</v>
      <v xml:space="preserve">CC BY-SA 3.0	</v>
      <v xml:space="preserve">https://en.wikipedia.org/wiki/Boulder_County,_Colorado	</v>
      <v xml:space="preserve">https://creativecommons.org/licenses/by-sa/3.0	</v>
    </spb>
    <spb s="19">
      <v>303</v>
      <v>303</v>
      <v>303</v>
      <v>303</v>
      <v>303</v>
      <v>303</v>
      <v>303</v>
      <v>303</v>
    </spb>
    <spb s="0">
      <v xml:space="preserve">Wikipedia	</v>
      <v xml:space="preserve">CC BY-SA 3.0	</v>
      <v xml:space="preserve">https://en.wikipedia.org/wiki/Ann_Arbor,_Michigan	</v>
      <v xml:space="preserve">https://creativecommons.org/licenses/by-sa/3.0	</v>
    </spb>
    <spb s="18">
      <v>305</v>
      <v>305</v>
      <v>305</v>
      <v>305</v>
      <v>305</v>
      <v>305</v>
      <v>305</v>
      <v>305</v>
      <v>305</v>
      <v>305</v>
    </spb>
    <spb s="0">
      <v xml:space="preserve">Wikipedia	</v>
      <v xml:space="preserve">CC BY-SA 3.0	</v>
      <v xml:space="preserve">https://en.wikipedia.org/wiki/Washtenaw_County,_Michigan	</v>
      <v xml:space="preserve">https://creativecommons.org/licenses/by-sa/3.0	</v>
    </spb>
    <spb s="19">
      <v>307</v>
      <v>307</v>
      <v>307</v>
      <v>307</v>
      <v>307</v>
      <v>307</v>
      <v>307</v>
      <v>307</v>
    </spb>
    <spb s="0">
      <v xml:space="preserve">Wikipedia	</v>
      <v xml:space="preserve">CC BY-SA 3.0	</v>
      <v xml:space="preserve">https://en.wikipedia.org/wiki/West_Lafayette,_Indiana	</v>
      <v xml:space="preserve">https://creativecommons.org/licenses/by-sa/3.0	</v>
    </spb>
    <spb s="18">
      <v>309</v>
      <v>309</v>
      <v>309</v>
      <v>309</v>
      <v>309</v>
      <v>309</v>
      <v>309</v>
      <v>309</v>
      <v>309</v>
      <v>309</v>
    </spb>
    <spb s="0">
      <v xml:space="preserve">Wikipedia	</v>
      <v xml:space="preserve">CC BY-SA 3.0	</v>
      <v xml:space="preserve">https://en.wikipedia.org/wiki/Tippecanoe_County,_Indiana	</v>
      <v xml:space="preserve">https://creativecommons.org/licenses/by-sa/3.0	</v>
    </spb>
    <spb s="19">
      <v>311</v>
      <v>311</v>
      <v>311</v>
      <v>311</v>
      <v>311</v>
      <v>311</v>
      <v>311</v>
      <v>311</v>
    </spb>
    <spb s="0">
      <v xml:space="preserve">Wikipedia	</v>
      <v xml:space="preserve">CC BY-SA 3.0	</v>
      <v xml:space="preserve">https://en.wikipedia.org/wiki/Providence,_Rhode_Island	</v>
      <v xml:space="preserve">https://creativecommons.org/licenses/by-sa/3.0	</v>
    </spb>
    <spb s="18">
      <v>313</v>
      <v>313</v>
      <v>313</v>
      <v>313</v>
      <v>313</v>
      <v>313</v>
      <v>313</v>
      <v>313</v>
      <v>313</v>
      <v>313</v>
    </spb>
    <spb s="0">
      <v xml:space="preserve">Wikipedia	</v>
      <v xml:space="preserve">CC BY-SA 3.0	</v>
      <v xml:space="preserve">https://en.wikipedia.org/wiki/Providence_County,_Rhode_Island	</v>
      <v xml:space="preserve">https://creativecommons.org/licenses/by-sa/3.0	</v>
    </spb>
    <spb s="19">
      <v>315</v>
      <v>315</v>
      <v>315</v>
      <v>315</v>
      <v>315</v>
      <v>315</v>
      <v>315</v>
      <v>315</v>
    </spb>
    <spb s="0">
      <v xml:space="preserve">Wikipedia	</v>
      <v xml:space="preserve">CC BY-SA 3.0	</v>
      <v xml:space="preserve">https://en.wikipedia.org/wiki/Urbana,_Illinois	</v>
      <v xml:space="preserve">https://creativecommons.org/licenses/by-sa/3.0	</v>
    </spb>
    <spb s="18">
      <v>317</v>
      <v>317</v>
      <v>317</v>
      <v>317</v>
      <v>317</v>
      <v>317</v>
      <v>317</v>
      <v>317</v>
      <v>317</v>
      <v>317</v>
    </spb>
    <spb s="0">
      <v xml:space="preserve">Wikipedia	</v>
      <v xml:space="preserve">CC BY-SA 3.0	</v>
      <v xml:space="preserve">https://en.wikipedia.org/wiki/Champaign_County,_Illinois	</v>
      <v xml:space="preserve">https://creativecommons.org/licenses/by-sa/3.0	</v>
    </spb>
    <spb s="19">
      <v>319</v>
      <v>319</v>
      <v>319</v>
      <v>319</v>
      <v>319</v>
      <v>319</v>
      <v>319</v>
      <v>319</v>
    </spb>
    <spb s="0">
      <v xml:space="preserve">Wikipedia	</v>
      <v xml:space="preserve">CC BY-SA 3.0	</v>
      <v xml:space="preserve">https://en.wikipedia.org/wiki/Ithaca,_New_York	</v>
      <v xml:space="preserve">https://creativecommons.org/licenses/by-sa/3.0	</v>
    </spb>
    <spb s="18">
      <v>321</v>
      <v>321</v>
      <v>321</v>
      <v>321</v>
      <v>321</v>
      <v>321</v>
      <v>321</v>
      <v>321</v>
      <v>321</v>
      <v>321</v>
    </spb>
    <spb s="0">
      <v xml:space="preserve">Wikipedia	</v>
      <v xml:space="preserve">CC BY-SA 3.0	</v>
      <v xml:space="preserve">https://en.wikipedia.org/wiki/Tompkins_County,_New_York	</v>
      <v xml:space="preserve">https://creativecommons.org/licenses/by-sa/3.0	</v>
    </spb>
    <spb s="19">
      <v>323</v>
      <v>323</v>
      <v>323</v>
      <v>323</v>
      <v>323</v>
      <v>323</v>
      <v>323</v>
      <v>323</v>
    </spb>
    <spb s="0">
      <v xml:space="preserve">Wikipedia	</v>
      <v xml:space="preserve">CC BY-SA 3.0	</v>
      <v xml:space="preserve">https://en.wikipedia.org/wiki/Adelphi,_Maryland	</v>
      <v xml:space="preserve">https://creativecommons.org/licenses/by-sa/3.0	</v>
    </spb>
    <spb s="18">
      <v>325</v>
      <v>325</v>
      <v>325</v>
      <v>325</v>
      <v>325</v>
      <v>325</v>
      <v>325</v>
      <v>325</v>
      <v>325</v>
      <v>325</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8">
      <v>327</v>
      <v>328</v>
      <v>328</v>
      <v>328</v>
      <v>328</v>
      <v>328</v>
      <v>328</v>
      <v>328</v>
      <v>328</v>
      <v>328</v>
    </spb>
    <spb s="0">
      <v xml:space="preserve">Wikipedia	</v>
      <v xml:space="preserve">CC BY-SA 3.0	</v>
      <v xml:space="preserve">https://en.wikipedia.org/wiki/Albuquerque,_New_Mexico	</v>
      <v xml:space="preserve">https://creativecommons.org/licenses/by-sa/3.0	</v>
    </spb>
    <spb s="18">
      <v>330</v>
      <v>330</v>
      <v>330</v>
      <v>330</v>
      <v>330</v>
      <v>330</v>
      <v>330</v>
      <v>330</v>
      <v>330</v>
      <v>330</v>
    </spb>
    <spb s="0">
      <v xml:space="preserve">Wikipedia	</v>
      <v xml:space="preserve">CC BY-SA 3.0	</v>
      <v xml:space="preserve">https://en.wikipedia.org/wiki/Bernalillo_County,_New_Mexico	</v>
      <v xml:space="preserve">https://creativecommons.org/licenses/by-sa/3.0	</v>
    </spb>
    <spb s="19">
      <v>332</v>
      <v>332</v>
      <v>332</v>
      <v>332</v>
      <v>332</v>
      <v>332</v>
      <v>332</v>
      <v>332</v>
    </spb>
    <spb s="37">
      <v>284</v>
      <v>284</v>
      <v>284</v>
      <v>284</v>
      <v>284</v>
      <v>284</v>
      <v>284</v>
      <v>284</v>
    </spb>
    <spb s="2">
      <v>22</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https://en.wikipedia.org/wiki/Butte_County,_California	</v>
      <v xml:space="preserve">https://creativecommons.org/licenses/by-sa/3.0	</v>
    </spb>
    <spb s="19">
      <v>337</v>
      <v>337</v>
      <v>337</v>
      <v>337</v>
      <v>337</v>
      <v>337</v>
      <v>337</v>
      <v>337</v>
    </spb>
    <spb s="0">
      <v xml:space="preserve">Wikipedia	</v>
      <v xml:space="preserve">CC BY-SA 3.0	</v>
      <v xml:space="preserve">https://en.wikipedia.org/wiki/Menlo_Park,_California	</v>
      <v xml:space="preserve">https://creativecommons.org/licenses/by-sa/3.0	</v>
    </spb>
    <spb s="18">
      <v>339</v>
      <v>339</v>
      <v>339</v>
      <v>339</v>
      <v>339</v>
      <v>339</v>
      <v>339</v>
      <v>339</v>
      <v>339</v>
      <v>339</v>
    </spb>
    <spb s="0">
      <v xml:space="preserve">Wikipedia	</v>
      <v xml:space="preserve">CC BY-SA 3.0	</v>
      <v xml:space="preserve">https://en.wikipedia.org/wiki/San_Mateo_County,_California	</v>
      <v xml:space="preserve">https://creativecommons.org/licenses/by-sa/3.0	</v>
    </spb>
    <spb s="19">
      <v>341</v>
      <v>341</v>
      <v>341</v>
      <v>341</v>
      <v>341</v>
      <v>341</v>
      <v>341</v>
      <v>341</v>
    </spb>
    <spb s="0">
      <v xml:space="preserve">Wikipedia	</v>
      <v xml:space="preserve">CC BY-SA 3.0	</v>
      <v xml:space="preserve">https://en.wikipedia.org/wiki/Lexington,_Kentucky	</v>
      <v xml:space="preserve">https://creativecommons.org/licenses/by-sa/3.0	</v>
    </spb>
    <spb s="18">
      <v>343</v>
      <v>343</v>
      <v>343</v>
      <v>343</v>
      <v>343</v>
      <v>343</v>
      <v>343</v>
      <v>343</v>
      <v>343</v>
      <v>343</v>
    </spb>
    <spb s="0">
      <v xml:space="preserve">Wikipedia	</v>
      <v xml:space="preserve">CC BY-SA 3.0	</v>
      <v xml:space="preserve">https://en.wikipedia.org/wiki/Fayette_County,_Kentucky	</v>
      <v xml:space="preserve">https://creativecommons.org/licenses/by-sa/3.0	</v>
    </spb>
    <spb s="19">
      <v>345</v>
      <v>345</v>
      <v>345</v>
      <v>345</v>
      <v>345</v>
      <v>345</v>
      <v>345</v>
      <v>345</v>
    </spb>
    <spb s="0">
      <v xml:space="preserve">Wikipedia	</v>
      <v xml:space="preserve">CC BY-SA 3.0	</v>
      <v xml:space="preserve">https://en.wikipedia.org/wiki/Salt_Lake_City	</v>
      <v xml:space="preserve">https://creativecommons.org/licenses/by-sa/3.0	</v>
    </spb>
    <spb s="18">
      <v>347</v>
      <v>347</v>
      <v>347</v>
      <v>347</v>
      <v>347</v>
      <v>347</v>
      <v>347</v>
      <v>347</v>
      <v>347</v>
      <v>347</v>
    </spb>
    <spb s="0">
      <v xml:space="preserve">Wikipedia	</v>
      <v xml:space="preserve">CC BY-SA 3.0	</v>
      <v xml:space="preserve">https://en.wikipedia.org/wiki/Salt_Lake_County,_Utah	</v>
      <v xml:space="preserve">https://creativecommons.org/licenses/by-sa/3.0	</v>
    </spb>
    <spb s="19">
      <v>349</v>
      <v>349</v>
      <v>349</v>
      <v>349</v>
      <v>349</v>
      <v>349</v>
      <v>349</v>
      <v>349</v>
    </spb>
    <spb s="0">
      <v xml:space="preserve">Wikipedia	</v>
      <v xml:space="preserve">CC BY-SA 3.0	</v>
      <v xml:space="preserve">https://en.wikipedia.org/wiki/Waterloo,_New_Kent_County,_Virginia	</v>
      <v xml:space="preserve">https://creativecommons.org/licenses/by-sa/3.0	</v>
    </spb>
    <spb s="38">
      <v>351</v>
      <v>351</v>
      <v>351</v>
      <v>351</v>
      <v>351</v>
      <v>351</v>
      <v>351</v>
    </spb>
    <spb s="2">
      <v>23</v>
      <v>Name</v>
      <v>LearnMoreOnLink</v>
    </spb>
    <spb s="39">
      <v>1</v>
    </spb>
    <spb s="0">
      <v xml:space="preserve">Wikipedia	</v>
      <v xml:space="preserve">CC BY-SA 3.0	</v>
      <v xml:space="preserve">https://en.wikipedia.org/wiki/Wuhan	</v>
      <v xml:space="preserve">https://creativecommons.org/licenses/by-sa/3.0	</v>
    </spb>
    <spb s="1">
      <v>355</v>
      <v>355</v>
      <v>355</v>
      <v>355</v>
      <v>355</v>
      <v>355</v>
      <v>355</v>
      <v>355</v>
      <v>355</v>
    </spb>
    <spb s="0">
      <v xml:space="preserve">Wikipedia	</v>
      <v xml:space="preserve">CC BY-SA 3.0	</v>
      <v xml:space="preserve">https://en.wikipedia.org/wiki/Xi%27an	</v>
      <v xml:space="preserve">https://creativecommons.org/licenses/by-sa/3.0	</v>
    </spb>
    <spb s="18">
      <v>357</v>
      <v>357</v>
      <v>357</v>
      <v>357</v>
      <v>357</v>
      <v>357</v>
      <v>357</v>
      <v>357</v>
      <v>357</v>
      <v>357</v>
    </spb>
    <spb s="0">
      <v xml:space="preserve">Wikipedia	</v>
      <v xml:space="preserve">CC BY-SA 3.0	</v>
      <v xml:space="preserve">https://en.wikipedia.org/wiki/Changsha	</v>
      <v xml:space="preserve">https://creativecommons.org/licenses/by-sa/3.0	</v>
    </spb>
    <spb s="18">
      <v>359</v>
      <v>359</v>
      <v>359</v>
      <v>359</v>
      <v>359</v>
      <v>359</v>
      <v>359</v>
      <v>359</v>
      <v>359</v>
      <v>359</v>
    </spb>
    <spb s="0">
      <v xml:space="preserve">Wikipedia	</v>
      <v xml:space="preserve">CC BY-SA 3.0	</v>
      <v xml:space="preserve">https://en.wikipedia.org/wiki/Guangzhou	</v>
      <v xml:space="preserve">https://creativecommons.org/licenses/by-sa/3.0	</v>
    </spb>
    <spb s="18">
      <v>361</v>
      <v>361</v>
      <v>361</v>
      <v>361</v>
      <v>361</v>
      <v>361</v>
      <v>361</v>
      <v>361</v>
      <v>361</v>
      <v>361</v>
    </spb>
    <spb s="0">
      <v xml:space="preserve">Wikipedia	</v>
      <v xml:space="preserve">CC BY-SA 3.0	</v>
      <v xml:space="preserve">https://en.wikipedia.org/wiki/Lausanne	</v>
      <v xml:space="preserve">https://creativecommons.org/licenses/by-sa/3.0	</v>
    </spb>
    <spb s="1">
      <v>363</v>
      <v>363</v>
      <v>363</v>
      <v>363</v>
      <v>363</v>
      <v>363</v>
      <v>363</v>
      <v>363</v>
      <v>363</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31">
      <v>10</v>
      <v>365</v>
      <v>366</v>
      <v>366</v>
      <v>13</v>
      <v>366</v>
      <v>366</v>
      <v>366</v>
      <v>367</v>
      <v>366</v>
      <v>366</v>
      <v>366</v>
      <v>366</v>
      <v>368</v>
      <v>16</v>
      <v>365</v>
      <v>368</v>
      <v>18</v>
      <v>366</v>
      <v>368</v>
      <v>19</v>
      <v>20</v>
      <v>21</v>
      <v>368</v>
      <v>368</v>
      <v>366</v>
      <v>368</v>
      <v>22</v>
      <v>23</v>
      <v>24</v>
      <v>25</v>
      <v>368</v>
      <v>365</v>
      <v>368</v>
      <v>368</v>
      <v>368</v>
      <v>368</v>
      <v>368</v>
      <v>368</v>
      <v>368</v>
      <v>368</v>
      <v>368</v>
      <v>368</v>
      <v>26</v>
    </spb>
    <spb s="2">
      <v>24</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372</v>
      <v>372</v>
      <v>372</v>
      <v>372</v>
      <v>372</v>
      <v>372</v>
      <v>372</v>
      <v>372</v>
      <v>372</v>
    </spb>
    <spb s="0">
      <v xml:space="preserve">Wikipedia	</v>
      <v xml:space="preserve">CC BY-SA 3.0	</v>
      <v xml:space="preserve">https://en.wikipedia.org/wiki/Cambridge	</v>
      <v xml:space="preserve">https://creativecommons.org/licenses/by-sa/3.0	</v>
    </spb>
    <spb s="1">
      <v>374</v>
      <v>374</v>
      <v>374</v>
      <v>374</v>
      <v>374</v>
      <v>374</v>
      <v>374</v>
      <v>374</v>
      <v>374</v>
    </spb>
    <spb s="0">
      <v xml:space="preserve">Wikipedia	</v>
      <v xml:space="preserve">CC BY-SA 3.0	</v>
      <v xml:space="preserve">https://en.wikipedia.org/wiki/Lyngby-Taarb%C3%A6k_Municipality	</v>
      <v xml:space="preserve">https://creativecommons.org/licenses/by-sa/3.0	</v>
    </spb>
    <spb s="1">
      <v>376</v>
      <v>376</v>
      <v>376</v>
      <v>376</v>
      <v>376</v>
      <v>376</v>
      <v>376</v>
      <v>376</v>
      <v>376</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31">
      <v>10</v>
      <v>378</v>
      <v>379</v>
      <v>379</v>
      <v>13</v>
      <v>379</v>
      <v>379</v>
      <v>379</v>
      <v>380</v>
      <v>379</v>
      <v>379</v>
      <v>379</v>
      <v>379</v>
      <v>381</v>
      <v>16</v>
      <v>378</v>
      <v>381</v>
      <v>18</v>
      <v>379</v>
      <v>381</v>
      <v>19</v>
      <v>20</v>
      <v>21</v>
      <v>381</v>
      <v>381</v>
      <v>379</v>
      <v>381</v>
      <v>22</v>
      <v>23</v>
      <v>24</v>
      <v>25</v>
      <v>381</v>
      <v>378</v>
      <v>381</v>
      <v>381</v>
      <v>381</v>
      <v>381</v>
      <v>381</v>
      <v>381</v>
      <v>381</v>
      <v>381</v>
      <v>381</v>
      <v>381</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384</v>
      <v>384</v>
      <v>384</v>
      <v>384</v>
      <v>384</v>
      <v>384</v>
      <v>384</v>
      <v>384</v>
      <v>384</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386</v>
      <v>387</v>
      <v>387</v>
      <v>13</v>
      <v>387</v>
      <v>387</v>
      <v>387</v>
      <v>388</v>
      <v>387</v>
      <v>387</v>
      <v>388</v>
      <v>387</v>
      <v>387</v>
      <v>389</v>
      <v>16</v>
      <v>386</v>
      <v>389</v>
      <v>18</v>
      <v>387</v>
      <v>389</v>
      <v>19</v>
      <v>20</v>
      <v>21</v>
      <v>389</v>
      <v>389</v>
      <v>387</v>
      <v>389</v>
      <v>22</v>
      <v>23</v>
      <v>24</v>
      <v>25</v>
      <v>389</v>
      <v>386</v>
      <v>389</v>
      <v>389</v>
      <v>389</v>
      <v>389</v>
      <v>389</v>
      <v>389</v>
      <v>389</v>
      <v>389</v>
      <v>389</v>
      <v>389</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392</v>
      <v>392</v>
      <v>392</v>
      <v>392</v>
      <v>392</v>
      <v>392</v>
      <v>392</v>
      <v>392</v>
      <v>392</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40">
      <v>10</v>
      <v>394</v>
      <v>395</v>
      <v>395</v>
      <v>13</v>
      <v>395</v>
      <v>395</v>
      <v>395</v>
      <v>396</v>
      <v>395</v>
      <v>395</v>
      <v>395</v>
      <v>397</v>
      <v>16</v>
      <v>394</v>
      <v>397</v>
      <v>18</v>
      <v>395</v>
      <v>397</v>
      <v>19</v>
      <v>20</v>
      <v>21</v>
      <v>397</v>
      <v>397</v>
      <v>395</v>
      <v>397</v>
      <v>22</v>
      <v>23</v>
      <v>24</v>
      <v>25</v>
      <v>397</v>
      <v>394</v>
      <v>397</v>
      <v>397</v>
      <v>397</v>
      <v>26</v>
    </spb>
    <spb s="2">
      <v>25</v>
      <v>Name</v>
      <v>LearnMoreOnLink</v>
    </spb>
    <spb s="41">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8">
      <v>401</v>
      <v>401</v>
      <v>401</v>
      <v>401</v>
      <v>401</v>
      <v>401</v>
      <v>401</v>
      <v>401</v>
      <v>401</v>
      <v>401</v>
    </spb>
    <spb s="0">
      <v xml:space="preserve">Wikipedia	</v>
      <v xml:space="preserve">CC BY-SA 3.0	</v>
      <v xml:space="preserve">https://en.wikipedia.org/wiki/DeKalb_County,_Georgia	</v>
      <v xml:space="preserve">https://creativecommons.org/licenses/by-sa/3.0	</v>
    </spb>
    <spb s="19">
      <v>403</v>
      <v>403</v>
      <v>403</v>
      <v>403</v>
      <v>403</v>
      <v>403</v>
      <v>403</v>
      <v>403</v>
    </spb>
    <spb s="0">
      <v xml:space="preserve">Wikipedia	</v>
      <v xml:space="preserve">CC BY-SA 3.0	</v>
      <v xml:space="preserve">https://en.wikipedia.org/wiki/Miami	</v>
      <v xml:space="preserve">https://creativecommons.org/licenses/by-sa/3.0	</v>
    </spb>
    <spb s="18">
      <v>405</v>
      <v>405</v>
      <v>405</v>
      <v>405</v>
      <v>405</v>
      <v>405</v>
      <v>405</v>
      <v>405</v>
      <v>405</v>
      <v>405</v>
    </spb>
    <spb s="0">
      <v xml:space="preserve">Wikipedia	</v>
      <v xml:space="preserve">CC BY-SA 3.0	</v>
      <v xml:space="preserve">https://en.wikipedia.org/wiki/Miami-Dade_County,_Florida	</v>
      <v xml:space="preserve">https://creativecommons.org/licenses/by-sa/3.0	</v>
    </spb>
    <spb s="19">
      <v>407</v>
      <v>407</v>
      <v>407</v>
      <v>407</v>
      <v>407</v>
      <v>407</v>
      <v>407</v>
      <v>407</v>
    </spb>
    <spb s="0">
      <v xml:space="preserve">Wikipedia	</v>
      <v xml:space="preserve">CC BY-SA 3.0	</v>
      <v xml:space="preserve">https://en.wikipedia.org/wiki/San_Diego	</v>
      <v xml:space="preserve">https://creativecommons.org/licenses/by-sa/3.0	</v>
    </spb>
    <spb s="18">
      <v>409</v>
      <v>409</v>
      <v>409</v>
      <v>409</v>
      <v>409</v>
      <v>409</v>
      <v>409</v>
      <v>409</v>
      <v>409</v>
      <v>409</v>
    </spb>
    <spb s="0">
      <v xml:space="preserve">Wikipedia	</v>
      <v xml:space="preserve">CC BY-SA 3.0	</v>
      <v xml:space="preserve">https://en.wikipedia.org/wiki/San_Diego_County,_California	</v>
      <v xml:space="preserve">https://creativecommons.org/licenses/by-sa/3.0	</v>
    </spb>
    <spb s="19">
      <v>411</v>
      <v>411</v>
      <v>411</v>
      <v>411</v>
      <v>411</v>
      <v>411</v>
      <v>411</v>
      <v>411</v>
    </spb>
    <spb s="0">
      <v xml:space="preserve">Wikipedia	</v>
      <v xml:space="preserve">CC BY-SA 3.0	</v>
      <v xml:space="preserve">https://en.wikipedia.org/wiki/Halifax,_Nova_Scotia	</v>
      <v xml:space="preserve">https://creativecommons.org/licenses/by-sa/3.0	</v>
    </spb>
    <spb s="1">
      <v>413</v>
      <v>413</v>
      <v>413</v>
      <v>413</v>
      <v>413</v>
      <v>413</v>
      <v>413</v>
      <v>413</v>
      <v>413</v>
    </spb>
    <spb s="0">
      <v xml:space="preserve">Wikipedia	</v>
      <v xml:space="preserve">CC BY-SA 3.0	</v>
      <v xml:space="preserve">https://en.wikipedia.org/wiki/Karlsruhe	</v>
      <v xml:space="preserve">https://creativecommons.org/licenses/by-sa/3.0	</v>
    </spb>
    <spb s="1">
      <v>415</v>
      <v>415</v>
      <v>415</v>
      <v>415</v>
      <v>415</v>
      <v>415</v>
      <v>415</v>
      <v>415</v>
      <v>415</v>
    </spb>
    <spb s="0">
      <v xml:space="preserve">Wikipedia	</v>
      <v xml:space="preserve">CC BY-SA 3.0	</v>
      <v xml:space="preserve">https://en.wikipedia.org/wiki/Aachen	</v>
      <v xml:space="preserve">https://creativecommons.org/licenses/by-sa/3.0	</v>
    </spb>
    <spb s="18">
      <v>417</v>
      <v>417</v>
      <v>417</v>
      <v>417</v>
      <v>417</v>
      <v>417</v>
      <v>417</v>
      <v>417</v>
      <v>417</v>
      <v>417</v>
    </spb>
    <spb s="0">
      <v xml:space="preserve">Wikipedia	</v>
      <v xml:space="preserve">CC BY-SA 3.0	</v>
      <v xml:space="preserve">https://en.wikipedia.org/wiki/Tsukuba	</v>
      <v xml:space="preserve">https://creativecommons.org/licenses/by-sa/3.0	</v>
    </spb>
    <spb s="1">
      <v>419</v>
      <v>419</v>
      <v>419</v>
      <v>419</v>
      <v>419</v>
      <v>419</v>
      <v>419</v>
      <v>419</v>
      <v>419</v>
    </spb>
    <spb s="0">
      <v xml:space="preserve">Wikipedia	</v>
      <v xml:space="preserve">CC BY-SA 3.0	</v>
      <v xml:space="preserve">https://en.wikipedia.org/wiki/Columbus,_Ohio	</v>
      <v xml:space="preserve">https://creativecommons.org/licenses/by-sa/3.0	</v>
    </spb>
    <spb s="18">
      <v>421</v>
      <v>421</v>
      <v>421</v>
      <v>421</v>
      <v>421</v>
      <v>421</v>
      <v>421</v>
      <v>421</v>
      <v>421</v>
      <v>421</v>
    </spb>
    <spb s="0">
      <v xml:space="preserve">Wikipedia	</v>
      <v xml:space="preserve">CC BY-SA 3.0	</v>
      <v xml:space="preserve">https://en.wikipedia.org/wiki/Stillwater,_Oklahoma	</v>
      <v xml:space="preserve">https://creativecommons.org/licenses/by-sa/3.0	</v>
    </spb>
    <spb s="18">
      <v>423</v>
      <v>423</v>
      <v>423</v>
      <v>423</v>
      <v>423</v>
      <v>423</v>
      <v>423</v>
      <v>423</v>
      <v>423</v>
      <v>423</v>
    </spb>
    <spb s="0">
      <v xml:space="preserve">Wikipedia	</v>
      <v xml:space="preserve">CC BY-SA 3.0	</v>
      <v xml:space="preserve">https://en.wikipedia.org/wiki/Tempe,_Arizona	</v>
      <v xml:space="preserve">https://creativecommons.org/licenses/by-sa/3.0	</v>
    </spb>
    <spb s="18">
      <v>425</v>
      <v>425</v>
      <v>425</v>
      <v>425</v>
      <v>425</v>
      <v>425</v>
      <v>425</v>
      <v>425</v>
      <v>425</v>
      <v>425</v>
    </spb>
    <spb s="0">
      <v xml:space="preserve">Wikipedia	</v>
      <v xml:space="preserve">CC BY-SA 3.0	</v>
      <v xml:space="preserve">https://en.wikipedia.org/wiki/St._Louis	</v>
      <v xml:space="preserve">https://creativecommons.org/licenses/by-sa/3.0	</v>
    </spb>
    <spb s="30">
      <v>427</v>
      <v>427</v>
      <v>427</v>
      <v>427</v>
      <v>427</v>
      <v>427</v>
      <v>427</v>
    </spb>
    <spb s="2">
      <v>26</v>
      <v>Name</v>
      <v>LearnMoreOnLink</v>
    </spb>
    <spb s="0">
      <v xml:space="preserve">Wikipedia	</v>
      <v xml:space="preserve">CC BY-SA 3.0	</v>
      <v xml:space="preserve">https://en.wikipedia.org/wiki/Clemson,_South_Carolina	</v>
      <v xml:space="preserve">https://creativecommons.org/licenses/by-sa/3.0	</v>
    </spb>
    <spb s="18">
      <v>430</v>
      <v>430</v>
      <v>430</v>
      <v>430</v>
      <v>430</v>
      <v>430</v>
      <v>430</v>
      <v>430</v>
      <v>430</v>
      <v>430</v>
    </spb>
    <spb s="0">
      <v xml:space="preserve">Wikipedia	</v>
      <v xml:space="preserve">CC BY-SA 3.0	</v>
      <v xml:space="preserve">https://en.wikipedia.org/wiki/College_Station,_Texas	</v>
      <v xml:space="preserve">https://creativecommons.org/licenses/by-sa/3.0	</v>
    </spb>
    <spb s="18">
      <v>432</v>
      <v>432</v>
      <v>432</v>
      <v>432</v>
      <v>432</v>
      <v>432</v>
      <v>432</v>
      <v>432</v>
      <v>432</v>
      <v>432</v>
    </spb>
    <spb s="0">
      <v xml:space="preserve">Wikipedia	</v>
      <v xml:space="preserve">CC BY-SA 3.0	</v>
      <v xml:space="preserve">https://en.wikipedia.org/wiki/Melbourne	</v>
      <v xml:space="preserve">https://creativecommons.org/licenses/by-sa/3.0	</v>
    </spb>
    <spb s="1">
      <v>434</v>
      <v>434</v>
      <v>434</v>
      <v>434</v>
      <v>434</v>
      <v>434</v>
      <v>434</v>
      <v>434</v>
      <v>434</v>
    </spb>
    <spb s="0">
      <v xml:space="preserve">Wikipedia	</v>
      <v xml:space="preserve">CC BY-SA 3.0	</v>
      <v xml:space="preserve">https://en.wikipedia.org/wiki/Philadelphia	</v>
      <v xml:space="preserve">https://creativecommons.org/licenses/by-sa/3.0	</v>
    </spb>
    <spb s="18">
      <v>436</v>
      <v>436</v>
      <v>436</v>
      <v>436</v>
      <v>436</v>
      <v>436</v>
      <v>436</v>
      <v>436</v>
      <v>436</v>
      <v>436</v>
    </spb>
    <spb s="0">
      <v xml:space="preserve">Wikipedia	</v>
      <v xml:space="preserve">CC BY-SA 3.0	</v>
      <v xml:space="preserve">https://en.wikipedia.org/wiki/Denton,_Texas	</v>
      <v xml:space="preserve">https://creativecommons.org/licenses/by-sa/3.0	</v>
    </spb>
    <spb s="18">
      <v>438</v>
      <v>438</v>
      <v>438</v>
      <v>438</v>
      <v>438</v>
      <v>438</v>
      <v>438</v>
      <v>438</v>
      <v>438</v>
      <v>438</v>
    </spb>
    <spb s="0">
      <v xml:space="preserve">Wikipedia	</v>
      <v xml:space="preserve">CC BY-SA 3.0	</v>
      <v xml:space="preserve">https://en.wikipedia.org/wiki/Rolla,_Missouri	</v>
      <v xml:space="preserve">https://creativecommons.org/licenses/by-sa/3.0	</v>
    </spb>
    <spb s="18">
      <v>440</v>
      <v>440</v>
      <v>440</v>
      <v>440</v>
      <v>440</v>
      <v>440</v>
      <v>440</v>
      <v>440</v>
      <v>440</v>
      <v>440</v>
    </spb>
    <spb s="0">
      <v xml:space="preserve">Wikipedia	</v>
      <v xml:space="preserve">CC BY-SA 3.0	</v>
      <v xml:space="preserve">https://en.wikipedia.org/wiki/Jiaxing	</v>
      <v xml:space="preserve">https://creativecommons.org/licenses/by-sa/3.0	</v>
    </spb>
    <spb s="1">
      <v>442</v>
      <v>442</v>
      <v>442</v>
      <v>442</v>
      <v>442</v>
      <v>442</v>
      <v>442</v>
      <v>442</v>
      <v>442</v>
    </spb>
    <spb s="0">
      <v xml:space="preserve">Wikipedia	</v>
      <v xml:space="preserve">CC BY-SA 3.0	</v>
      <v xml:space="preserve">https://en.wikipedia.org/wiki/M%C3%BCnster	</v>
      <v xml:space="preserve">https://creativecommons.org/licenses/by-sa/3.0	</v>
    </spb>
    <spb s="18">
      <v>444</v>
      <v>444</v>
      <v>444</v>
      <v>444</v>
      <v>444</v>
      <v>444</v>
      <v>444</v>
      <v>444</v>
      <v>444</v>
      <v>444</v>
    </spb>
    <spb s="0">
      <v xml:space="preserve">Wikipedia	</v>
      <v xml:space="preserve">CC BY-SA 3.0	</v>
      <v xml:space="preserve">https://en.wikipedia.org/wiki/Cape_Town	</v>
      <v xml:space="preserve">https://creativecommons.org/licenses/by-sa/3.0	</v>
    </spb>
    <spb s="18">
      <v>446</v>
      <v>446</v>
      <v>446</v>
      <v>446</v>
      <v>446</v>
      <v>446</v>
      <v>446</v>
      <v>446</v>
      <v>446</v>
      <v>446</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31">
      <v>10</v>
      <v>448</v>
      <v>449</v>
      <v>449</v>
      <v>13</v>
      <v>449</v>
      <v>449</v>
      <v>449</v>
      <v>450</v>
      <v>449</v>
      <v>449</v>
      <v>449</v>
      <v>449</v>
      <v>451</v>
      <v>16</v>
      <v>448</v>
      <v>451</v>
      <v>18</v>
      <v>449</v>
      <v>451</v>
      <v>19</v>
      <v>20</v>
      <v>21</v>
      <v>451</v>
      <v>451</v>
      <v>449</v>
      <v>451</v>
      <v>22</v>
      <v>23</v>
      <v>24</v>
      <v>25</v>
      <v>451</v>
      <v>448</v>
      <v>451</v>
      <v>451</v>
      <v>451</v>
      <v>451</v>
      <v>451</v>
      <v>451</v>
      <v>451</v>
      <v>451</v>
      <v>451</v>
      <v>451</v>
      <v>26</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https://en.wikipedia.org/wiki/Brea,_California	</v>
      <v xml:space="preserve">https://creativecommons.org/licenses/by-sa/3.0	</v>
    </spb>
    <spb s="18">
      <v>454</v>
      <v>454</v>
      <v>454</v>
      <v>454</v>
      <v>454</v>
      <v>454</v>
      <v>454</v>
      <v>454</v>
      <v>454</v>
      <v>454</v>
    </spb>
    <spb s="0">
      <v xml:space="preserve">Wikipedia	</v>
      <v xml:space="preserve">CC BY-SA 3.0	</v>
      <v xml:space="preserve">https://en.wikipedia.org/wiki/Mumbai	</v>
      <v xml:space="preserve">https://creativecommons.org/licenses/by-sa/3.0	</v>
    </spb>
    <spb s="42">
      <v>456</v>
      <v>456</v>
      <v>456</v>
      <v>456</v>
      <v>456</v>
      <v>456</v>
      <v>456</v>
      <v>456</v>
    </spb>
    <spb s="2">
      <v>27</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10</v>
      <v>459</v>
      <v>460</v>
      <v>460</v>
      <v>13</v>
      <v>460</v>
      <v>460</v>
      <v>460</v>
      <v>461</v>
      <v>460</v>
      <v>460</v>
      <v>461</v>
      <v>460</v>
      <v>460</v>
      <v>462</v>
      <v>16</v>
      <v>463</v>
      <v>462</v>
      <v>18</v>
      <v>460</v>
      <v>462</v>
      <v>19</v>
      <v>20</v>
      <v>21</v>
      <v>462</v>
      <v>462</v>
      <v>460</v>
      <v>462</v>
      <v>22</v>
      <v>23</v>
      <v>24</v>
      <v>25</v>
      <v>462</v>
      <v>463</v>
      <v>462</v>
      <v>462</v>
      <v>462</v>
      <v>462</v>
      <v>462</v>
      <v>462</v>
      <v>462</v>
      <v>462</v>
      <v>462</v>
      <v>462</v>
      <v>26</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https://en.wikipedia.org/wiki/New_Orleans	</v>
      <v xml:space="preserve">https://creativecommons.org/licenses/by-sa/3.0	</v>
    </spb>
    <spb s="1">
      <v>466</v>
      <v>466</v>
      <v>466</v>
      <v>466</v>
      <v>466</v>
      <v>466</v>
      <v>466</v>
      <v>466</v>
      <v>466</v>
    </spb>
    <spb s="0">
      <v xml:space="preserve">Wikipedia	</v>
      <v xml:space="preserve">CC BY-SA 3.0	</v>
      <v xml:space="preserve">https://en.wikipedia.org/wiki/Greater_Noida	</v>
      <v xml:space="preserve">https://creativecommons.org/licenses/by-sa/3.0	</v>
    </spb>
    <spb s="0">
      <v xml:space="preserve">Wikipedia	</v>
      <v xml:space="preserve">CC-BY-SA	</v>
      <v xml:space="preserve">http://en.wikipedia.org/wiki/Greater_Noida	</v>
      <v xml:space="preserve">http://creativecommons.org/licenses/by-sa/3.0/	</v>
    </spb>
    <spb s="24">
      <v>468</v>
      <v>468</v>
      <v>468</v>
      <v>468</v>
      <v>469</v>
      <v>468</v>
      <v>468</v>
      <v>468</v>
      <v>468</v>
    </spb>
    <spb s="2">
      <v>28</v>
      <v>Name</v>
      <v>LearnMoreOnLink</v>
    </spb>
    <spb s="0">
      <v xml:space="preserve">Wikipedia	</v>
      <v xml:space="preserve">CC BY-SA 3.0	</v>
      <v xml:space="preserve">https://en.wikipedia.org/wiki/Vancouver	</v>
      <v xml:space="preserve">https://creativecommons.org/licenses/by-sa/3.0	</v>
    </spb>
    <spb s="18">
      <v>472</v>
      <v>472</v>
      <v>472</v>
      <v>472</v>
      <v>472</v>
      <v>472</v>
      <v>472</v>
      <v>472</v>
      <v>472</v>
      <v>472</v>
    </spb>
    <spb s="0">
      <v xml:space="preserve">Wikipedia	</v>
      <v xml:space="preserve">CC BY-SA 3.0	</v>
      <v xml:space="preserve">https://en.wikipedia.org/wiki/Bloomington,_Indiana	</v>
      <v xml:space="preserve">https://creativecommons.org/licenses/by-sa/3.0	</v>
    </spb>
    <spb s="18">
      <v>474</v>
      <v>474</v>
      <v>474</v>
      <v>474</v>
      <v>474</v>
      <v>474</v>
      <v>474</v>
      <v>474</v>
      <v>474</v>
      <v>474</v>
    </spb>
    <spb s="0">
      <v xml:space="preserve">Wikipedia	</v>
      <v xml:space="preserve">CC BY-SA 3.0	</v>
      <v xml:space="preserve">https://en.wikipedia.org/wiki/Stockholm	</v>
      <v xml:space="preserve">https://creativecommons.org/licenses/by-sa/3.0	</v>
    </spb>
    <spb s="1">
      <v>476</v>
      <v>476</v>
      <v>476</v>
      <v>476</v>
      <v>476</v>
      <v>476</v>
      <v>476</v>
      <v>476</v>
      <v>476</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31">
      <v>10</v>
      <v>478</v>
      <v>479</v>
      <v>479</v>
      <v>13</v>
      <v>479</v>
      <v>479</v>
      <v>479</v>
      <v>480</v>
      <v>479</v>
      <v>479</v>
      <v>479</v>
      <v>479</v>
      <v>481</v>
      <v>16</v>
      <v>478</v>
      <v>481</v>
      <v>18</v>
      <v>479</v>
      <v>481</v>
      <v>19</v>
      <v>20</v>
      <v>21</v>
      <v>481</v>
      <v>481</v>
      <v>479</v>
      <v>481</v>
      <v>22</v>
      <v>23</v>
      <v>24</v>
      <v>25</v>
      <v>481</v>
      <v>478</v>
      <v>481</v>
      <v>481</v>
      <v>481</v>
      <v>481</v>
      <v>481</v>
      <v>481</v>
      <v>481</v>
      <v>481</v>
      <v>481</v>
      <v>481</v>
      <v>26</v>
    </spb>
    <spb s="10">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CC BY-SA 3.0	</v>
      <v xml:space="preserve">https://en.wikipedia.org/wiki/Surrey,_British_Columbia	</v>
      <v xml:space="preserve">https://creativecommons.org/licenses/by-sa/3.0	</v>
    </spb>
    <spb s="18">
      <v>484</v>
      <v>484</v>
      <v>484</v>
      <v>484</v>
      <v>484</v>
      <v>484</v>
      <v>484</v>
      <v>484</v>
      <v>484</v>
      <v>484</v>
    </spb>
    <spb s="0">
      <v xml:space="preserve">Wikipedia	</v>
      <v xml:space="preserve">CC-BY-SA	</v>
      <v xml:space="preserve">http://en.wikipedia.org/wiki/Hamilton,_Ontario	</v>
      <v xml:space="preserve">http://creativecommons.org/licenses/by-sa/3.0/	</v>
    </spb>
    <spb s="0">
      <v xml:space="preserve">Wikipedia	</v>
      <v xml:space="preserve">CC BY-SA 3.0	</v>
      <v xml:space="preserve">https://en.wikipedia.org/wiki/Hamilton,_Ontario	</v>
      <v xml:space="preserve">https://creativecommons.org/licenses/by-sa/3.0	</v>
    </spb>
    <spb s="1">
      <v>486</v>
      <v>487</v>
      <v>487</v>
      <v>487</v>
      <v>487</v>
      <v>487</v>
      <v>487</v>
      <v>487</v>
      <v>487</v>
    </spb>
    <spb s="0">
      <v xml:space="preserve">Wikipedia	</v>
      <v xml:space="preserve">CC BY-SA 3.0	</v>
      <v xml:space="preserve">https://en.wikipedia.org/wiki/London,_Ontario	</v>
      <v xml:space="preserve">https://creativecommons.org/licenses/by-sa/3.0	</v>
    </spb>
    <spb s="18">
      <v>489</v>
      <v>489</v>
      <v>489</v>
      <v>489</v>
      <v>489</v>
      <v>489</v>
      <v>489</v>
      <v>489</v>
      <v>489</v>
      <v>489</v>
    </spb>
    <spb s="0">
      <v xml:space="preserve">Wikipedia	</v>
      <v xml:space="preserve">CC BY-SA 3.0	</v>
      <v xml:space="preserve">https://en.wikipedia.org/wiki/Liverpool	</v>
      <v xml:space="preserve">https://creativecommons.org/licenses/by-sa/3.0	</v>
    </spb>
    <spb s="18">
      <v>491</v>
      <v>491</v>
      <v>491</v>
      <v>491</v>
      <v>491</v>
      <v>491</v>
      <v>491</v>
      <v>491</v>
      <v>491</v>
      <v>491</v>
    </spb>
  </spbData>
</supportingPropertyBags>
</file>

<file path=xl/richData/rdsupportingpropertybagstructure.xml><?xml version="1.0" encoding="utf-8"?>
<spbStructures xmlns="http://schemas.microsoft.com/office/spreadsheetml/2017/richdata2" count="43">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2 (County/district/other)"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Sty dxfid="1">
      <rpv i="2">_([$$-en-CA]* #,##0_);_([$$-en-CA]* (#,##0);_([$$-en-CA]* "-"_);_(@_)</rpv>
    </rSty>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epository.hanyang.ac.kr/handle/20.500.11754/67262" TargetMode="External"/><Relationship Id="rId117" Type="http://schemas.openxmlformats.org/officeDocument/2006/relationships/hyperlink" Target="https://research.monash.edu/en/publications/the-potential-for-ionic-liquid-electrolytes-to-stabilise-the-magn" TargetMode="External"/><Relationship Id="rId21" Type="http://schemas.openxmlformats.org/officeDocument/2006/relationships/hyperlink" Target="https://ndiastorage.blob.core.usgovcloudapi.net/ndia/2016/fuze/18562_Schisselbauer.pdf" TargetMode="External"/><Relationship Id="rId42" Type="http://schemas.openxmlformats.org/officeDocument/2006/relationships/hyperlink" Target="https://www.sandia.gov/research/publications/details/nanostructured-material-for-advanced-energy-storage-magnesium-battery-catho-2010-11-01/" TargetMode="External"/><Relationship Id="rId47" Type="http://schemas.openxmlformats.org/officeDocument/2006/relationships/hyperlink" Target="https://cheresearch.engin.umich.edu/monroe/research/metailairbatteries.html" TargetMode="External"/><Relationship Id="rId63" Type="http://schemas.openxmlformats.org/officeDocument/2006/relationships/hyperlink" Target="https://repository.gatech.edu/entities/publication/120a17d5-924e-4029-89f8-9c61eb466804" TargetMode="External"/><Relationship Id="rId68" Type="http://schemas.openxmlformats.org/officeDocument/2006/relationships/hyperlink" Target="https://orbit.dtu.dk/en/publications/development-of-novel-materials-for-solid-state-lithium-sulfur-bat" TargetMode="External"/><Relationship Id="rId84" Type="http://schemas.openxmlformats.org/officeDocument/2006/relationships/hyperlink" Target="https://www.colorado.edu/lab/ecel/research" TargetMode="External"/><Relationship Id="rId89" Type="http://schemas.openxmlformats.org/officeDocument/2006/relationships/hyperlink" Target="https://polyplus.com/product-pipeline/"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www.solidpowerbattery.com/all-solid-state-batteries/default.aspx" TargetMode="External"/><Relationship Id="rId107" Type="http://schemas.openxmlformats.org/officeDocument/2006/relationships/hyperlink" Target="https://www.americanbatterysolutions.com/" TargetMode="External"/><Relationship Id="rId11" Type="http://schemas.openxmlformats.org/officeDocument/2006/relationships/hyperlink" Target="https://energy.cornell.edu/news/new-hybrid-material-improves-performance-silicon-li-ion-batteries" TargetMode="External"/><Relationship Id="rId32" Type="http://schemas.openxmlformats.org/officeDocument/2006/relationships/hyperlink" Target="https://ro.uow.edu.au/cgi/viewcontent.cgi?article=4996&amp;context=aiimpapers" TargetMode="External"/><Relationship Id="rId37" Type="http://schemas.openxmlformats.org/officeDocument/2006/relationships/hyperlink" Target="https://pubs.rsc.org/en/content/articlelanding/2021/ta/d0ta11068j" TargetMode="External"/><Relationship Id="rId53" Type="http://schemas.openxmlformats.org/officeDocument/2006/relationships/hyperlink" Target="https://suncat.stanford.edu/theory/research/metal-air-batteries" TargetMode="External"/><Relationship Id="rId58" Type="http://schemas.openxmlformats.org/officeDocument/2006/relationships/hyperlink" Target="https://pubmed.ncbi.nlm.nih.gov/38319810/" TargetMode="External"/><Relationship Id="rId74" Type="http://schemas.openxmlformats.org/officeDocument/2006/relationships/hyperlink" Target="https://www.cce.tsinghua.edu.cn/en/info/1013/3621.htm" TargetMode="External"/><Relationship Id="rId79" Type="http://schemas.openxmlformats.org/officeDocument/2006/relationships/hyperlink" Target="https://www.osti.gov/biblio/1874053" TargetMode="External"/><Relationship Id="rId102" Type="http://schemas.openxmlformats.org/officeDocument/2006/relationships/hyperlink" Target="https://www.shanghai-electric.com/group_en/c/2019-08-12/554150.shtml" TargetMode="External"/><Relationship Id="rId5" Type="http://schemas.openxmlformats.org/officeDocument/2006/relationships/hyperlink" Target="https://www.cam.ac.uk/research/news/lifting-the-lid-on-silicon-batteries" TargetMode="External"/><Relationship Id="rId90" Type="http://schemas.openxmlformats.org/officeDocument/2006/relationships/hyperlink" Target="https://en.sunwoda.com/article/365/9.html" TargetMode="External"/><Relationship Id="rId95" Type="http://schemas.openxmlformats.org/officeDocument/2006/relationships/hyperlink" Target="https://www.enovix.com/" TargetMode="External"/><Relationship Id="rId22" Type="http://schemas.openxmlformats.org/officeDocument/2006/relationships/hyperlink" Target="https://na.panasonic.com/us/news/panasonic-energy-partners-sila-procurement-next-generation-silicon-anode-material-ev-batteries" TargetMode="External"/><Relationship Id="rId27" Type="http://schemas.openxmlformats.org/officeDocument/2006/relationships/hyperlink" Target="https://www.kit.edu/downloads/pi/PI_2019_001_Magnesium%20Batteries_Dawn%20of%20the%20Post-lithium%20Era.pdf" TargetMode="External"/><Relationship Id="rId43" Type="http://schemas.openxmlformats.org/officeDocument/2006/relationships/hyperlink" Target="https://www.anl.gov/article/new-design-for-lithiumair-battery-could-offer-much-longer-driving-range-compared-with-the-lithiumion" TargetMode="External"/><Relationship Id="rId48" Type="http://schemas.openxmlformats.org/officeDocument/2006/relationships/hyperlink" Target="https://eng.ox.ac.uk/monroe-research-group/research/rechargeable-metal-air-batteries/" TargetMode="External"/><Relationship Id="rId64" Type="http://schemas.openxmlformats.org/officeDocument/2006/relationships/hyperlink" Target="https://dr.ntu.edu.sg/handle/10356/138507" TargetMode="External"/><Relationship Id="rId69" Type="http://schemas.openxmlformats.org/officeDocument/2006/relationships/hyperlink" Target="https://www.enterprise.cam.ac.uk/opportunities/high-energy-density-lithium-sulfur-batteries/" TargetMode="External"/><Relationship Id="rId113" Type="http://schemas.openxmlformats.org/officeDocument/2006/relationships/hyperlink" Target="https://economicdevelopment.asu.edu/asu-industries-of-excellence/battery-technology/" TargetMode="External"/><Relationship Id="rId118" Type="http://schemas.openxmlformats.org/officeDocument/2006/relationships/hyperlink" Target="https://drexel.edu/news/archive/2022/february/lithium-sulfur-cathode-carbonate-electrolyte" TargetMode="External"/><Relationship Id="rId80" Type="http://schemas.openxmlformats.org/officeDocument/2006/relationships/hyperlink" Target="https://sustainability.illinois.edu/research/energy-at-illinois/energy-storage/" TargetMode="External"/><Relationship Id="rId85" Type="http://schemas.openxmlformats.org/officeDocument/2006/relationships/hyperlink" Target="https://www.faraday.ac.uk/research/beyond-lithium-ion/lithium-sulfur/" TargetMode="External"/><Relationship Id="rId12" Type="http://schemas.openxmlformats.org/officeDocument/2006/relationships/hyperlink" Target="https://otm.illinois.edu/technologies/si-composite-li-ion-battery-anodes-dynamic-ionic-bonding" TargetMode="External"/><Relationship Id="rId17" Type="http://schemas.openxmlformats.org/officeDocument/2006/relationships/hyperlink" Target="https://www.resitec.no/2021/06/30/morrow-and-resitec-signs-mou-for-development-of-battery-materials-from-recycled-silicon/" TargetMode="External"/><Relationship Id="rId33" Type="http://schemas.openxmlformats.org/officeDocument/2006/relationships/hyperlink" Target="https://eletroquimica.iqsc.usp.br/" TargetMode="External"/><Relationship Id="rId38" Type="http://schemas.openxmlformats.org/officeDocument/2006/relationships/hyperlink" Target="https://www.tsinghua.edu.cn/en/info/1418/12027.htm" TargetMode="External"/><Relationship Id="rId59" Type="http://schemas.openxmlformats.org/officeDocument/2006/relationships/hyperlink" Target="http://spm.iccas.ac.cn/guoyuguo/kyjz/201307/t20130718_106495.html" TargetMode="External"/><Relationship Id="rId103" Type="http://schemas.openxmlformats.org/officeDocument/2006/relationships/hyperlink" Target="http://en.calb-tech.com/"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www.feonenergy.com/technology" TargetMode="External"/><Relationship Id="rId70" Type="http://schemas.openxmlformats.org/officeDocument/2006/relationships/hyperlink" Target="https://www.imperial.ac.uk/electrochem-sci-eng/research/lithium-sulfur-batteries/" TargetMode="External"/><Relationship Id="rId75" Type="http://schemas.openxmlformats.org/officeDocument/2006/relationships/hyperlink" Target="https://www6.slac.stanford.edu/media/scientists-probe-lithium-sulfur-batteries-real-time-m789jfc8q3i" TargetMode="External"/><Relationship Id="rId91" Type="http://schemas.openxmlformats.org/officeDocument/2006/relationships/hyperlink" Target="https://www.sbir.gov/sbirsearch/detail/886069" TargetMode="External"/><Relationship Id="rId96" Type="http://schemas.openxmlformats.org/officeDocument/2006/relationships/hyperlink" Target="https://www.global.toshiba/ww/products-solutions/battery/scib/knowledge.html" TargetMode="External"/><Relationship Id="rId1" Type="http://schemas.openxmlformats.org/officeDocument/2006/relationships/hyperlink" Target="https://www.nims.go.jp/eng/news/press/2019/11/201911070.html" TargetMode="External"/><Relationship Id="rId6" Type="http://schemas.openxmlformats.org/officeDocument/2006/relationships/hyperlink" Target="https://www.optimumnanolithiumbattery.com/info/xi-an-jiaotong-university-developed-a-high-cou-3019255.html" TargetMode="External"/><Relationship Id="rId23" Type="http://schemas.openxmlformats.org/officeDocument/2006/relationships/hyperlink" Target="https://phys.org/news/2015-06-samsung-lithium-ion-battery-life.html" TargetMode="External"/><Relationship Id="rId28" Type="http://schemas.openxmlformats.org/officeDocument/2006/relationships/hyperlink" Target="https://depts.washington.edu/solgel/documents/pub_docs/journal_docs/2016/jmm_26_5_055011.pdf" TargetMode="External"/><Relationship Id="rId49" Type="http://schemas.openxmlformats.org/officeDocument/2006/relationships/hyperlink" Target="https://news.nd.edu/news/notre-dame-receives-tardec-grant-for-next-generation-batteries/" TargetMode="External"/><Relationship Id="rId114" Type="http://schemas.openxmlformats.org/officeDocument/2006/relationships/hyperlink" Target="https://source.wustl.edu/2019/07/no-more-trial-and-error-when-choosing-an-electrolyte-for-metal-air-batteries/" TargetMode="External"/><Relationship Id="rId119" Type="http://schemas.openxmlformats.org/officeDocument/2006/relationships/hyperlink" Target="https://drexel.edu/news/archive/2019/february/mxene-silicon-anode" TargetMode="External"/><Relationship Id="rId10" Type="http://schemas.openxmlformats.org/officeDocument/2006/relationships/hyperlink" Target="https://www.anl.gov/access/research/projects/silicon-consortium-project" TargetMode="External"/><Relationship Id="rId31" Type="http://schemas.openxmlformats.org/officeDocument/2006/relationships/hyperlink" Target="https://www.uts.edu.au/news/health-science/its-air-battery-research-takes-charge" TargetMode="External"/><Relationship Id="rId44" Type="http://schemas.openxmlformats.org/officeDocument/2006/relationships/hyperlink" Target="https://apps.dtic.mil/sti/tr/pdf/ADA481576.pdf" TargetMode="External"/><Relationship Id="rId52" Type="http://schemas.openxmlformats.org/officeDocument/2006/relationships/hyperlink" Target="https://energy.mit.edu/research/lithium-air-batteries/" TargetMode="External"/><Relationship Id="rId60" Type="http://schemas.openxmlformats.org/officeDocument/2006/relationships/hyperlink" Target="http://escml.hanyang.ac.kr/sub/sub01_0302.php" TargetMode="External"/><Relationship Id="rId65" Type="http://schemas.openxmlformats.org/officeDocument/2006/relationships/hyperlink" Target="https://researchers.uq.edu.au/research-project/28467" TargetMode="External"/><Relationship Id="rId73" Type="http://schemas.openxmlformats.org/officeDocument/2006/relationships/hyperlink" Target="https://english.cas.cn/newsroom/research_news/chem/202003/t20200331_231935.shtml" TargetMode="External"/><Relationship Id="rId78" Type="http://schemas.openxmlformats.org/officeDocument/2006/relationships/hyperlink" Target="https://www.anl.gov/article/lithiumsulfur-batteries-are-one-step-closer-to-powering-the-future" TargetMode="External"/><Relationship Id="rId81" Type="http://schemas.openxmlformats.org/officeDocument/2006/relationships/hyperlink" Target="https://liulab.lbl.gov/lithium-sulfur-batteries" TargetMode="External"/><Relationship Id="rId86" Type="http://schemas.openxmlformats.org/officeDocument/2006/relationships/hyperlink" Target="https://sites.nd.edu/maginn-group/jcesr/" TargetMode="External"/><Relationship Id="rId94" Type="http://schemas.openxmlformats.org/officeDocument/2006/relationships/hyperlink" Target="https://www.enevate.com/" TargetMode="External"/><Relationship Id="rId99" Type="http://schemas.openxmlformats.org/officeDocument/2006/relationships/hyperlink" Target="https://www.phylion.com/lists/40.html" TargetMode="External"/><Relationship Id="rId101" Type="http://schemas.openxmlformats.org/officeDocument/2006/relationships/hyperlink" Target="https://www.farasis-energy.com/en/products/cells/" TargetMode="External"/><Relationship Id="rId4" Type="http://schemas.openxmlformats.org/officeDocument/2006/relationships/hyperlink" Target="https://today.ucsd.edu/story/meng_science_2021" TargetMode="External"/><Relationship Id="rId9" Type="http://schemas.openxmlformats.org/officeDocument/2006/relationships/hyperlink" Target="https://www.pnnl.gov/available-technologies/innovations-low-cost-production-silicon-based-high-performance-lithium-ion" TargetMode="External"/><Relationship Id="rId13" Type="http://schemas.openxmlformats.org/officeDocument/2006/relationships/hyperlink" Target="https://www.psu.edu/news/research/story/novel-polymer-increase-energy-density-stability-lithium-ion-batteries/" TargetMode="External"/><Relationship Id="rId18" Type="http://schemas.openxmlformats.org/officeDocument/2006/relationships/hyperlink" Target="https://insideevs.com/news/539398/farasis-batteries-energy-density-boost/" TargetMode="External"/><Relationship Id="rId39" Type="http://schemas.openxmlformats.org/officeDocument/2006/relationships/hyperlink" Target="https://uwaterloo.ca/news/news/chemists-make-breakthrough-road-creating-rechargeable"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ntnu.edu/documents/1265186292/0/Johan+Hjelm+-+Battery+research+at+DTU+Energy+-+from+atomic+scale+to+battery+packs/9350bc1e-d455-4bdb-9f15-7d536fb28ea5?version=1.0" TargetMode="External"/><Relationship Id="rId50" Type="http://schemas.openxmlformats.org/officeDocument/2006/relationships/hyperlink" Target="https://energy.umd.edu/news/story/a-higherenergy-safer-and-longerlasting-zinc-battery" TargetMode="External"/><Relationship Id="rId55" Type="http://schemas.openxmlformats.org/officeDocument/2006/relationships/hyperlink" Target="https://ses.ai/" TargetMode="External"/><Relationship Id="rId76" Type="http://schemas.openxmlformats.org/officeDocument/2006/relationships/hyperlink" Target="https://www.pnnl.gov/publications/lithium-sulfur-battery-solution-mediated-pathway-operating-under-lean-electrolyte" TargetMode="External"/><Relationship Id="rId97" Type="http://schemas.openxmlformats.org/officeDocument/2006/relationships/hyperlink" Target="https://www.morrowbatteries.com/" TargetMode="External"/><Relationship Id="rId104" Type="http://schemas.openxmlformats.org/officeDocument/2006/relationships/hyperlink" Target="https://sionicenergy.com/news/sionic-energy-launches-to-commercialize-next-generation-lithium-ion-battery-cells-for-mobility-and-consumer-electronic-applications" TargetMode="External"/><Relationship Id="rId120" Type="http://schemas.openxmlformats.org/officeDocument/2006/relationships/hyperlink" Target="https://www.lithiumair.us/Contactus.html" TargetMode="External"/><Relationship Id="rId7" Type="http://schemas.openxmlformats.org/officeDocument/2006/relationships/hyperlink" Target="https://uwaterloo.ca/news/news/waterloo-researchers-create-technology-produce-lighter-long" TargetMode="External"/><Relationship Id="rId71" Type="http://schemas.openxmlformats.org/officeDocument/2006/relationships/hyperlink" Target="https://dzb.sjtu.edu.cn/En/Data/View/3256" TargetMode="External"/><Relationship Id="rId92" Type="http://schemas.openxmlformats.org/officeDocument/2006/relationships/hyperlink" Target="https://research.samsung.com/research-papers/High-energy-long-cycling-all-solid-state-lithium" TargetMode="External"/><Relationship Id="rId2" Type="http://schemas.openxmlformats.org/officeDocument/2006/relationships/hyperlink" Target="https://www.isea.rwth-aachen.de/cms/isea/forschung/publikationen/~ojpu/details/?file=847218&amp;lidx=1" TargetMode="External"/><Relationship Id="rId29" Type="http://schemas.openxmlformats.org/officeDocument/2006/relationships/hyperlink" Target="https://energystorage.research.gatech.edu/research/" TargetMode="External"/><Relationship Id="rId24" Type="http://schemas.openxmlformats.org/officeDocument/2006/relationships/hyperlink" Target="https://www.nims.go.jp/eng/news/press/2021/12/202112150.html" TargetMode="External"/><Relationship Id="rId40" Type="http://schemas.openxmlformats.org/officeDocument/2006/relationships/hyperlink" Target="https://engineering.uic.edu/news-stories/new-design-produces-true-lithium-air-battery/" TargetMode="External"/><Relationship Id="rId45" Type="http://schemas.openxmlformats.org/officeDocument/2006/relationships/hyperlink" Target="https://news.cornell.edu/stories/2021/04/aluminum-anode-batteries-offer-sustainable-alternative" TargetMode="External"/><Relationship Id="rId66" Type="http://schemas.openxmlformats.org/officeDocument/2006/relationships/hyperlink" Target="https://ro.uow.edu.au/theses1/653/" TargetMode="External"/><Relationship Id="rId87" Type="http://schemas.openxmlformats.org/officeDocument/2006/relationships/hyperlink" Target="https://www.research.psu.edu/sites/default/files/polysulfide-electrolyte-for-li-sulfur-battery.pdf"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publikationen.bibliothek.kit.edu/1000060431" TargetMode="External"/><Relationship Id="rId82" Type="http://schemas.openxmlformats.org/officeDocument/2006/relationships/hyperlink" Target="https://engineering.purdue.edu/ChE/news/2021/nsf-awards-1m-to-continue-research-to-develop-advanced-lis-batteries" TargetMode="External"/><Relationship Id="rId19" Type="http://schemas.openxmlformats.org/officeDocument/2006/relationships/hyperlink" Target="https://investors.romeopower.com/news/news-details/2021/Romeo-Power-Signs-Memorandum-of-Understanding-With-Ecellix-to-Improve-Cell-Technology/default.aspx" TargetMode="External"/><Relationship Id="rId14" Type="http://schemas.openxmlformats.org/officeDocument/2006/relationships/hyperlink" Target="https://eng.umd.edu/news/story/highperformance-electrolyte-solves-battery-puzzle" TargetMode="External"/><Relationship Id="rId30" Type="http://schemas.openxmlformats.org/officeDocument/2006/relationships/hyperlink" Target="https://espace.library.uq.edu.au/view/UQ:25b6847" TargetMode="External"/><Relationship Id="rId35" Type="http://schemas.openxmlformats.org/officeDocument/2006/relationships/hyperlink" Target="https://www.cam.ac.uk/research/news/new-design-points-a-path-to-the-ultimate-battery" TargetMode="External"/><Relationship Id="rId56" Type="http://schemas.openxmlformats.org/officeDocument/2006/relationships/hyperlink" Target="https://sionpower.com/products/" TargetMode="External"/><Relationship Id="rId77" Type="http://schemas.openxmlformats.org/officeDocument/2006/relationships/hyperlink" Target="https://www.sandia.gov/app/uploads/sites/82/2023/10/PR2023_504_Small_Leo_MLDES.pdf" TargetMode="External"/><Relationship Id="rId100" Type="http://schemas.openxmlformats.org/officeDocument/2006/relationships/hyperlink" Target="https://en.sunwoda.com/" TargetMode="External"/><Relationship Id="rId105" Type="http://schemas.openxmlformats.org/officeDocument/2006/relationships/hyperlink" Target="https://electrovaya.com/" TargetMode="External"/><Relationship Id="rId8" Type="http://schemas.openxmlformats.org/officeDocument/2006/relationships/hyperlink" Target="https://cheng.engr.uky.edu/research/" TargetMode="External"/><Relationship Id="rId51" Type="http://schemas.openxmlformats.org/officeDocument/2006/relationships/hyperlink" Target="https://www.greencarcongress.com/2015/06/20150605-goodenough.html" TargetMode="External"/><Relationship Id="rId72" Type="http://schemas.openxmlformats.org/officeDocument/2006/relationships/hyperlink" Target="https://www.xjtlu.edu.cn/en/news/2022/01/lithium-sulphur-batteries-could-power-the-future" TargetMode="External"/><Relationship Id="rId93" Type="http://schemas.openxmlformats.org/officeDocument/2006/relationships/hyperlink" Target="https://www.nims.go.jp/eng/research/group/rechargeable-battery/" TargetMode="External"/><Relationship Id="rId98" Type="http://schemas.openxmlformats.org/officeDocument/2006/relationships/hyperlink" Target="https://octillion.us/about/" TargetMode="External"/><Relationship Id="rId3" Type="http://schemas.openxmlformats.org/officeDocument/2006/relationships/hyperlink" Target="https://repository.hanyang.ac.kr/handle/20.500.11754/107513" TargetMode="External"/><Relationship Id="rId25" Type="http://schemas.openxmlformats.org/officeDocument/2006/relationships/hyperlink" Target="https://www.sciencedirect.com/science/article/abs/pii/S1385894723038858" TargetMode="External"/><Relationship Id="rId46" Type="http://schemas.openxmlformats.org/officeDocument/2006/relationships/hyperlink" Target="https://otm.illinois.edu/technologies/non-aqueous-li-air-flow-battery" TargetMode="External"/><Relationship Id="rId67" Type="http://schemas.openxmlformats.org/officeDocument/2006/relationships/hyperlink" Target="https://www.research-collection.ethz.ch/handle/20.500.11850/608437" TargetMode="External"/><Relationship Id="rId116" Type="http://schemas.openxmlformats.org/officeDocument/2006/relationships/hyperlink" Target="https://engineering.tamu.edu/news/2023/12/researchers-investigate-advanced-energy-storage-solutions.html" TargetMode="External"/><Relationship Id="rId20" Type="http://schemas.openxmlformats.org/officeDocument/2006/relationships/hyperlink" Target="https://www.silanano.com/our-solutions/titan-silicon-anode" TargetMode="External"/><Relationship Id="rId41" Type="http://schemas.openxmlformats.org/officeDocument/2006/relationships/hyperlink" Target="https://www.pnnl.gov/available-technologies/lithium-air-electrodes" TargetMode="External"/><Relationship Id="rId62" Type="http://schemas.openxmlformats.org/officeDocument/2006/relationships/hyperlink" Target="https://spectrum.ieee.org/too-hot-too-cold-not-for-these-lithium-batteries" TargetMode="External"/><Relationship Id="rId83" Type="http://schemas.openxmlformats.org/officeDocument/2006/relationships/hyperlink" Target="https://news.umich.edu/1000-cycle-lithium-sulfur-battery-could-quintuple-electric-vehicle-ranges/" TargetMode="External"/><Relationship Id="rId88" Type="http://schemas.openxmlformats.org/officeDocument/2006/relationships/hyperlink" Target="https://www.solidpowerbattery.com/sulfide-solid-electrolytes/default.aspx" TargetMode="External"/><Relationship Id="rId111" Type="http://schemas.openxmlformats.org/officeDocument/2006/relationships/hyperlink" Target="https://news.asu.edu/20230714-solid-battery-solution" TargetMode="External"/><Relationship Id="rId15" Type="http://schemas.openxmlformats.org/officeDocument/2006/relationships/hyperlink" Target="https://engineering.stanford.edu/magazine/article/stanford-scientists-create-novel-silicon-electrodes-improve-lithium-ion-battery" TargetMode="External"/><Relationship Id="rId36" Type="http://schemas.openxmlformats.org/officeDocument/2006/relationships/hyperlink" Target="https://www.epfl.ch/labs/lmer/publications/" TargetMode="External"/><Relationship Id="rId57" Type="http://schemas.openxmlformats.org/officeDocument/2006/relationships/hyperlink" Target="https://www.isea.rwth-aachen.de/cms/isea/forschung/publikationen/~ojpu/details/?file=765084&amp;lidx=1" TargetMode="External"/><Relationship Id="rId106" Type="http://schemas.openxmlformats.org/officeDocument/2006/relationships/hyperlink" Target="https://investors.romeopower.com/news/news-details/2022/Romeo-Power-Selected-by-Key-Customer-as-Sole-Provider-of-Lithium-Ion-Batteries-for-Next-Gen-Electric-Vehicle/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1"/>
  <sheetViews>
    <sheetView workbookViewId="0">
      <pane ySplit="1" topLeftCell="A34" activePane="bottomLeft" state="frozen"/>
      <selection pane="bottomLeft" activeCell="B44" sqref="B44"/>
    </sheetView>
  </sheetViews>
  <sheetFormatPr baseColWidth="10" defaultColWidth="11.1640625" defaultRowHeight="15" customHeight="1"/>
  <cols>
    <col min="1" max="23" width="18.1640625" customWidth="1"/>
    <col min="24" max="31" width="10.5" customWidth="1"/>
  </cols>
  <sheetData>
    <row r="1" spans="1:31" ht="48" customHeight="1">
      <c r="A1" s="1" t="s">
        <v>0</v>
      </c>
      <c r="B1" s="1" t="s">
        <v>1</v>
      </c>
      <c r="C1" s="1" t="s">
        <v>2</v>
      </c>
      <c r="D1" s="1"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c r="Y1" s="3"/>
      <c r="Z1" s="3"/>
      <c r="AA1" s="3"/>
      <c r="AB1" s="3"/>
      <c r="AC1" s="3"/>
      <c r="AD1" s="3"/>
      <c r="AE1" s="3"/>
    </row>
    <row r="2" spans="1:31" ht="42.75" customHeight="1">
      <c r="A2" s="4" t="s">
        <v>23</v>
      </c>
      <c r="B2" s="4" t="s">
        <v>24</v>
      </c>
      <c r="C2" s="5" t="s">
        <v>25</v>
      </c>
      <c r="D2" s="4" t="s">
        <v>26</v>
      </c>
      <c r="E2" s="6">
        <v>3.75</v>
      </c>
      <c r="F2" s="6">
        <v>3</v>
      </c>
      <c r="G2" s="6">
        <v>2800</v>
      </c>
      <c r="H2" s="4">
        <v>5.4</v>
      </c>
      <c r="I2" s="6">
        <v>2.7</v>
      </c>
      <c r="J2" s="4">
        <v>15.1875</v>
      </c>
      <c r="K2" s="5">
        <v>50</v>
      </c>
      <c r="L2" s="4">
        <v>226</v>
      </c>
      <c r="M2" s="4">
        <v>615</v>
      </c>
      <c r="N2" s="4">
        <f t="shared" ref="N2:N34" si="0">(J2/(K2/1000))</f>
        <v>303.75</v>
      </c>
      <c r="O2" s="4">
        <v>0</v>
      </c>
      <c r="P2" s="4">
        <v>45</v>
      </c>
      <c r="Q2" s="4">
        <v>-20</v>
      </c>
      <c r="R2" s="4">
        <v>60</v>
      </c>
      <c r="S2" s="6">
        <f t="shared" ref="S2:V2" si="1">(O2 * (9/5)) + 32</f>
        <v>32</v>
      </c>
      <c r="T2" s="6">
        <f t="shared" si="1"/>
        <v>113</v>
      </c>
      <c r="U2" s="6">
        <f t="shared" si="1"/>
        <v>-4</v>
      </c>
      <c r="V2" s="6">
        <f t="shared" si="1"/>
        <v>140</v>
      </c>
      <c r="W2" s="7" t="str">
        <f>HYPERLINK("http://www.batteryspace.com/prod-specs/5702_5.pdf","Data Sheet")</f>
        <v>Data Sheet</v>
      </c>
      <c r="X2" s="3"/>
      <c r="Y2" s="3"/>
      <c r="Z2" s="3"/>
      <c r="AA2" s="3"/>
      <c r="AB2" s="3"/>
      <c r="AC2" s="3"/>
      <c r="AD2" s="3"/>
      <c r="AE2" s="3"/>
    </row>
    <row r="3" spans="1:31" ht="42.75" customHeight="1">
      <c r="A3" s="4" t="s">
        <v>23</v>
      </c>
      <c r="B3" s="4" t="s">
        <v>27</v>
      </c>
      <c r="C3" s="5" t="s">
        <v>25</v>
      </c>
      <c r="D3" s="4" t="s">
        <v>26</v>
      </c>
      <c r="E3" s="6">
        <v>3.75</v>
      </c>
      <c r="F3" s="6">
        <v>3</v>
      </c>
      <c r="G3" s="6">
        <v>2800</v>
      </c>
      <c r="H3" s="5">
        <v>4.05</v>
      </c>
      <c r="I3" s="6">
        <v>2.7</v>
      </c>
      <c r="J3" s="4">
        <v>15</v>
      </c>
      <c r="K3" s="4">
        <v>47</v>
      </c>
      <c r="L3" s="4">
        <v>223</v>
      </c>
      <c r="M3" s="4">
        <v>607</v>
      </c>
      <c r="N3" s="4">
        <f t="shared" si="0"/>
        <v>319.14893617021278</v>
      </c>
      <c r="O3" s="4">
        <v>0</v>
      </c>
      <c r="P3" s="4">
        <v>45</v>
      </c>
      <c r="Q3" s="4">
        <v>-20</v>
      </c>
      <c r="R3" s="4">
        <v>60</v>
      </c>
      <c r="S3" s="6">
        <f t="shared" ref="S3:V3" si="2">(O3 * (9/5)) + 32</f>
        <v>32</v>
      </c>
      <c r="T3" s="6">
        <f t="shared" si="2"/>
        <v>113</v>
      </c>
      <c r="U3" s="6">
        <f t="shared" si="2"/>
        <v>-4</v>
      </c>
      <c r="V3" s="6">
        <f t="shared" si="2"/>
        <v>140</v>
      </c>
      <c r="W3" s="7" t="str">
        <f>HYPERLINK("www.meircell.co.il/files/LG%20ICR18650C1.pdf","Data Sheet")</f>
        <v>Data Sheet</v>
      </c>
      <c r="X3" s="3"/>
      <c r="Y3" s="3"/>
      <c r="Z3" s="3"/>
      <c r="AA3" s="3"/>
      <c r="AB3" s="3"/>
      <c r="AC3" s="3"/>
      <c r="AD3" s="3"/>
      <c r="AE3" s="3"/>
    </row>
    <row r="4" spans="1:31" ht="42.75" customHeight="1">
      <c r="A4" s="4" t="s">
        <v>28</v>
      </c>
      <c r="B4" s="4" t="s">
        <v>29</v>
      </c>
      <c r="C4" s="5" t="s">
        <v>25</v>
      </c>
      <c r="D4" s="4" t="s">
        <v>26</v>
      </c>
      <c r="E4" s="6">
        <v>3.75</v>
      </c>
      <c r="F4" s="6">
        <v>2.75</v>
      </c>
      <c r="G4" s="6">
        <v>2800</v>
      </c>
      <c r="H4" s="5">
        <v>5.6</v>
      </c>
      <c r="I4" s="6">
        <v>2.8</v>
      </c>
      <c r="J4" s="4">
        <v>19.5</v>
      </c>
      <c r="K4" s="5">
        <v>48</v>
      </c>
      <c r="L4" s="4">
        <v>225</v>
      </c>
      <c r="M4" s="4">
        <v>608</v>
      </c>
      <c r="N4" s="4">
        <f t="shared" si="0"/>
        <v>406.25</v>
      </c>
      <c r="O4" s="4">
        <v>0</v>
      </c>
      <c r="P4" s="4">
        <v>45</v>
      </c>
      <c r="Q4" s="4">
        <v>-20</v>
      </c>
      <c r="R4" s="4">
        <v>60</v>
      </c>
      <c r="S4" s="6">
        <f t="shared" ref="S4:V4" si="3">(O4 * (9/5)) + 32</f>
        <v>32</v>
      </c>
      <c r="T4" s="6">
        <f t="shared" si="3"/>
        <v>113</v>
      </c>
      <c r="U4" s="6">
        <f t="shared" si="3"/>
        <v>-4</v>
      </c>
      <c r="V4" s="6">
        <f t="shared" si="3"/>
        <v>140</v>
      </c>
      <c r="W4" s="7" t="str">
        <f>HYPERLINK("http://www.meircell.co.il/files/Samsung%20ICR18650-28A.pdf","Data Sheet")</f>
        <v>Data Sheet</v>
      </c>
      <c r="X4" s="3"/>
      <c r="Y4" s="3"/>
      <c r="Z4" s="3"/>
      <c r="AA4" s="3"/>
      <c r="AB4" s="3"/>
      <c r="AC4" s="3"/>
      <c r="AD4" s="3"/>
      <c r="AE4" s="3"/>
    </row>
    <row r="5" spans="1:31" ht="42.75" customHeight="1">
      <c r="A5" s="4" t="s">
        <v>30</v>
      </c>
      <c r="B5" s="4" t="s">
        <v>31</v>
      </c>
      <c r="C5" s="4" t="s">
        <v>32</v>
      </c>
      <c r="D5" s="4" t="s">
        <v>26</v>
      </c>
      <c r="E5" s="6">
        <v>3.7</v>
      </c>
      <c r="F5" s="6">
        <v>3</v>
      </c>
      <c r="G5" s="6">
        <v>2800</v>
      </c>
      <c r="H5" s="4">
        <v>5.3</v>
      </c>
      <c r="I5" s="8">
        <v>1.9</v>
      </c>
      <c r="J5" s="4">
        <v>19.239999999999998</v>
      </c>
      <c r="K5" s="5">
        <v>49</v>
      </c>
      <c r="L5" s="5">
        <v>204</v>
      </c>
      <c r="M5" s="5">
        <v>576</v>
      </c>
      <c r="N5" s="4">
        <f t="shared" si="0"/>
        <v>392.65306122448976</v>
      </c>
      <c r="O5" s="4">
        <v>0</v>
      </c>
      <c r="P5" s="4">
        <v>45</v>
      </c>
      <c r="Q5" s="4">
        <v>-20</v>
      </c>
      <c r="R5" s="4">
        <v>60</v>
      </c>
      <c r="S5" s="6">
        <f t="shared" ref="S5:V5" si="4">(O5 * (9/5)) + 32</f>
        <v>32</v>
      </c>
      <c r="T5" s="6">
        <f t="shared" si="4"/>
        <v>113</v>
      </c>
      <c r="U5" s="6">
        <f t="shared" si="4"/>
        <v>-4</v>
      </c>
      <c r="V5" s="6">
        <f t="shared" si="4"/>
        <v>140</v>
      </c>
      <c r="W5" s="7" t="str">
        <f>HYPERLINK("https://na.industrial.panasonic.com/sites/default/pidsa/files/ur18650zt_0.pdf","Data Sheet")</f>
        <v>Data Sheet</v>
      </c>
      <c r="X5" s="3"/>
      <c r="Y5" s="3"/>
      <c r="Z5" s="3"/>
      <c r="AA5" s="3"/>
      <c r="AB5" s="3"/>
      <c r="AC5" s="3"/>
      <c r="AD5" s="3"/>
      <c r="AE5" s="3"/>
    </row>
    <row r="6" spans="1:31" ht="42.75" customHeight="1">
      <c r="A6" s="4" t="s">
        <v>23</v>
      </c>
      <c r="B6" s="4" t="s">
        <v>33</v>
      </c>
      <c r="C6" s="4" t="s">
        <v>34</v>
      </c>
      <c r="D6" s="4" t="s">
        <v>26</v>
      </c>
      <c r="E6" s="6">
        <v>3.62</v>
      </c>
      <c r="F6" s="6">
        <v>2.5</v>
      </c>
      <c r="G6" s="6">
        <v>2850</v>
      </c>
      <c r="H6" s="4">
        <v>10</v>
      </c>
      <c r="I6" s="6">
        <v>2.85</v>
      </c>
      <c r="J6" s="4">
        <v>36.200000000000003</v>
      </c>
      <c r="K6" s="4">
        <v>46</v>
      </c>
      <c r="L6" s="4">
        <v>224</v>
      </c>
      <c r="M6" s="4">
        <v>611</v>
      </c>
      <c r="N6" s="4">
        <f t="shared" si="0"/>
        <v>786.95652173913049</v>
      </c>
      <c r="O6" s="4">
        <v>0</v>
      </c>
      <c r="P6" s="4">
        <v>45</v>
      </c>
      <c r="Q6" s="4">
        <v>-20</v>
      </c>
      <c r="R6" s="4">
        <v>60</v>
      </c>
      <c r="S6" s="6">
        <f t="shared" ref="S6:V6" si="5">(O6 * (9/5)) + 32</f>
        <v>32</v>
      </c>
      <c r="T6" s="6">
        <f t="shared" si="5"/>
        <v>113</v>
      </c>
      <c r="U6" s="6">
        <f t="shared" si="5"/>
        <v>-4</v>
      </c>
      <c r="V6" s="6">
        <f t="shared" si="5"/>
        <v>140</v>
      </c>
      <c r="W6" s="9" t="s">
        <v>22</v>
      </c>
      <c r="X6" s="3"/>
      <c r="Y6" s="3"/>
      <c r="Z6" s="3"/>
      <c r="AA6" s="3"/>
      <c r="AB6" s="3"/>
      <c r="AC6" s="3"/>
      <c r="AD6" s="3"/>
      <c r="AE6" s="3"/>
    </row>
    <row r="7" spans="1:31" ht="42.75" customHeight="1">
      <c r="A7" s="4" t="s">
        <v>23</v>
      </c>
      <c r="B7" s="4" t="s">
        <v>35</v>
      </c>
      <c r="C7" s="4" t="s">
        <v>34</v>
      </c>
      <c r="D7" s="4" t="s">
        <v>26</v>
      </c>
      <c r="E7" s="6">
        <v>3.67</v>
      </c>
      <c r="F7" s="6">
        <v>2.5</v>
      </c>
      <c r="G7" s="6">
        <v>2850</v>
      </c>
      <c r="H7" s="5">
        <v>6</v>
      </c>
      <c r="I7" s="8">
        <v>2.75</v>
      </c>
      <c r="J7" s="4">
        <v>25</v>
      </c>
      <c r="K7" s="4">
        <v>45</v>
      </c>
      <c r="L7" s="4">
        <f>((F7*(G7/1000))/(K7/1000))</f>
        <v>158.33333333333334</v>
      </c>
      <c r="M7" s="10">
        <f>((F7*(G7/1000))/(3.14*(0.009^2)*0.065*1000))</f>
        <v>430.97973034278766</v>
      </c>
      <c r="N7" s="4">
        <f t="shared" si="0"/>
        <v>555.55555555555554</v>
      </c>
      <c r="O7" s="4">
        <v>0</v>
      </c>
      <c r="P7" s="4">
        <v>50</v>
      </c>
      <c r="Q7" s="4">
        <v>-30</v>
      </c>
      <c r="R7" s="4">
        <v>60</v>
      </c>
      <c r="S7" s="6">
        <f t="shared" ref="S7:V7" si="6">(O7 * (9/5)) + 32</f>
        <v>32</v>
      </c>
      <c r="T7" s="6">
        <f t="shared" si="6"/>
        <v>122</v>
      </c>
      <c r="U7" s="6">
        <f t="shared" si="6"/>
        <v>-22</v>
      </c>
      <c r="V7" s="6">
        <f t="shared" si="6"/>
        <v>140</v>
      </c>
      <c r="W7" s="7" t="str">
        <f>HYPERLINK("http://akkuplus.de/mediafiles/Datenblatt/LG/LG_INR18650M29.pdf","Data Sheet")</f>
        <v>Data Sheet</v>
      </c>
      <c r="X7" s="3"/>
      <c r="Y7" s="3"/>
      <c r="Z7" s="3"/>
      <c r="AA7" s="3"/>
      <c r="AB7" s="3"/>
      <c r="AC7" s="3"/>
      <c r="AD7" s="3"/>
      <c r="AE7" s="3"/>
    </row>
    <row r="8" spans="1:31" ht="42.75" customHeight="1">
      <c r="A8" s="8" t="s">
        <v>36</v>
      </c>
      <c r="B8" s="4" t="s">
        <v>37</v>
      </c>
      <c r="C8" s="5" t="s">
        <v>34</v>
      </c>
      <c r="D8" s="4" t="s">
        <v>26</v>
      </c>
      <c r="E8" s="6">
        <v>3.6</v>
      </c>
      <c r="F8" s="6">
        <v>2.5</v>
      </c>
      <c r="G8" s="6">
        <v>2900</v>
      </c>
      <c r="H8" s="4">
        <v>10</v>
      </c>
      <c r="I8" s="8">
        <v>1.34</v>
      </c>
      <c r="J8" s="4">
        <v>36</v>
      </c>
      <c r="K8" s="4">
        <v>44.5</v>
      </c>
      <c r="L8" s="4">
        <v>235</v>
      </c>
      <c r="M8" s="4">
        <v>590</v>
      </c>
      <c r="N8" s="4">
        <f t="shared" si="0"/>
        <v>808.98876404494388</v>
      </c>
      <c r="O8" s="4">
        <v>0</v>
      </c>
      <c r="P8" s="4">
        <v>45</v>
      </c>
      <c r="Q8" s="4">
        <v>-20</v>
      </c>
      <c r="R8" s="4">
        <v>60</v>
      </c>
      <c r="S8" s="6">
        <f t="shared" ref="S8:V8" si="7">(O8 * (9/5)) + 32</f>
        <v>32</v>
      </c>
      <c r="T8" s="6">
        <f t="shared" si="7"/>
        <v>113</v>
      </c>
      <c r="U8" s="6">
        <f t="shared" si="7"/>
        <v>-4</v>
      </c>
      <c r="V8" s="6">
        <f t="shared" si="7"/>
        <v>140</v>
      </c>
      <c r="W8" s="7" t="str">
        <f>HYPERLINK("http://e-motion.lt/wp-content/uploads/2013/04/NCR18650PD-1.pdf","Data Sheet")</f>
        <v>Data Sheet</v>
      </c>
      <c r="X8" s="3"/>
      <c r="Y8" s="3"/>
      <c r="Z8" s="3"/>
      <c r="AA8" s="3"/>
      <c r="AB8" s="3"/>
      <c r="AC8" s="3"/>
      <c r="AD8" s="3"/>
      <c r="AE8" s="3"/>
    </row>
    <row r="9" spans="1:31" ht="42.75" customHeight="1">
      <c r="A9" s="8" t="s">
        <v>36</v>
      </c>
      <c r="B9" s="6" t="s">
        <v>38</v>
      </c>
      <c r="C9" s="5" t="s">
        <v>34</v>
      </c>
      <c r="D9" s="4" t="s">
        <v>26</v>
      </c>
      <c r="E9" s="6">
        <v>3.6</v>
      </c>
      <c r="F9" s="6">
        <v>2.5</v>
      </c>
      <c r="G9" s="8">
        <v>2880</v>
      </c>
      <c r="H9" s="4">
        <v>10</v>
      </c>
      <c r="I9" s="8">
        <v>1.34</v>
      </c>
      <c r="J9" s="4">
        <v>36</v>
      </c>
      <c r="K9" s="4">
        <v>46.5</v>
      </c>
      <c r="L9" s="4">
        <v>223</v>
      </c>
      <c r="M9" s="4">
        <v>591</v>
      </c>
      <c r="N9" s="4">
        <f t="shared" si="0"/>
        <v>774.19354838709683</v>
      </c>
      <c r="O9" s="4">
        <v>10</v>
      </c>
      <c r="P9" s="4">
        <v>45</v>
      </c>
      <c r="Q9" s="4">
        <v>-20</v>
      </c>
      <c r="R9" s="4">
        <v>60</v>
      </c>
      <c r="S9" s="6">
        <f t="shared" ref="S9:V9" si="8">(O9 * (9/5)) + 32</f>
        <v>50</v>
      </c>
      <c r="T9" s="6">
        <f t="shared" si="8"/>
        <v>113</v>
      </c>
      <c r="U9" s="6">
        <f t="shared" si="8"/>
        <v>-4</v>
      </c>
      <c r="V9" s="6">
        <f t="shared" si="8"/>
        <v>140</v>
      </c>
      <c r="W9" s="7" t="str">
        <f>HYPERLINK("http://www.omnitron.cz/download/datasheet/NCR-18650PF.pdf","Data Sheet")</f>
        <v>Data Sheet</v>
      </c>
      <c r="X9" s="3"/>
      <c r="Y9" s="3"/>
      <c r="Z9" s="3"/>
      <c r="AA9" s="3"/>
      <c r="AB9" s="3"/>
      <c r="AC9" s="3"/>
      <c r="AD9" s="3"/>
      <c r="AE9" s="3"/>
    </row>
    <row r="10" spans="1:31" ht="42.75" customHeight="1">
      <c r="A10" s="8" t="s">
        <v>36</v>
      </c>
      <c r="B10" s="4" t="s">
        <v>39</v>
      </c>
      <c r="C10" s="4" t="s">
        <v>40</v>
      </c>
      <c r="D10" s="4" t="s">
        <v>26</v>
      </c>
      <c r="E10" s="6">
        <v>3.6</v>
      </c>
      <c r="F10" s="6">
        <v>2.5</v>
      </c>
      <c r="G10" s="6">
        <v>2900</v>
      </c>
      <c r="H10" s="5">
        <v>5.4</v>
      </c>
      <c r="I10" s="8">
        <v>1.93</v>
      </c>
      <c r="J10" s="4">
        <v>43.2</v>
      </c>
      <c r="K10" s="5">
        <v>44.5</v>
      </c>
      <c r="L10" s="5">
        <v>214</v>
      </c>
      <c r="M10" s="5">
        <v>620</v>
      </c>
      <c r="N10" s="4">
        <f t="shared" si="0"/>
        <v>970.78651685393265</v>
      </c>
      <c r="O10" s="4">
        <v>0</v>
      </c>
      <c r="P10" s="4">
        <v>45</v>
      </c>
      <c r="Q10" s="4">
        <v>-20</v>
      </c>
      <c r="R10" s="4">
        <v>60</v>
      </c>
      <c r="S10" s="6">
        <f t="shared" ref="S10:V10" si="9">(O10 * (9/5)) + 32</f>
        <v>32</v>
      </c>
      <c r="T10" s="6">
        <f t="shared" si="9"/>
        <v>113</v>
      </c>
      <c r="U10" s="6">
        <f t="shared" si="9"/>
        <v>-4</v>
      </c>
      <c r="V10" s="6">
        <f t="shared" si="9"/>
        <v>140</v>
      </c>
      <c r="W10" s="7" t="str">
        <f>HYPERLINK("https://engineering.tamu.edu/media/4247819/ds-battery-panasonic-18650ncr.pdf","Data Sheet")</f>
        <v>Data Sheet</v>
      </c>
      <c r="X10" s="3"/>
      <c r="Y10" s="3"/>
      <c r="Z10" s="3"/>
      <c r="AA10" s="3"/>
      <c r="AB10" s="3"/>
      <c r="AC10" s="3"/>
      <c r="AD10" s="3"/>
      <c r="AE10" s="3"/>
    </row>
    <row r="11" spans="1:31" ht="42.75" customHeight="1">
      <c r="A11" s="4" t="s">
        <v>28</v>
      </c>
      <c r="B11" s="4" t="s">
        <v>41</v>
      </c>
      <c r="C11" s="5" t="s">
        <v>34</v>
      </c>
      <c r="D11" s="4" t="s">
        <v>26</v>
      </c>
      <c r="E11" s="6">
        <v>3.6</v>
      </c>
      <c r="F11" s="6">
        <v>2.5</v>
      </c>
      <c r="G11" s="8">
        <v>2850</v>
      </c>
      <c r="H11" s="5">
        <v>10</v>
      </c>
      <c r="I11" s="6">
        <v>2.75</v>
      </c>
      <c r="J11" s="4">
        <v>10.0375</v>
      </c>
      <c r="K11" s="5">
        <v>45</v>
      </c>
      <c r="L11" s="4">
        <v>217</v>
      </c>
      <c r="M11" s="4">
        <v>602</v>
      </c>
      <c r="N11" s="4">
        <f t="shared" si="0"/>
        <v>223.05555555555554</v>
      </c>
      <c r="O11" s="4">
        <v>0</v>
      </c>
      <c r="P11" s="4">
        <v>45</v>
      </c>
      <c r="Q11" s="4">
        <v>-20</v>
      </c>
      <c r="R11" s="4">
        <v>60</v>
      </c>
      <c r="S11" s="6">
        <f t="shared" ref="S11:V11" si="10">(O11 * (9/5)) + 32</f>
        <v>32</v>
      </c>
      <c r="T11" s="6">
        <f t="shared" si="10"/>
        <v>113</v>
      </c>
      <c r="U11" s="6">
        <f t="shared" si="10"/>
        <v>-4</v>
      </c>
      <c r="V11" s="6">
        <f t="shared" si="10"/>
        <v>140</v>
      </c>
      <c r="W11" s="7" t="str">
        <f>HYPERLINK("https://www.akkuparts24.de/mediafiles//Datenblaetter/Samsung/Samsung%20INR18650-29E.pdf","Data Sheet")</f>
        <v>Data Sheet</v>
      </c>
      <c r="X11" s="3"/>
      <c r="Y11" s="3"/>
      <c r="Z11" s="3"/>
      <c r="AA11" s="3"/>
      <c r="AB11" s="3"/>
      <c r="AC11" s="3"/>
      <c r="AD11" s="3"/>
      <c r="AE11" s="3"/>
    </row>
    <row r="12" spans="1:31" ht="42.75" customHeight="1">
      <c r="A12" s="4" t="s">
        <v>42</v>
      </c>
      <c r="B12" s="4" t="s">
        <v>43</v>
      </c>
      <c r="C12" s="5" t="s">
        <v>34</v>
      </c>
      <c r="D12" s="4" t="s">
        <v>26</v>
      </c>
      <c r="E12" s="6">
        <v>3.6</v>
      </c>
      <c r="F12" s="6">
        <v>2.5</v>
      </c>
      <c r="G12" s="6">
        <v>2900</v>
      </c>
      <c r="H12" s="4">
        <v>8</v>
      </c>
      <c r="I12" s="6">
        <v>3</v>
      </c>
      <c r="J12" s="4">
        <v>28.8</v>
      </c>
      <c r="K12" s="4">
        <v>45.4</v>
      </c>
      <c r="L12" s="4">
        <v>230</v>
      </c>
      <c r="M12" s="5">
        <v>588</v>
      </c>
      <c r="N12" s="4">
        <f t="shared" si="0"/>
        <v>634.36123348017634</v>
      </c>
      <c r="O12" s="4">
        <v>0</v>
      </c>
      <c r="P12" s="4">
        <v>55</v>
      </c>
      <c r="Q12" s="4">
        <v>-20</v>
      </c>
      <c r="R12" s="4">
        <v>60</v>
      </c>
      <c r="S12" s="6">
        <f t="shared" ref="S12:V12" si="11">(O12 * (9/5)) + 32</f>
        <v>32</v>
      </c>
      <c r="T12" s="6">
        <f t="shared" si="11"/>
        <v>131</v>
      </c>
      <c r="U12" s="6">
        <f t="shared" si="11"/>
        <v>-4</v>
      </c>
      <c r="V12" s="6">
        <f t="shared" si="11"/>
        <v>140</v>
      </c>
      <c r="W12" s="7" t="str">
        <f>HYPERLINK("https://www.akkuparts24.de/mediafiles//Datenblaetter/Sony/US18650NC1.pdf","Data Sheet")</f>
        <v>Data Sheet</v>
      </c>
      <c r="X12" s="3"/>
      <c r="Y12" s="3"/>
      <c r="Z12" s="3"/>
      <c r="AA12" s="3"/>
      <c r="AB12" s="3"/>
      <c r="AC12" s="3"/>
      <c r="AD12" s="3"/>
      <c r="AE12" s="3"/>
    </row>
    <row r="13" spans="1:31" ht="42.75" customHeight="1">
      <c r="A13" s="4" t="s">
        <v>23</v>
      </c>
      <c r="B13" s="4" t="s">
        <v>44</v>
      </c>
      <c r="C13" s="4" t="s">
        <v>34</v>
      </c>
      <c r="D13" s="4" t="s">
        <v>26</v>
      </c>
      <c r="E13" s="6">
        <v>3.6</v>
      </c>
      <c r="F13" s="6">
        <v>2</v>
      </c>
      <c r="G13" s="6">
        <v>3000</v>
      </c>
      <c r="H13" s="4">
        <v>20</v>
      </c>
      <c r="I13" s="6">
        <v>4</v>
      </c>
      <c r="J13" s="4">
        <v>72</v>
      </c>
      <c r="K13" s="4">
        <v>48</v>
      </c>
      <c r="L13" s="5">
        <v>225</v>
      </c>
      <c r="M13" s="4">
        <v>617</v>
      </c>
      <c r="N13" s="4">
        <f t="shared" si="0"/>
        <v>1500</v>
      </c>
      <c r="O13" s="4">
        <v>0</v>
      </c>
      <c r="P13" s="4">
        <v>45</v>
      </c>
      <c r="Q13" s="4">
        <v>-20</v>
      </c>
      <c r="R13" s="4">
        <v>60</v>
      </c>
      <c r="S13" s="6">
        <f t="shared" ref="S13:V13" si="12">(O13 * (9/5)) + 32</f>
        <v>32</v>
      </c>
      <c r="T13" s="6">
        <f t="shared" si="12"/>
        <v>113</v>
      </c>
      <c r="U13" s="6">
        <f t="shared" si="12"/>
        <v>-4</v>
      </c>
      <c r="V13" s="6">
        <f t="shared" si="12"/>
        <v>140</v>
      </c>
      <c r="W13" s="7" t="str">
        <f>HYPERLINK("https://www.nkon.nl/sk/k/hg2.pdf","Data Sheet")</f>
        <v>Data Sheet</v>
      </c>
      <c r="X13" s="3"/>
      <c r="Y13" s="3"/>
      <c r="Z13" s="3"/>
      <c r="AA13" s="3"/>
      <c r="AB13" s="3"/>
      <c r="AC13" s="3"/>
      <c r="AD13" s="3"/>
      <c r="AE13" s="3"/>
    </row>
    <row r="14" spans="1:31" ht="42.75" customHeight="1">
      <c r="A14" s="4" t="s">
        <v>23</v>
      </c>
      <c r="B14" s="4" t="s">
        <v>45</v>
      </c>
      <c r="C14" s="5" t="s">
        <v>32</v>
      </c>
      <c r="D14" s="4" t="s">
        <v>26</v>
      </c>
      <c r="E14" s="6">
        <v>3.7</v>
      </c>
      <c r="F14" s="8">
        <v>3</v>
      </c>
      <c r="G14" s="6">
        <v>3000</v>
      </c>
      <c r="H14" s="4">
        <v>5.8</v>
      </c>
      <c r="I14" s="6">
        <v>2.9</v>
      </c>
      <c r="J14" s="4">
        <v>21.46</v>
      </c>
      <c r="K14" s="5">
        <v>48.5</v>
      </c>
      <c r="L14" s="4">
        <v>233</v>
      </c>
      <c r="M14" s="4">
        <v>651</v>
      </c>
      <c r="N14" s="4">
        <f t="shared" si="0"/>
        <v>442.4742268041237</v>
      </c>
      <c r="O14" s="4">
        <v>0</v>
      </c>
      <c r="P14" s="4">
        <v>45</v>
      </c>
      <c r="Q14" s="4">
        <v>-20</v>
      </c>
      <c r="R14" s="4">
        <v>60</v>
      </c>
      <c r="S14" s="6">
        <f t="shared" ref="S14:V14" si="13">(O14 * (9/5)) + 32</f>
        <v>32</v>
      </c>
      <c r="T14" s="6">
        <f t="shared" si="13"/>
        <v>113</v>
      </c>
      <c r="U14" s="6">
        <f t="shared" si="13"/>
        <v>-4</v>
      </c>
      <c r="V14" s="6">
        <f t="shared" si="13"/>
        <v>140</v>
      </c>
      <c r="W14" s="7" t="str">
        <f>HYPERLINK("http://keeppower.com.ua/download/2015-01/datasheet_LG-ICR18650D1.pdf","Data Sheet")</f>
        <v>Data Sheet</v>
      </c>
      <c r="X14" s="3"/>
      <c r="Y14" s="3"/>
      <c r="Z14" s="3"/>
      <c r="AA14" s="3"/>
      <c r="AB14" s="3"/>
      <c r="AC14" s="3"/>
      <c r="AD14" s="3"/>
      <c r="AE14" s="3"/>
    </row>
    <row r="15" spans="1:31" ht="42.75" customHeight="1">
      <c r="A15" s="4" t="s">
        <v>28</v>
      </c>
      <c r="B15" s="4" t="s">
        <v>46</v>
      </c>
      <c r="C15" s="5" t="s">
        <v>34</v>
      </c>
      <c r="D15" s="4" t="s">
        <v>26</v>
      </c>
      <c r="E15" s="6">
        <v>3.6</v>
      </c>
      <c r="F15" s="6">
        <v>2.5</v>
      </c>
      <c r="G15" s="6">
        <v>3000</v>
      </c>
      <c r="H15" s="4">
        <v>15</v>
      </c>
      <c r="I15" s="6">
        <v>4</v>
      </c>
      <c r="J15" s="4">
        <v>54</v>
      </c>
      <c r="K15" s="4">
        <v>45.9</v>
      </c>
      <c r="L15" s="4">
        <v>235</v>
      </c>
      <c r="M15" s="4">
        <v>633</v>
      </c>
      <c r="N15" s="4">
        <f t="shared" si="0"/>
        <v>1176.4705882352941</v>
      </c>
      <c r="O15" s="4">
        <v>0</v>
      </c>
      <c r="P15" s="4">
        <v>50</v>
      </c>
      <c r="Q15" s="4">
        <v>-20</v>
      </c>
      <c r="R15" s="4">
        <v>75</v>
      </c>
      <c r="S15" s="6">
        <f t="shared" ref="S15:V15" si="14">(O15 * (9/5)) + 32</f>
        <v>32</v>
      </c>
      <c r="T15" s="6">
        <f t="shared" si="14"/>
        <v>122</v>
      </c>
      <c r="U15" s="6">
        <f t="shared" si="14"/>
        <v>-4</v>
      </c>
      <c r="V15" s="6">
        <f t="shared" si="14"/>
        <v>167</v>
      </c>
      <c r="W15" s="7" t="str">
        <f>HYPERLINK("https://eu.nkon.nl/sk/k/30q.pdf","Data Sheet")</f>
        <v>Data Sheet</v>
      </c>
      <c r="X15" s="3"/>
      <c r="Y15" s="3"/>
      <c r="Z15" s="3"/>
      <c r="AA15" s="3"/>
      <c r="AB15" s="3"/>
      <c r="AC15" s="3"/>
      <c r="AD15" s="3"/>
      <c r="AE15" s="3"/>
    </row>
    <row r="16" spans="1:31" ht="42.75" customHeight="1">
      <c r="A16" s="4" t="s">
        <v>28</v>
      </c>
      <c r="B16" s="4" t="s">
        <v>47</v>
      </c>
      <c r="C16" s="5" t="s">
        <v>25</v>
      </c>
      <c r="D16" s="4" t="s">
        <v>26</v>
      </c>
      <c r="E16" s="6">
        <v>3.78</v>
      </c>
      <c r="F16" s="6">
        <v>2.75</v>
      </c>
      <c r="G16" s="8">
        <v>2950</v>
      </c>
      <c r="H16" s="4">
        <v>5.9</v>
      </c>
      <c r="I16" s="8">
        <v>2.95</v>
      </c>
      <c r="J16" s="4">
        <v>22.302</v>
      </c>
      <c r="K16" s="4">
        <v>48</v>
      </c>
      <c r="L16" s="4">
        <v>232</v>
      </c>
      <c r="M16" s="4">
        <v>645</v>
      </c>
      <c r="N16" s="4">
        <f t="shared" si="0"/>
        <v>464.625</v>
      </c>
      <c r="O16" s="4">
        <v>0</v>
      </c>
      <c r="P16" s="4">
        <v>45</v>
      </c>
      <c r="Q16" s="4">
        <v>-20</v>
      </c>
      <c r="R16" s="4">
        <v>60</v>
      </c>
      <c r="S16" s="6">
        <f t="shared" ref="S16:V16" si="15">(O16 * (9/5)) + 32</f>
        <v>32</v>
      </c>
      <c r="T16" s="6">
        <f t="shared" si="15"/>
        <v>113</v>
      </c>
      <c r="U16" s="6">
        <f t="shared" si="15"/>
        <v>-4</v>
      </c>
      <c r="V16" s="6">
        <f t="shared" si="15"/>
        <v>140</v>
      </c>
      <c r="W16" s="7" t="str">
        <f>HYPERLINK("http://gamma.spb.ru/media/pdf/liion-lipolymer-lifepo4-akkumulyatory/ICR18650-30B.pdf","Data Sheet")</f>
        <v>Data Sheet</v>
      </c>
      <c r="X16" s="3"/>
      <c r="Y16" s="3"/>
      <c r="Z16" s="3"/>
      <c r="AA16" s="3"/>
      <c r="AB16" s="3"/>
      <c r="AC16" s="3"/>
      <c r="AD16" s="3"/>
      <c r="AE16" s="3"/>
    </row>
    <row r="17" spans="1:31" ht="42.75" customHeight="1">
      <c r="A17" s="4" t="s">
        <v>28</v>
      </c>
      <c r="B17" s="4" t="s">
        <v>48</v>
      </c>
      <c r="C17" s="5" t="s">
        <v>25</v>
      </c>
      <c r="D17" s="4" t="s">
        <v>26</v>
      </c>
      <c r="E17" s="6">
        <v>3.7</v>
      </c>
      <c r="F17" s="6">
        <v>2.75</v>
      </c>
      <c r="G17" s="6">
        <v>3000</v>
      </c>
      <c r="H17" s="4">
        <v>6</v>
      </c>
      <c r="I17" s="8">
        <v>3</v>
      </c>
      <c r="J17" s="4">
        <v>22.2</v>
      </c>
      <c r="K17" s="4">
        <v>48</v>
      </c>
      <c r="L17" s="4">
        <v>231</v>
      </c>
      <c r="M17" s="4">
        <v>653</v>
      </c>
      <c r="N17" s="4">
        <f t="shared" si="0"/>
        <v>462.5</v>
      </c>
      <c r="O17" s="4">
        <v>0</v>
      </c>
      <c r="P17" s="4">
        <v>45</v>
      </c>
      <c r="Q17" s="4">
        <v>-20</v>
      </c>
      <c r="R17" s="4">
        <v>60</v>
      </c>
      <c r="S17" s="6">
        <f t="shared" ref="S17:V17" si="16">(O17 * (9/5)) + 32</f>
        <v>32</v>
      </c>
      <c r="T17" s="6">
        <f t="shared" si="16"/>
        <v>113</v>
      </c>
      <c r="U17" s="6">
        <f t="shared" si="16"/>
        <v>-4</v>
      </c>
      <c r="V17" s="6">
        <f t="shared" si="16"/>
        <v>140</v>
      </c>
      <c r="W17" s="7" t="str">
        <f>HYPERLINK("http://www.meircell.co.il/files/Samsung%20ICR18650-30A.pdf","Data Sheet")</f>
        <v>Data Sheet</v>
      </c>
      <c r="X17" s="3"/>
      <c r="Y17" s="3"/>
      <c r="Z17" s="3"/>
      <c r="AA17" s="3"/>
      <c r="AB17" s="3"/>
      <c r="AC17" s="3"/>
      <c r="AD17" s="3"/>
      <c r="AE17" s="3"/>
    </row>
    <row r="18" spans="1:31" ht="42.75" customHeight="1">
      <c r="A18" s="8" t="s">
        <v>36</v>
      </c>
      <c r="B18" s="4" t="s">
        <v>49</v>
      </c>
      <c r="C18" s="4" t="s">
        <v>34</v>
      </c>
      <c r="D18" s="4" t="s">
        <v>26</v>
      </c>
      <c r="E18" s="6">
        <v>3.6</v>
      </c>
      <c r="F18" s="6">
        <v>2.5</v>
      </c>
      <c r="G18" s="8">
        <v>3180</v>
      </c>
      <c r="H18" s="5">
        <v>3.6360000000000001</v>
      </c>
      <c r="I18" s="8">
        <v>1.5</v>
      </c>
      <c r="J18" s="4">
        <v>13.068</v>
      </c>
      <c r="K18" s="4">
        <v>48.5</v>
      </c>
      <c r="L18" s="4">
        <v>238</v>
      </c>
      <c r="M18" s="4">
        <v>681</v>
      </c>
      <c r="N18" s="4">
        <f t="shared" si="0"/>
        <v>269.44329896907215</v>
      </c>
      <c r="O18" s="4">
        <v>10</v>
      </c>
      <c r="P18" s="4">
        <v>45</v>
      </c>
      <c r="Q18" s="4">
        <v>-20</v>
      </c>
      <c r="R18" s="4">
        <v>60</v>
      </c>
      <c r="S18" s="6">
        <f t="shared" ref="S18:V18" si="17">(O18 * (9/5)) + 32</f>
        <v>50</v>
      </c>
      <c r="T18" s="6">
        <f t="shared" si="17"/>
        <v>113</v>
      </c>
      <c r="U18" s="6">
        <f t="shared" si="17"/>
        <v>-4</v>
      </c>
      <c r="V18" s="6">
        <f t="shared" si="17"/>
        <v>140</v>
      </c>
      <c r="W18" s="7" t="str">
        <f>HYPERLINK("http://keeppower.com.ua/download/2015-07/NCR18650BE.pdf","Data Sheet")</f>
        <v>Data Sheet</v>
      </c>
      <c r="X18" s="3"/>
      <c r="Y18" s="3"/>
      <c r="Z18" s="3"/>
      <c r="AA18" s="3"/>
      <c r="AB18" s="3"/>
      <c r="AC18" s="3"/>
      <c r="AD18" s="3"/>
      <c r="AE18" s="3"/>
    </row>
    <row r="19" spans="1:31" ht="42.75" customHeight="1">
      <c r="A19" s="8" t="s">
        <v>36</v>
      </c>
      <c r="B19" s="4" t="s">
        <v>50</v>
      </c>
      <c r="C19" s="5" t="s">
        <v>34</v>
      </c>
      <c r="D19" s="4" t="s">
        <v>26</v>
      </c>
      <c r="E19" s="6">
        <v>3.6</v>
      </c>
      <c r="F19" s="6">
        <v>2.5</v>
      </c>
      <c r="G19" s="8">
        <v>3070</v>
      </c>
      <c r="H19" s="5">
        <v>6.2</v>
      </c>
      <c r="I19" s="8">
        <v>1.4750000000000001</v>
      </c>
      <c r="J19" s="4">
        <v>43.2</v>
      </c>
      <c r="K19" s="4">
        <v>47.5</v>
      </c>
      <c r="L19" s="5">
        <v>225</v>
      </c>
      <c r="M19" s="5">
        <v>620</v>
      </c>
      <c r="N19" s="4">
        <f t="shared" si="0"/>
        <v>909.47368421052636</v>
      </c>
      <c r="O19" s="4">
        <v>0</v>
      </c>
      <c r="P19" s="4">
        <v>45</v>
      </c>
      <c r="Q19" s="4">
        <v>-20</v>
      </c>
      <c r="R19" s="4">
        <v>60</v>
      </c>
      <c r="S19" s="6">
        <f t="shared" ref="S19:V19" si="18">(O19 * (9/5)) + 32</f>
        <v>32</v>
      </c>
      <c r="T19" s="6">
        <f t="shared" si="18"/>
        <v>113</v>
      </c>
      <c r="U19" s="6">
        <f t="shared" si="18"/>
        <v>-4</v>
      </c>
      <c r="V19" s="6">
        <f t="shared" si="18"/>
        <v>140</v>
      </c>
      <c r="W19" s="7" t="str">
        <f>HYPERLINK("http://www.meircell.co.il/files/NCR18650A%20datasheet.pdf","Data Sheet")</f>
        <v>Data Sheet</v>
      </c>
      <c r="X19" s="3"/>
      <c r="Y19" s="3"/>
      <c r="Z19" s="3"/>
      <c r="AA19" s="3"/>
      <c r="AB19" s="3"/>
      <c r="AC19" s="3"/>
      <c r="AD19" s="3"/>
      <c r="AE19" s="3"/>
    </row>
    <row r="20" spans="1:31" ht="42.75" customHeight="1">
      <c r="A20" s="4" t="s">
        <v>42</v>
      </c>
      <c r="B20" s="4" t="s">
        <v>51</v>
      </c>
      <c r="C20" s="4" t="s">
        <v>34</v>
      </c>
      <c r="D20" s="4" t="s">
        <v>26</v>
      </c>
      <c r="E20" s="6">
        <v>3.6</v>
      </c>
      <c r="F20" s="6">
        <v>2.5</v>
      </c>
      <c r="G20" s="8">
        <v>3120</v>
      </c>
      <c r="H20" s="5">
        <v>15</v>
      </c>
      <c r="I20" s="8">
        <v>5</v>
      </c>
      <c r="J20" s="4">
        <v>72</v>
      </c>
      <c r="K20" s="4">
        <v>45.5</v>
      </c>
      <c r="L20" s="4">
        <v>237</v>
      </c>
      <c r="M20" s="4">
        <v>617</v>
      </c>
      <c r="N20" s="4">
        <f t="shared" si="0"/>
        <v>1582.4175824175825</v>
      </c>
      <c r="O20" s="4">
        <v>0</v>
      </c>
      <c r="P20" s="4">
        <v>60</v>
      </c>
      <c r="Q20" s="4">
        <v>-20</v>
      </c>
      <c r="R20" s="4">
        <v>60</v>
      </c>
      <c r="S20" s="6">
        <f t="shared" ref="S20:V20" si="19">(O20 * (9/5)) + 32</f>
        <v>32</v>
      </c>
      <c r="T20" s="6">
        <f t="shared" si="19"/>
        <v>140</v>
      </c>
      <c r="U20" s="6">
        <f t="shared" si="19"/>
        <v>-4</v>
      </c>
      <c r="V20" s="6">
        <f t="shared" si="19"/>
        <v>140</v>
      </c>
      <c r="W20" s="7" t="str">
        <f>HYPERLINK("https://www.akkuparts24.de/mediafiles//Datenblaetter/Sony/US18650VTC6.pdf","Data Sheet")</f>
        <v>Data Sheet</v>
      </c>
      <c r="X20" s="3"/>
      <c r="Y20" s="3"/>
      <c r="Z20" s="3"/>
      <c r="AA20" s="3"/>
      <c r="AB20" s="3"/>
      <c r="AC20" s="3"/>
      <c r="AD20" s="3"/>
      <c r="AE20" s="3"/>
    </row>
    <row r="21" spans="1:31" ht="42.75" customHeight="1">
      <c r="A21" s="4" t="s">
        <v>23</v>
      </c>
      <c r="B21" s="4" t="s">
        <v>52</v>
      </c>
      <c r="C21" s="4" t="s">
        <v>40</v>
      </c>
      <c r="D21" s="4" t="s">
        <v>26</v>
      </c>
      <c r="E21" s="6">
        <v>3.75</v>
      </c>
      <c r="F21" s="6">
        <v>2.75</v>
      </c>
      <c r="G21" s="6">
        <v>3200</v>
      </c>
      <c r="H21" s="5">
        <v>4.6500000000000004</v>
      </c>
      <c r="I21" s="8">
        <v>2.17</v>
      </c>
      <c r="J21" s="4">
        <v>12.65</v>
      </c>
      <c r="K21" s="4">
        <v>49</v>
      </c>
      <c r="L21" s="4">
        <f>((F21*(G21/1000))/(K21/1000))</f>
        <v>179.59183673469389</v>
      </c>
      <c r="M21" s="10">
        <f>((F21*(G21/1000))/(3.14*(0.009^2)*0.065*1000))</f>
        <v>532.29777221284655</v>
      </c>
      <c r="N21" s="4">
        <f t="shared" si="0"/>
        <v>258.16326530612247</v>
      </c>
      <c r="O21" s="4">
        <v>0</v>
      </c>
      <c r="P21" s="4">
        <v>50</v>
      </c>
      <c r="Q21" s="4">
        <v>-20</v>
      </c>
      <c r="R21" s="4">
        <v>60</v>
      </c>
      <c r="S21" s="6">
        <f t="shared" ref="S21:V21" si="20">(O21 * (9/5)) + 32</f>
        <v>32</v>
      </c>
      <c r="T21" s="6">
        <f t="shared" si="20"/>
        <v>122</v>
      </c>
      <c r="U21" s="6">
        <f t="shared" si="20"/>
        <v>-4</v>
      </c>
      <c r="V21" s="6">
        <f t="shared" si="20"/>
        <v>140</v>
      </c>
      <c r="W21" s="7" t="str">
        <f>HYPERLINK("http://keeppower.com.ua/download/lg18650e1.pdf","Data Sheet")</f>
        <v>Data Sheet</v>
      </c>
      <c r="X21" s="3"/>
      <c r="Y21" s="3"/>
      <c r="Z21" s="3"/>
      <c r="AA21" s="3"/>
      <c r="AB21" s="3"/>
      <c r="AC21" s="3"/>
      <c r="AD21" s="3"/>
      <c r="AE21" s="3"/>
    </row>
    <row r="22" spans="1:31" ht="42.75" customHeight="1">
      <c r="A22" s="4" t="s">
        <v>23</v>
      </c>
      <c r="B22" s="4" t="s">
        <v>53</v>
      </c>
      <c r="C22" s="4" t="s">
        <v>34</v>
      </c>
      <c r="D22" s="4" t="s">
        <v>26</v>
      </c>
      <c r="E22" s="6">
        <v>3.6</v>
      </c>
      <c r="F22" s="6">
        <v>2.5</v>
      </c>
      <c r="G22" s="6">
        <v>3200</v>
      </c>
      <c r="H22" s="4">
        <v>10</v>
      </c>
      <c r="I22" s="6">
        <v>3.1</v>
      </c>
      <c r="J22" s="4">
        <v>36.299999999999997</v>
      </c>
      <c r="K22" s="4">
        <v>49</v>
      </c>
      <c r="L22" s="4">
        <v>237</v>
      </c>
      <c r="M22" s="4">
        <v>672</v>
      </c>
      <c r="N22" s="4">
        <f t="shared" si="0"/>
        <v>740.81632653061217</v>
      </c>
      <c r="O22" s="4">
        <v>0</v>
      </c>
      <c r="P22" s="4">
        <v>45</v>
      </c>
      <c r="Q22" s="4">
        <v>-20</v>
      </c>
      <c r="R22" s="4">
        <v>60</v>
      </c>
      <c r="S22" s="6">
        <f t="shared" ref="S22:V22" si="21">(O22 * (9/5)) + 32</f>
        <v>32</v>
      </c>
      <c r="T22" s="6">
        <f t="shared" si="21"/>
        <v>113</v>
      </c>
      <c r="U22" s="6">
        <f t="shared" si="21"/>
        <v>-4</v>
      </c>
      <c r="V22" s="6">
        <f t="shared" si="21"/>
        <v>140</v>
      </c>
      <c r="W22" s="7" t="str">
        <f>HYPERLINK("http://tinkbox.ph/sites/tinkbox.ph/files/downloads/Li-ion%20INR18650%20MH1%203200mAh_data%20sheet.pdf","Data Sheet")</f>
        <v>Data Sheet</v>
      </c>
      <c r="X22" s="3"/>
      <c r="Y22" s="3"/>
      <c r="Z22" s="3"/>
      <c r="AA22" s="3"/>
      <c r="AB22" s="3"/>
      <c r="AC22" s="3"/>
      <c r="AD22" s="3"/>
      <c r="AE22" s="3"/>
    </row>
    <row r="23" spans="1:31" ht="42.75" customHeight="1">
      <c r="A23" s="8" t="s">
        <v>36</v>
      </c>
      <c r="B23" s="8" t="s">
        <v>54</v>
      </c>
      <c r="C23" s="4" t="s">
        <v>40</v>
      </c>
      <c r="D23" s="4" t="s">
        <v>26</v>
      </c>
      <c r="E23" s="6">
        <v>3.6</v>
      </c>
      <c r="F23" s="6">
        <v>2.5</v>
      </c>
      <c r="G23" s="8">
        <v>3180</v>
      </c>
      <c r="H23" s="4">
        <v>10</v>
      </c>
      <c r="I23" s="6">
        <v>1.5</v>
      </c>
      <c r="J23" s="4">
        <v>36</v>
      </c>
      <c r="K23" s="5">
        <v>49</v>
      </c>
      <c r="L23" s="4">
        <v>244</v>
      </c>
      <c r="M23" s="4">
        <v>653</v>
      </c>
      <c r="N23" s="4">
        <f t="shared" si="0"/>
        <v>734.69387755102036</v>
      </c>
      <c r="O23" s="4">
        <v>10</v>
      </c>
      <c r="P23" s="4">
        <v>45</v>
      </c>
      <c r="Q23" s="4">
        <v>-20</v>
      </c>
      <c r="R23" s="4">
        <v>60</v>
      </c>
      <c r="S23" s="6">
        <f t="shared" ref="S23:V23" si="22">(O23 * (9/5)) + 32</f>
        <v>50</v>
      </c>
      <c r="T23" s="6">
        <f t="shared" si="22"/>
        <v>113</v>
      </c>
      <c r="U23" s="6">
        <f t="shared" si="22"/>
        <v>-4</v>
      </c>
      <c r="V23" s="6">
        <f t="shared" si="22"/>
        <v>140</v>
      </c>
      <c r="W23" s="7" t="str">
        <f>HYPERLINK("https://keeppower.com.ua/download/file02_NCR18650BD.pdf","Data Sheet")</f>
        <v>Data Sheet</v>
      </c>
      <c r="X23" s="3"/>
      <c r="Y23" s="3"/>
      <c r="Z23" s="3"/>
      <c r="AA23" s="3"/>
      <c r="AB23" s="3"/>
      <c r="AC23" s="3"/>
      <c r="AD23" s="3"/>
      <c r="AE23" s="3"/>
    </row>
    <row r="24" spans="1:31" ht="42.75" customHeight="1">
      <c r="A24" s="4" t="s">
        <v>28</v>
      </c>
      <c r="B24" s="4" t="s">
        <v>55</v>
      </c>
      <c r="C24" s="4" t="s">
        <v>34</v>
      </c>
      <c r="D24" s="4" t="s">
        <v>26</v>
      </c>
      <c r="E24" s="6">
        <v>3.65</v>
      </c>
      <c r="F24" s="6">
        <v>2.5</v>
      </c>
      <c r="G24" s="6">
        <v>3200</v>
      </c>
      <c r="H24" s="5">
        <v>6.4</v>
      </c>
      <c r="I24" s="6">
        <v>3.2</v>
      </c>
      <c r="J24" s="4">
        <v>23.36</v>
      </c>
      <c r="K24" s="4">
        <v>50</v>
      </c>
      <c r="L24" s="4">
        <v>234</v>
      </c>
      <c r="M24" s="4">
        <v>667</v>
      </c>
      <c r="N24" s="4">
        <f t="shared" si="0"/>
        <v>467.2</v>
      </c>
      <c r="O24" s="4">
        <v>0</v>
      </c>
      <c r="P24" s="4">
        <v>45</v>
      </c>
      <c r="Q24" s="4">
        <v>-20</v>
      </c>
      <c r="R24" s="4">
        <v>60</v>
      </c>
      <c r="S24" s="6">
        <f t="shared" ref="S24:V24" si="23">(O24 * (9/5)) + 32</f>
        <v>32</v>
      </c>
      <c r="T24" s="6">
        <f t="shared" si="23"/>
        <v>113</v>
      </c>
      <c r="U24" s="6">
        <f t="shared" si="23"/>
        <v>-4</v>
      </c>
      <c r="V24" s="6">
        <f t="shared" si="23"/>
        <v>140</v>
      </c>
      <c r="W24" s="7" t="str">
        <f>HYPERLINK("http://www.cleon.ru/specification/samsung-INR18650-32E.pdf","Data Sheet")</f>
        <v>Data Sheet</v>
      </c>
      <c r="X24" s="3"/>
      <c r="Y24" s="3"/>
      <c r="Z24" s="3"/>
      <c r="AA24" s="3"/>
      <c r="AB24" s="3"/>
      <c r="AC24" s="3"/>
      <c r="AD24" s="3"/>
      <c r="AE24" s="3"/>
    </row>
    <row r="25" spans="1:31" ht="42.75" customHeight="1">
      <c r="A25" s="4" t="s">
        <v>28</v>
      </c>
      <c r="B25" s="4" t="s">
        <v>56</v>
      </c>
      <c r="C25" s="5" t="s">
        <v>25</v>
      </c>
      <c r="D25" s="4" t="s">
        <v>26</v>
      </c>
      <c r="E25" s="6">
        <v>3.75</v>
      </c>
      <c r="F25" s="6">
        <v>2.75</v>
      </c>
      <c r="G25" s="6">
        <v>3200</v>
      </c>
      <c r="H25" s="4">
        <v>6.4</v>
      </c>
      <c r="I25" s="6">
        <v>3.2</v>
      </c>
      <c r="J25" s="4">
        <v>24</v>
      </c>
      <c r="K25" s="4">
        <v>50</v>
      </c>
      <c r="L25" s="4">
        <v>240</v>
      </c>
      <c r="M25" s="4">
        <v>695</v>
      </c>
      <c r="N25" s="4">
        <f t="shared" si="0"/>
        <v>480</v>
      </c>
      <c r="O25" s="4">
        <v>0</v>
      </c>
      <c r="P25" s="4">
        <v>45</v>
      </c>
      <c r="Q25" s="4">
        <v>-20</v>
      </c>
      <c r="R25" s="4">
        <v>60</v>
      </c>
      <c r="S25" s="6">
        <f t="shared" ref="S25:V25" si="24">(O25 * (9/5)) + 32</f>
        <v>32</v>
      </c>
      <c r="T25" s="6">
        <f t="shared" si="24"/>
        <v>113</v>
      </c>
      <c r="U25" s="6">
        <f t="shared" si="24"/>
        <v>-4</v>
      </c>
      <c r="V25" s="6">
        <f t="shared" si="24"/>
        <v>140</v>
      </c>
      <c r="W25" s="7" t="str">
        <f>HYPERLINK("http://gamma.spb.ru/media/pdf/liion-lipolymer-lifepo4-akkumulyatory/ICR18650-32A.pdf","Data Sheet")</f>
        <v>Data Sheet</v>
      </c>
      <c r="X25" s="3"/>
      <c r="Y25" s="3"/>
      <c r="Z25" s="3"/>
      <c r="AA25" s="3"/>
      <c r="AB25" s="3"/>
      <c r="AC25" s="3"/>
      <c r="AD25" s="3"/>
      <c r="AE25" s="3"/>
    </row>
    <row r="26" spans="1:31" ht="42.75" customHeight="1">
      <c r="A26" s="4" t="s">
        <v>23</v>
      </c>
      <c r="B26" s="4" t="s">
        <v>57</v>
      </c>
      <c r="C26" s="4" t="s">
        <v>58</v>
      </c>
      <c r="D26" s="4" t="s">
        <v>26</v>
      </c>
      <c r="E26" s="6">
        <v>3.63</v>
      </c>
      <c r="F26" s="6">
        <v>2.5</v>
      </c>
      <c r="G26" s="6">
        <v>3350</v>
      </c>
      <c r="H26" s="4">
        <v>4.875</v>
      </c>
      <c r="I26" s="6">
        <v>1.625</v>
      </c>
      <c r="J26" s="4">
        <v>12.1875</v>
      </c>
      <c r="K26" s="4">
        <v>49</v>
      </c>
      <c r="L26" s="4">
        <f t="shared" ref="L26:L27" si="25">((F26*(G26/1000))/(K26/1000))</f>
        <v>170.91836734693877</v>
      </c>
      <c r="M26" s="10">
        <f t="shared" ref="M26:M27" si="26">((F26*(G26/1000))/(3.14*(0.009^2)*0.065*1000))</f>
        <v>506.59020935029423</v>
      </c>
      <c r="N26" s="4">
        <f t="shared" si="0"/>
        <v>248.72448979591834</v>
      </c>
      <c r="O26" s="4">
        <v>0</v>
      </c>
      <c r="P26" s="4">
        <v>45</v>
      </c>
      <c r="Q26" s="4">
        <v>-20</v>
      </c>
      <c r="R26" s="4">
        <v>50</v>
      </c>
      <c r="S26" s="6">
        <f t="shared" ref="S26:V26" si="27">(O26 * (9/5)) + 32</f>
        <v>32</v>
      </c>
      <c r="T26" s="6">
        <f t="shared" si="27"/>
        <v>113</v>
      </c>
      <c r="U26" s="6">
        <f t="shared" si="27"/>
        <v>-4</v>
      </c>
      <c r="V26" s="6">
        <f t="shared" si="27"/>
        <v>122</v>
      </c>
      <c r="W26" s="7" t="str">
        <f>HYPERLINK("http://keeppower.com.ua/download/2015-11/150304_PS_LGC_INR18650_F1L_v1.pdf","Data Sheet")</f>
        <v>Data Sheet</v>
      </c>
      <c r="X26" s="3"/>
      <c r="Y26" s="3"/>
      <c r="Z26" s="3"/>
      <c r="AA26" s="3"/>
      <c r="AB26" s="3"/>
      <c r="AC26" s="3"/>
      <c r="AD26" s="3"/>
      <c r="AE26" s="3"/>
    </row>
    <row r="27" spans="1:31" ht="42.75" customHeight="1">
      <c r="A27" s="8" t="s">
        <v>36</v>
      </c>
      <c r="B27" s="4" t="s">
        <v>59</v>
      </c>
      <c r="C27" s="4" t="s">
        <v>40</v>
      </c>
      <c r="D27" s="4" t="s">
        <v>26</v>
      </c>
      <c r="E27" s="6">
        <v>3.6</v>
      </c>
      <c r="F27" s="6">
        <v>2.5</v>
      </c>
      <c r="G27" s="6">
        <v>3350</v>
      </c>
      <c r="H27" s="5">
        <v>4.875</v>
      </c>
      <c r="I27" s="6">
        <v>1.625</v>
      </c>
      <c r="J27" s="4">
        <v>12.1875</v>
      </c>
      <c r="K27" s="4">
        <v>48.5</v>
      </c>
      <c r="L27" s="4">
        <f t="shared" si="25"/>
        <v>172.68041237113403</v>
      </c>
      <c r="M27" s="10">
        <f t="shared" si="26"/>
        <v>506.59020935029423</v>
      </c>
      <c r="N27" s="4">
        <f t="shared" si="0"/>
        <v>251.28865979381442</v>
      </c>
      <c r="O27" s="4">
        <v>0</v>
      </c>
      <c r="P27" s="4">
        <v>40</v>
      </c>
      <c r="Q27" s="4">
        <v>-20</v>
      </c>
      <c r="R27" s="4">
        <v>60</v>
      </c>
      <c r="S27" s="6">
        <f t="shared" ref="S27:V27" si="28">(O27 * (9/5)) + 32</f>
        <v>32</v>
      </c>
      <c r="T27" s="6">
        <f t="shared" si="28"/>
        <v>104</v>
      </c>
      <c r="U27" s="6">
        <f t="shared" si="28"/>
        <v>-4</v>
      </c>
      <c r="V27" s="6">
        <f t="shared" si="28"/>
        <v>140</v>
      </c>
      <c r="W27" s="7" t="str">
        <f>HYPERLINK("http://www.batteryonestop.com/baotongusa/products/datasheets/li-ion/SANYO-NCR18650B-3400mAh.pdf","Data Sheet")</f>
        <v>Data Sheet</v>
      </c>
      <c r="X27" s="3"/>
      <c r="Y27" s="3"/>
      <c r="Z27" s="3"/>
      <c r="AA27" s="3"/>
      <c r="AB27" s="3"/>
      <c r="AC27" s="3"/>
      <c r="AD27" s="3"/>
      <c r="AE27" s="3"/>
    </row>
    <row r="28" spans="1:31" ht="42.75" customHeight="1">
      <c r="A28" s="4" t="s">
        <v>30</v>
      </c>
      <c r="B28" s="6" t="s">
        <v>60</v>
      </c>
      <c r="C28" s="4" t="s">
        <v>40</v>
      </c>
      <c r="D28" s="4" t="s">
        <v>26</v>
      </c>
      <c r="E28" s="6">
        <v>3.6</v>
      </c>
      <c r="F28" s="6">
        <v>2.5</v>
      </c>
      <c r="G28" s="6">
        <v>3350</v>
      </c>
      <c r="H28" s="4">
        <v>7</v>
      </c>
      <c r="I28" s="6">
        <v>1.62</v>
      </c>
      <c r="J28" s="4">
        <v>25.2</v>
      </c>
      <c r="K28" s="5">
        <v>49</v>
      </c>
      <c r="L28" s="4">
        <v>259</v>
      </c>
      <c r="M28" s="4">
        <v>723</v>
      </c>
      <c r="N28" s="4">
        <f t="shared" si="0"/>
        <v>514.28571428571422</v>
      </c>
      <c r="O28" s="4">
        <v>10</v>
      </c>
      <c r="P28" s="4">
        <v>45</v>
      </c>
      <c r="Q28" s="4">
        <v>-20</v>
      </c>
      <c r="R28" s="4">
        <v>60</v>
      </c>
      <c r="S28" s="6">
        <f t="shared" ref="S28:V28" si="29">(O28 * (9/5)) + 32</f>
        <v>50</v>
      </c>
      <c r="T28" s="6">
        <f t="shared" si="29"/>
        <v>113</v>
      </c>
      <c r="U28" s="6">
        <f t="shared" si="29"/>
        <v>-4</v>
      </c>
      <c r="V28" s="6">
        <f t="shared" si="29"/>
        <v>140</v>
      </c>
      <c r="W28" s="7" t="str">
        <f>HYPERLINK("https://voltaplex.com/media/whitepapers/specification-sheet/Sanyo_BL_Specification_Sheet.pdf","Data Sheet")</f>
        <v>Data Sheet</v>
      </c>
      <c r="X28" s="3"/>
      <c r="Y28" s="3"/>
      <c r="Z28" s="3"/>
      <c r="AA28" s="3"/>
      <c r="AB28" s="3"/>
      <c r="AC28" s="3"/>
      <c r="AD28" s="3"/>
      <c r="AE28" s="3"/>
    </row>
    <row r="29" spans="1:31" ht="42.75" customHeight="1">
      <c r="A29" s="4" t="s">
        <v>28</v>
      </c>
      <c r="B29" s="4" t="s">
        <v>61</v>
      </c>
      <c r="C29" s="4" t="s">
        <v>34</v>
      </c>
      <c r="D29" s="4" t="s">
        <v>26</v>
      </c>
      <c r="E29" s="6">
        <v>3.6</v>
      </c>
      <c r="F29" s="6">
        <v>2.65</v>
      </c>
      <c r="G29" s="8">
        <v>3500</v>
      </c>
      <c r="H29" s="5">
        <v>8</v>
      </c>
      <c r="I29" s="6">
        <v>2</v>
      </c>
      <c r="J29" s="4">
        <v>28.8</v>
      </c>
      <c r="K29" s="5">
        <v>50</v>
      </c>
      <c r="L29" s="4">
        <v>263</v>
      </c>
      <c r="M29" s="4">
        <v>715</v>
      </c>
      <c r="N29" s="4">
        <f t="shared" si="0"/>
        <v>576</v>
      </c>
      <c r="O29" s="4">
        <v>0</v>
      </c>
      <c r="P29" s="4">
        <v>45</v>
      </c>
      <c r="Q29" s="4">
        <v>-10</v>
      </c>
      <c r="R29" s="4">
        <v>60</v>
      </c>
      <c r="S29" s="6">
        <f t="shared" ref="S29:V29" si="30">(O29 * (9/5)) + 32</f>
        <v>32</v>
      </c>
      <c r="T29" s="6">
        <f t="shared" si="30"/>
        <v>113</v>
      </c>
      <c r="U29" s="6">
        <f t="shared" si="30"/>
        <v>14</v>
      </c>
      <c r="V29" s="6">
        <f t="shared" si="30"/>
        <v>140</v>
      </c>
      <c r="W29" s="7" t="str">
        <f>HYPERLINK("https://www.imrbatteries.com/content/samsung_35E.pdf","Data Sheet")</f>
        <v>Data Sheet</v>
      </c>
      <c r="X29" s="3"/>
      <c r="Y29" s="3"/>
      <c r="Z29" s="3"/>
      <c r="AA29" s="3"/>
      <c r="AB29" s="3"/>
      <c r="AC29" s="3"/>
      <c r="AD29" s="3"/>
      <c r="AE29" s="3"/>
    </row>
    <row r="30" spans="1:31" ht="42.75" customHeight="1">
      <c r="A30" s="4" t="s">
        <v>23</v>
      </c>
      <c r="B30" s="4" t="s">
        <v>62</v>
      </c>
      <c r="C30" s="4" t="s">
        <v>40</v>
      </c>
      <c r="D30" s="4" t="s">
        <v>26</v>
      </c>
      <c r="E30" s="6">
        <v>3.63</v>
      </c>
      <c r="F30" s="6">
        <v>2.5</v>
      </c>
      <c r="G30" s="6">
        <v>3500</v>
      </c>
      <c r="H30" s="4">
        <v>10</v>
      </c>
      <c r="I30" s="6">
        <v>3.4</v>
      </c>
      <c r="J30" s="10">
        <v>25</v>
      </c>
      <c r="K30" s="4">
        <v>49</v>
      </c>
      <c r="L30" s="4">
        <f>((F30*(G30/1000))/(K30/1000))</f>
        <v>178.57142857142856</v>
      </c>
      <c r="M30" s="10">
        <f>((F30*(G30/1000))/(3.14*(0.009^2)*0.065*1000))</f>
        <v>529.27335305254621</v>
      </c>
      <c r="N30" s="4">
        <f t="shared" si="0"/>
        <v>510.20408163265301</v>
      </c>
      <c r="O30" s="4">
        <v>0</v>
      </c>
      <c r="P30" s="4">
        <v>45</v>
      </c>
      <c r="Q30" s="4">
        <v>-20</v>
      </c>
      <c r="R30" s="4">
        <v>60</v>
      </c>
      <c r="S30" s="6">
        <f t="shared" ref="S30:V30" si="31">(O30 * (9/5)) + 32</f>
        <v>32</v>
      </c>
      <c r="T30" s="6">
        <f t="shared" si="31"/>
        <v>113</v>
      </c>
      <c r="U30" s="6">
        <f t="shared" si="31"/>
        <v>-4</v>
      </c>
      <c r="V30" s="6">
        <f t="shared" si="31"/>
        <v>140</v>
      </c>
      <c r="W30" s="7" t="str">
        <f>HYPERLINK("https://www.nkon.nl/sk/k/Specification%20INR18650MJ1%2022.08.2014.pdf","Data Sheet")</f>
        <v>Data Sheet</v>
      </c>
      <c r="X30" s="3"/>
      <c r="Y30" s="3"/>
      <c r="Z30" s="3"/>
      <c r="AA30" s="3"/>
      <c r="AB30" s="3"/>
      <c r="AC30" s="3"/>
      <c r="AD30" s="3"/>
      <c r="AE30" s="3"/>
    </row>
    <row r="31" spans="1:31" ht="42.75" customHeight="1">
      <c r="A31" s="4" t="s">
        <v>30</v>
      </c>
      <c r="B31" s="6" t="s">
        <v>63</v>
      </c>
      <c r="C31" s="4" t="s">
        <v>40</v>
      </c>
      <c r="D31" s="4" t="s">
        <v>26</v>
      </c>
      <c r="E31" s="6">
        <v>3.6</v>
      </c>
      <c r="F31" s="6">
        <v>2.5</v>
      </c>
      <c r="G31" s="8">
        <v>3450</v>
      </c>
      <c r="H31" s="4">
        <v>10</v>
      </c>
      <c r="I31" s="6">
        <v>1.675</v>
      </c>
      <c r="J31" s="4">
        <v>36</v>
      </c>
      <c r="K31" s="5">
        <v>48</v>
      </c>
      <c r="L31" s="5">
        <v>224</v>
      </c>
      <c r="M31" s="5">
        <v>693</v>
      </c>
      <c r="N31" s="4">
        <f t="shared" si="0"/>
        <v>750</v>
      </c>
      <c r="O31" s="4">
        <v>10</v>
      </c>
      <c r="P31" s="4">
        <v>45</v>
      </c>
      <c r="Q31" s="4">
        <v>-20</v>
      </c>
      <c r="R31" s="4">
        <v>60</v>
      </c>
      <c r="S31" s="6">
        <f t="shared" ref="S31:V31" si="32">(O31 * (9/5)) + 32</f>
        <v>50</v>
      </c>
      <c r="T31" s="6">
        <f t="shared" si="32"/>
        <v>113</v>
      </c>
      <c r="U31" s="6">
        <f t="shared" si="32"/>
        <v>-4</v>
      </c>
      <c r="V31" s="6">
        <f t="shared" si="32"/>
        <v>140</v>
      </c>
      <c r="W31" s="7" t="str">
        <f>HYPERLINK("https://cdn.shopify.com/s/files/1/0674/3651/files/panasonic-ncr18650-ga-spec-sheet.pdf?6594479572025043155","Data Sheet")</f>
        <v>Data Sheet</v>
      </c>
      <c r="X31" s="3"/>
      <c r="Y31" s="3"/>
      <c r="Z31" s="3"/>
      <c r="AA31" s="3"/>
      <c r="AB31" s="3"/>
      <c r="AC31" s="3"/>
      <c r="AD31" s="3"/>
      <c r="AE31" s="3"/>
    </row>
    <row r="32" spans="1:31" ht="42.75" customHeight="1">
      <c r="A32" s="4" t="s">
        <v>42</v>
      </c>
      <c r="B32" s="4" t="s">
        <v>64</v>
      </c>
      <c r="C32" s="5" t="s">
        <v>32</v>
      </c>
      <c r="D32" s="4" t="s">
        <v>26</v>
      </c>
      <c r="E32" s="6">
        <v>3.6</v>
      </c>
      <c r="F32" s="6">
        <v>2.5</v>
      </c>
      <c r="G32" s="6">
        <v>3500</v>
      </c>
      <c r="H32" s="4">
        <v>8</v>
      </c>
      <c r="I32" s="6">
        <v>1</v>
      </c>
      <c r="J32" s="4">
        <v>28.8</v>
      </c>
      <c r="K32" s="4">
        <v>47.2</v>
      </c>
      <c r="L32" s="4">
        <v>267</v>
      </c>
      <c r="M32" s="4">
        <v>719</v>
      </c>
      <c r="N32" s="4">
        <f t="shared" si="0"/>
        <v>610.16949152542372</v>
      </c>
      <c r="O32" s="4">
        <v>0</v>
      </c>
      <c r="P32" s="4">
        <v>45</v>
      </c>
      <c r="Q32" s="4">
        <v>-20</v>
      </c>
      <c r="R32" s="4">
        <v>60</v>
      </c>
      <c r="S32" s="6">
        <f t="shared" ref="S32:V32" si="33">(O32 * (9/5)) + 32</f>
        <v>32</v>
      </c>
      <c r="T32" s="6">
        <f t="shared" si="33"/>
        <v>113</v>
      </c>
      <c r="U32" s="6">
        <f t="shared" si="33"/>
        <v>-4</v>
      </c>
      <c r="V32" s="6">
        <f t="shared" si="33"/>
        <v>140</v>
      </c>
      <c r="W32" s="7" t="str">
        <f>HYPERLINK("https://voltaplex.com/media/whitepapers/specification-sheet/Sony_VC7_Specification_Sheet.pdf","Data Sheet")</f>
        <v>Data Sheet</v>
      </c>
      <c r="X32" s="3"/>
      <c r="Y32" s="3"/>
      <c r="Z32" s="3"/>
      <c r="AA32" s="3"/>
      <c r="AB32" s="3"/>
      <c r="AC32" s="3"/>
      <c r="AD32" s="3"/>
      <c r="AE32" s="3"/>
    </row>
    <row r="33" spans="1:31" ht="42.75" customHeight="1">
      <c r="A33" s="4" t="s">
        <v>23</v>
      </c>
      <c r="B33" s="4" t="s">
        <v>65</v>
      </c>
      <c r="C33" s="4" t="s">
        <v>34</v>
      </c>
      <c r="D33" s="4" t="s">
        <v>26</v>
      </c>
      <c r="E33" s="6">
        <v>3.63</v>
      </c>
      <c r="F33" s="6">
        <v>2.5</v>
      </c>
      <c r="G33" s="6">
        <v>3600</v>
      </c>
      <c r="H33" s="4">
        <v>5</v>
      </c>
      <c r="I33" s="4">
        <v>2.33</v>
      </c>
      <c r="J33" s="10">
        <v>12.5</v>
      </c>
      <c r="K33" s="4">
        <v>48.2</v>
      </c>
      <c r="L33" s="4">
        <f t="shared" ref="L33:L34" si="34">((F33*(G33/1000))/(K33/1000))</f>
        <v>186.7219917012448</v>
      </c>
      <c r="M33" s="10">
        <f>((F33*(G33/1000))/(3.14*(0.009^2)*0.065*1000))</f>
        <v>544.39544885404757</v>
      </c>
      <c r="N33" s="4">
        <f t="shared" si="0"/>
        <v>259.33609958506224</v>
      </c>
      <c r="O33" s="4">
        <v>0</v>
      </c>
      <c r="P33" s="4">
        <v>45</v>
      </c>
      <c r="Q33" s="4">
        <v>-20</v>
      </c>
      <c r="R33" s="4">
        <v>60</v>
      </c>
      <c r="S33" s="6">
        <f t="shared" ref="S33:V33" si="35">(O33 * (9/5)) + 32</f>
        <v>32</v>
      </c>
      <c r="T33" s="6">
        <f t="shared" si="35"/>
        <v>113</v>
      </c>
      <c r="U33" s="6">
        <f t="shared" si="35"/>
        <v>-4</v>
      </c>
      <c r="V33" s="6">
        <f t="shared" si="35"/>
        <v>140</v>
      </c>
      <c r="W33" s="7" t="str">
        <f>HYPERLINK("https://www.nkon.nl/sk/k/Specification%20INR18650MJ1%2022.08.2014.pdf","Data Sheet")</f>
        <v>Data Sheet</v>
      </c>
      <c r="X33" s="3"/>
      <c r="Y33" s="3"/>
      <c r="Z33" s="3"/>
      <c r="AA33" s="3"/>
      <c r="AB33" s="3"/>
      <c r="AC33" s="3"/>
      <c r="AD33" s="3"/>
      <c r="AE33" s="3"/>
    </row>
    <row r="34" spans="1:31" ht="42.75" customHeight="1">
      <c r="A34" s="4" t="s">
        <v>28</v>
      </c>
      <c r="B34" s="4" t="s">
        <v>66</v>
      </c>
      <c r="C34" s="4" t="s">
        <v>34</v>
      </c>
      <c r="D34" s="4" t="s">
        <v>26</v>
      </c>
      <c r="E34" s="6">
        <v>3.6</v>
      </c>
      <c r="F34" s="6">
        <v>2.5</v>
      </c>
      <c r="G34" s="6">
        <v>4900</v>
      </c>
      <c r="H34" s="4">
        <v>9.8000000000000007</v>
      </c>
      <c r="I34" s="6">
        <v>4.9000000000000004</v>
      </c>
      <c r="J34" s="10">
        <v>36.75</v>
      </c>
      <c r="K34" s="4">
        <v>69</v>
      </c>
      <c r="L34" s="4">
        <f t="shared" si="34"/>
        <v>177.53623188405797</v>
      </c>
      <c r="M34" s="10">
        <f>((F34*(G34/1000))/(3.14*(0.010125^2)*0.0708*1000))</f>
        <v>537.50575576794813</v>
      </c>
      <c r="N34" s="4">
        <f t="shared" si="0"/>
        <v>532.60869565217388</v>
      </c>
      <c r="O34" s="4">
        <v>0</v>
      </c>
      <c r="P34" s="4">
        <v>45</v>
      </c>
      <c r="Q34" s="4">
        <v>-20</v>
      </c>
      <c r="R34" s="4">
        <v>60</v>
      </c>
      <c r="S34" s="6">
        <f t="shared" ref="S34:V34" si="36">(O34 * (9/5)) + 32</f>
        <v>32</v>
      </c>
      <c r="T34" s="6">
        <f t="shared" si="36"/>
        <v>113</v>
      </c>
      <c r="U34" s="6">
        <f t="shared" si="36"/>
        <v>-4</v>
      </c>
      <c r="V34" s="6">
        <f t="shared" si="36"/>
        <v>140</v>
      </c>
      <c r="W34" s="7" t="str">
        <f>HYPERLINK("https://batteryservice.bg/wp-content/uploads/2018/12/INR21700-50E.pdf","Data Sheet")</f>
        <v>Data Sheet</v>
      </c>
      <c r="X34" s="3"/>
      <c r="Y34" s="3"/>
      <c r="Z34" s="3"/>
      <c r="AA34" s="3"/>
      <c r="AB34" s="3"/>
      <c r="AC34" s="3"/>
      <c r="AD34" s="3"/>
      <c r="AE34" s="3"/>
    </row>
    <row r="35" spans="1:31" ht="54" customHeight="1">
      <c r="A35" s="6" t="s">
        <v>67</v>
      </c>
      <c r="B35" s="3" t="s">
        <v>68</v>
      </c>
      <c r="C35" s="6" t="s">
        <v>69</v>
      </c>
      <c r="D35" s="3" t="s">
        <v>26</v>
      </c>
      <c r="E35" s="3">
        <v>3.3</v>
      </c>
      <c r="F35" s="3">
        <v>2</v>
      </c>
      <c r="G35" s="3">
        <v>2500</v>
      </c>
      <c r="H35" s="3">
        <f>(G35/1000)*20</f>
        <v>50</v>
      </c>
      <c r="I35" s="3">
        <v>10</v>
      </c>
      <c r="J35" s="3">
        <f>N35*(K35/1000)</f>
        <v>197.6</v>
      </c>
      <c r="K35" s="3">
        <v>76</v>
      </c>
      <c r="L35" s="3">
        <f>8.25/(K35/1000)</f>
        <v>108.55263157894737</v>
      </c>
      <c r="M35" s="3">
        <f>(8.25/(3.14*(0.013^2)*0.065*1000))</f>
        <v>239.17965726279905</v>
      </c>
      <c r="N35" s="3">
        <v>2600</v>
      </c>
      <c r="O35" s="3">
        <v>0</v>
      </c>
      <c r="P35" s="3">
        <v>55</v>
      </c>
      <c r="Q35" s="3">
        <v>-30</v>
      </c>
      <c r="R35" s="3">
        <v>55</v>
      </c>
      <c r="S35" s="6">
        <f t="shared" ref="S35:V35" si="37">(O35 * (9/5)) + 32</f>
        <v>32</v>
      </c>
      <c r="T35" s="6">
        <f t="shared" si="37"/>
        <v>131</v>
      </c>
      <c r="U35" s="6">
        <f t="shared" si="37"/>
        <v>-22</v>
      </c>
      <c r="V35" s="6">
        <f t="shared" si="37"/>
        <v>131</v>
      </c>
      <c r="W35" s="11" t="s">
        <v>22</v>
      </c>
      <c r="X35" s="3"/>
      <c r="Y35" s="3"/>
      <c r="Z35" s="3"/>
      <c r="AA35" s="3"/>
      <c r="AB35" s="3"/>
      <c r="AC35" s="3"/>
      <c r="AD35" s="3"/>
      <c r="AE35" s="3"/>
    </row>
    <row r="36" spans="1:31" ht="54" customHeight="1">
      <c r="A36" s="6" t="s">
        <v>70</v>
      </c>
      <c r="B36" s="3" t="s">
        <v>71</v>
      </c>
      <c r="C36" s="4" t="s">
        <v>34</v>
      </c>
      <c r="D36" s="3" t="s">
        <v>72</v>
      </c>
      <c r="E36" s="3">
        <v>3.7</v>
      </c>
      <c r="F36" s="3">
        <v>2.7</v>
      </c>
      <c r="G36" s="3">
        <v>12400</v>
      </c>
      <c r="H36" s="3">
        <f>(G36/1000)*2</f>
        <v>24.8</v>
      </c>
      <c r="I36" s="3">
        <f>(G36/1000)*1</f>
        <v>12.4</v>
      </c>
      <c r="J36" s="3">
        <f>513*(K36/1000)</f>
        <v>88.748999999999995</v>
      </c>
      <c r="K36" s="3">
        <v>173</v>
      </c>
      <c r="L36" s="3">
        <v>261</v>
      </c>
      <c r="M36" s="3">
        <v>605</v>
      </c>
      <c r="N36" s="3">
        <v>513</v>
      </c>
      <c r="O36" s="4">
        <v>0</v>
      </c>
      <c r="P36" s="4">
        <v>45</v>
      </c>
      <c r="Q36" s="4">
        <v>-20</v>
      </c>
      <c r="R36" s="4">
        <v>60</v>
      </c>
      <c r="S36" s="6">
        <f t="shared" ref="S36:V36" si="38">(O36 * (9/5)) + 32</f>
        <v>32</v>
      </c>
      <c r="T36" s="6">
        <f t="shared" si="38"/>
        <v>113</v>
      </c>
      <c r="U36" s="6">
        <f t="shared" si="38"/>
        <v>-4</v>
      </c>
      <c r="V36" s="6">
        <f t="shared" si="38"/>
        <v>140</v>
      </c>
      <c r="W36" s="11" t="s">
        <v>22</v>
      </c>
      <c r="X36" s="3"/>
      <c r="Y36" s="3"/>
      <c r="Z36" s="3"/>
      <c r="AA36" s="3"/>
      <c r="AB36" s="3"/>
      <c r="AC36" s="3"/>
      <c r="AD36" s="3"/>
      <c r="AE36" s="3"/>
    </row>
    <row r="37" spans="1:31" ht="54" customHeight="1">
      <c r="A37" s="6" t="s">
        <v>73</v>
      </c>
      <c r="B37" s="3" t="s">
        <v>74</v>
      </c>
      <c r="C37" s="5" t="s">
        <v>32</v>
      </c>
      <c r="D37" s="3" t="s">
        <v>26</v>
      </c>
      <c r="E37" s="3">
        <v>3.7</v>
      </c>
      <c r="F37" s="3">
        <v>2.5</v>
      </c>
      <c r="G37" s="3">
        <v>3000</v>
      </c>
      <c r="H37" s="3">
        <v>20</v>
      </c>
      <c r="I37" s="3">
        <v>4</v>
      </c>
      <c r="J37" s="3">
        <f>794*(K37/1000)</f>
        <v>35.729999999999997</v>
      </c>
      <c r="K37" s="3">
        <v>45</v>
      </c>
      <c r="L37" s="3">
        <v>278</v>
      </c>
      <c r="M37" s="3">
        <f>13/(3.14*(0.013^2)*0.065*1000)</f>
        <v>376.88915689895612</v>
      </c>
      <c r="N37" s="3">
        <v>794</v>
      </c>
      <c r="O37" s="3">
        <v>0</v>
      </c>
      <c r="P37" s="3">
        <v>45</v>
      </c>
      <c r="Q37" s="3">
        <v>-20</v>
      </c>
      <c r="R37" s="3">
        <v>75</v>
      </c>
      <c r="S37" s="6">
        <f t="shared" ref="S37:V37" si="39">(O37 * (9/5)) + 32</f>
        <v>32</v>
      </c>
      <c r="T37" s="6">
        <f t="shared" si="39"/>
        <v>113</v>
      </c>
      <c r="U37" s="6">
        <f t="shared" si="39"/>
        <v>-4</v>
      </c>
      <c r="V37" s="6">
        <f t="shared" si="39"/>
        <v>167</v>
      </c>
      <c r="W37" s="11" t="s">
        <v>22</v>
      </c>
      <c r="X37" s="3"/>
      <c r="Y37" s="3"/>
      <c r="Z37" s="3"/>
      <c r="AA37" s="3"/>
      <c r="AB37" s="3"/>
      <c r="AC37" s="3"/>
      <c r="AD37" s="3"/>
      <c r="AE37" s="3"/>
    </row>
    <row r="38" spans="1:31" ht="54" customHeight="1">
      <c r="A38" s="6" t="s">
        <v>75</v>
      </c>
      <c r="B38" s="3" t="s">
        <v>76</v>
      </c>
      <c r="C38" s="6" t="s">
        <v>77</v>
      </c>
      <c r="D38" s="3" t="s">
        <v>72</v>
      </c>
      <c r="E38" s="3">
        <v>2.15</v>
      </c>
      <c r="F38" s="3">
        <v>1.9</v>
      </c>
      <c r="G38" s="3">
        <v>19500</v>
      </c>
      <c r="H38" s="3">
        <f>(G38/1000)*3</f>
        <v>58.5</v>
      </c>
      <c r="I38" s="3">
        <f>(G38/1000)*0.2</f>
        <v>3.9000000000000004</v>
      </c>
      <c r="J38" s="3">
        <f>898*(K38/1000)</f>
        <v>125.72000000000001</v>
      </c>
      <c r="K38" s="3">
        <v>140</v>
      </c>
      <c r="L38" s="3">
        <v>299</v>
      </c>
      <c r="M38" s="3">
        <v>220</v>
      </c>
      <c r="N38" s="3">
        <v>898</v>
      </c>
      <c r="O38" s="12">
        <v>0</v>
      </c>
      <c r="P38" s="12">
        <v>30</v>
      </c>
      <c r="Q38" s="12">
        <v>0</v>
      </c>
      <c r="R38" s="12">
        <v>30</v>
      </c>
      <c r="S38" s="6">
        <f t="shared" ref="S38:V38" si="40">(O38 * (9/5)) + 32</f>
        <v>32</v>
      </c>
      <c r="T38" s="6">
        <f t="shared" si="40"/>
        <v>86</v>
      </c>
      <c r="U38" s="6">
        <f t="shared" si="40"/>
        <v>32</v>
      </c>
      <c r="V38" s="6">
        <f t="shared" si="40"/>
        <v>86</v>
      </c>
      <c r="W38" s="11" t="s">
        <v>22</v>
      </c>
      <c r="X38" s="3"/>
      <c r="Y38" s="3"/>
      <c r="Z38" s="3"/>
      <c r="AA38" s="3"/>
      <c r="AB38" s="3"/>
      <c r="AC38" s="3"/>
      <c r="AD38" s="3"/>
      <c r="AE38" s="3"/>
    </row>
    <row r="39" spans="1:31" ht="54" customHeight="1">
      <c r="A39" s="6" t="s">
        <v>78</v>
      </c>
      <c r="B39" s="3"/>
      <c r="C39" s="6" t="s">
        <v>79</v>
      </c>
      <c r="D39" s="3" t="s">
        <v>72</v>
      </c>
      <c r="E39" s="3">
        <v>3.7</v>
      </c>
      <c r="F39" s="3">
        <v>2.5</v>
      </c>
      <c r="G39" s="3">
        <v>12700</v>
      </c>
      <c r="H39" s="3">
        <f t="shared" ref="H39:H40" si="41">(G39/1000)*1</f>
        <v>12.7</v>
      </c>
      <c r="I39" s="3">
        <f>(G39/1000)*1</f>
        <v>12.7</v>
      </c>
      <c r="J39" s="3">
        <f>359*(K39/1000)</f>
        <v>47.029000000000003</v>
      </c>
      <c r="K39" s="3">
        <v>131</v>
      </c>
      <c r="L39" s="3">
        <v>359</v>
      </c>
      <c r="M39" s="3">
        <v>695</v>
      </c>
      <c r="N39" s="3">
        <v>359</v>
      </c>
      <c r="O39" s="3">
        <v>-20</v>
      </c>
      <c r="P39" s="3">
        <v>55</v>
      </c>
      <c r="Q39" s="3">
        <v>-20</v>
      </c>
      <c r="R39" s="3">
        <v>55</v>
      </c>
      <c r="S39" s="6">
        <f t="shared" ref="S39:V39" si="42">(O39 * (9/5)) + 32</f>
        <v>-4</v>
      </c>
      <c r="T39" s="6">
        <f t="shared" si="42"/>
        <v>131</v>
      </c>
      <c r="U39" s="6">
        <f t="shared" si="42"/>
        <v>-4</v>
      </c>
      <c r="V39" s="6">
        <f t="shared" si="42"/>
        <v>131</v>
      </c>
      <c r="W39" s="11" t="s">
        <v>22</v>
      </c>
      <c r="X39" s="3"/>
      <c r="Y39" s="3"/>
      <c r="Z39" s="3"/>
      <c r="AA39" s="3"/>
      <c r="AB39" s="3"/>
      <c r="AC39" s="3"/>
      <c r="AD39" s="3"/>
      <c r="AE39" s="3"/>
    </row>
    <row r="40" spans="1:31" ht="54" customHeight="1">
      <c r="A40" s="6" t="s">
        <v>75</v>
      </c>
      <c r="B40" s="3" t="s">
        <v>80</v>
      </c>
      <c r="C40" s="6" t="s">
        <v>77</v>
      </c>
      <c r="D40" s="3" t="s">
        <v>72</v>
      </c>
      <c r="E40" s="3">
        <v>2.15</v>
      </c>
      <c r="F40" s="3">
        <v>1.9</v>
      </c>
      <c r="G40" s="3">
        <v>16000</v>
      </c>
      <c r="H40" s="3">
        <f t="shared" si="41"/>
        <v>16</v>
      </c>
      <c r="I40" s="3">
        <f>(G40/1000)*0.2</f>
        <v>3.2</v>
      </c>
      <c r="J40" s="3">
        <f>405*(K40/1000)</f>
        <v>34.425000000000004</v>
      </c>
      <c r="K40" s="3">
        <v>85</v>
      </c>
      <c r="L40" s="3">
        <v>405</v>
      </c>
      <c r="M40" s="3">
        <v>304</v>
      </c>
      <c r="N40" s="3">
        <v>405</v>
      </c>
      <c r="O40" s="12">
        <v>0</v>
      </c>
      <c r="P40" s="12">
        <v>30</v>
      </c>
      <c r="Q40" s="12">
        <v>0</v>
      </c>
      <c r="R40" s="12">
        <v>30</v>
      </c>
      <c r="S40" s="6">
        <f t="shared" ref="S40:V40" si="43">(O40 * (9/5)) + 32</f>
        <v>32</v>
      </c>
      <c r="T40" s="6">
        <f t="shared" si="43"/>
        <v>86</v>
      </c>
      <c r="U40" s="6">
        <f t="shared" si="43"/>
        <v>32</v>
      </c>
      <c r="V40" s="6">
        <f t="shared" si="43"/>
        <v>86</v>
      </c>
      <c r="W40" s="11" t="s">
        <v>22</v>
      </c>
      <c r="X40" s="3"/>
      <c r="Y40" s="3"/>
      <c r="Z40" s="3"/>
      <c r="AA40" s="3"/>
      <c r="AB40" s="3"/>
      <c r="AC40" s="3"/>
      <c r="AD40" s="3"/>
      <c r="AE40" s="3"/>
    </row>
    <row r="41" spans="1:31" ht="15.75" customHeight="1">
      <c r="A41" s="6"/>
      <c r="B41" s="3"/>
      <c r="C41" s="6"/>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c r="A42" s="6"/>
      <c r="B42" s="3"/>
      <c r="C42" s="6"/>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c r="A43" s="6"/>
      <c r="B43" s="3"/>
      <c r="C43" s="6"/>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A44" s="6"/>
      <c r="B44" s="3"/>
      <c r="C44" s="6"/>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c r="A45" s="6"/>
      <c r="B45" s="3"/>
      <c r="C45" s="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c r="A46" s="6"/>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c r="A47" s="6"/>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A48" s="6"/>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c r="A49" s="6"/>
      <c r="B49" s="3"/>
      <c r="C49" s="6"/>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c r="A50" s="6"/>
      <c r="B50" s="3"/>
      <c r="C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c r="A51" s="6"/>
      <c r="B51" s="3"/>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c r="A52" s="6"/>
      <c r="B52" s="3"/>
      <c r="C52" s="6"/>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c r="A53" s="6"/>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c r="A54" s="6"/>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c r="A55" s="6"/>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c r="A56" s="6"/>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A57" s="6"/>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A58" s="6"/>
      <c r="B58" s="3"/>
      <c r="C58" s="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c r="A59" s="6"/>
      <c r="B59" s="3"/>
      <c r="C59" s="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c r="A60" s="6"/>
      <c r="B60" s="3"/>
      <c r="C60" s="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A61" s="6"/>
      <c r="B61" s="3"/>
      <c r="C61" s="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c r="A62" s="6"/>
      <c r="B62" s="3"/>
      <c r="C62" s="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c r="A63" s="6"/>
      <c r="B63" s="3"/>
      <c r="C63" s="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c r="A64" s="6"/>
      <c r="B64" s="3"/>
      <c r="C64" s="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A65" s="6"/>
      <c r="B65" s="3"/>
      <c r="C65" s="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c r="A66" s="6"/>
      <c r="B66" s="3"/>
      <c r="C66" s="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c r="A67" s="6"/>
      <c r="B67" s="3"/>
      <c r="C67" s="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c r="A68" s="6"/>
      <c r="B68" s="3"/>
      <c r="C68" s="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A69" s="6"/>
      <c r="B69" s="3"/>
      <c r="C69" s="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A70" s="6"/>
      <c r="B70" s="3"/>
      <c r="C70" s="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A71" s="6"/>
      <c r="B71" s="3"/>
      <c r="C71" s="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A72" s="6"/>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A73" s="6"/>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A74" s="6"/>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A75" s="6"/>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A76" s="6"/>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A77" s="6"/>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A78" s="6"/>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A79" s="6"/>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A80" s="6"/>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c r="A81" s="6"/>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c r="A82" s="6"/>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c r="A83" s="6"/>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c r="A84" s="6"/>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c r="A85" s="6"/>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c r="A86" s="6"/>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c r="A87" s="6"/>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c r="A88" s="6"/>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c r="A89" s="6"/>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c r="A90" s="6"/>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c r="A91" s="6"/>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c r="A92" s="6"/>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c r="A93" s="6"/>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c r="A94" s="6"/>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c r="A95" s="6"/>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c r="A96" s="6"/>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c r="A97" s="6"/>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c r="A98" s="6"/>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c r="A99" s="6"/>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c r="A100" s="6"/>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c r="A101" s="6"/>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c r="A102" s="6"/>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c r="A103" s="6"/>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c r="A104" s="6"/>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c r="A105" s="6"/>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c r="A106" s="6"/>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c r="A107" s="6"/>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c r="A108" s="6"/>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c r="A109" s="6"/>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c r="A110" s="6"/>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c r="A111" s="6"/>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c r="A112" s="6"/>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c r="A113" s="6"/>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c r="A114" s="6"/>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c r="A115" s="6"/>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c r="A116" s="6"/>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c r="A117" s="6"/>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c r="A118" s="6"/>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c r="A119" s="6"/>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c r="A120" s="6"/>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c r="A121" s="6"/>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c r="A122" s="6"/>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c r="A123" s="6"/>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c r="A124" s="6"/>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c r="A125" s="6"/>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c r="A126" s="6"/>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c r="A127" s="6"/>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c r="A128" s="6"/>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c r="A129" s="6"/>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c r="A130" s="6"/>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c r="A131" s="6"/>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c r="A132" s="6"/>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c r="A133" s="6"/>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c r="A134" s="6"/>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c r="A135" s="6"/>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c r="A136" s="6"/>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c r="A137" s="6"/>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c r="A138" s="6"/>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c r="A139" s="6"/>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c r="A140" s="6"/>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c r="A141" s="6"/>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c r="A142" s="6"/>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c r="A143" s="6"/>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c r="A144" s="6"/>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c r="A145" s="6"/>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c r="A146" s="6"/>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6"/>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6"/>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6"/>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6"/>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6"/>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6"/>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6"/>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6"/>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6"/>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6"/>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6"/>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6"/>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6"/>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6"/>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6"/>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6"/>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6"/>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6"/>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6"/>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6"/>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6"/>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6"/>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6"/>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6"/>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6"/>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6"/>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6"/>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6"/>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6"/>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6"/>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6"/>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6"/>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6"/>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6"/>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6"/>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6"/>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6"/>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6"/>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6"/>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6"/>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6"/>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6"/>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6"/>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6"/>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6"/>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6"/>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c r="A193" s="6"/>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c r="A194" s="6"/>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c r="A195" s="6"/>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c r="A196" s="6"/>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c r="A197" s="6"/>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c r="A198" s="6"/>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c r="A199" s="6"/>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c r="A200" s="6"/>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c r="A201" s="6"/>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c r="A202" s="6"/>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c r="A203" s="6"/>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c r="A204" s="6"/>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c r="A205" s="6"/>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c r="A206" s="6"/>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c r="A207" s="6"/>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c r="A208" s="6"/>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c r="A209" s="6"/>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c r="A210" s="6"/>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c r="A211" s="6"/>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c r="A212" s="6"/>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c r="A213" s="6"/>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c r="A214" s="6"/>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c r="A215" s="6"/>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c r="A216" s="6"/>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c r="A217" s="6"/>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c r="A218" s="6"/>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c r="A219" s="6"/>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c r="A220" s="6"/>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c r="A221" s="6"/>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c r="A222" s="6"/>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c r="A223" s="6"/>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c r="A224" s="6"/>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c r="A225" s="6"/>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c r="A226" s="6"/>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c r="A227" s="6"/>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c r="A228" s="6"/>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c r="A229" s="6"/>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c r="A230" s="6"/>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c r="A231" s="6"/>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c r="A232" s="6"/>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c r="A233" s="6"/>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c r="A234" s="6"/>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c r="A235" s="6"/>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c r="A236" s="6"/>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c r="A237" s="6"/>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c r="A238" s="6"/>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c r="A239" s="6"/>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c r="A240" s="6"/>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c r="A241" s="6"/>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c r="A242" s="6"/>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c r="A243" s="6"/>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c r="A244" s="6"/>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c r="A245" s="6"/>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c r="A246" s="6"/>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c r="A247" s="6"/>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c r="A248" s="6"/>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c r="A249" s="6"/>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c r="A250" s="6"/>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c r="A251" s="6"/>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c r="A252" s="6"/>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c r="A253" s="6"/>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c r="A254" s="6"/>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c r="A255" s="6"/>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c r="A256" s="6"/>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c r="A257" s="6"/>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c r="A258" s="6"/>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c r="A259" s="6"/>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c r="A260" s="6"/>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c r="A261" s="6"/>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c r="A262" s="6"/>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c r="A263" s="6"/>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c r="A264" s="6"/>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c r="A265" s="6"/>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c r="A266" s="6"/>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c r="A267" s="6"/>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c r="A268" s="6"/>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c r="A269" s="6"/>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c r="A270" s="6"/>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c r="A271" s="6"/>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c r="A272" s="6"/>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c r="A273" s="6"/>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c r="A274" s="6"/>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c r="A275" s="6"/>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c r="A276" s="6"/>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c r="A277" s="6"/>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c r="A278" s="6"/>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c r="A279" s="6"/>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c r="A280" s="6"/>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c r="A281" s="6"/>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c r="A282" s="6"/>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c r="A283" s="6"/>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c r="A284" s="6"/>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c r="A285" s="6"/>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c r="A286" s="6"/>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c r="A287" s="6"/>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c r="A288" s="6"/>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c r="A289" s="6"/>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c r="A290" s="6"/>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c r="A291" s="6"/>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c r="A292" s="6"/>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c r="A293" s="6"/>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c r="A294" s="6"/>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c r="A295" s="6"/>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c r="A296" s="6"/>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c r="A297" s="6"/>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c r="A298" s="6"/>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c r="A299" s="6"/>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c r="A300" s="6"/>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c r="A301" s="6"/>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c r="A302" s="6"/>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c r="A303" s="6"/>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c r="A304" s="6"/>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c r="A305" s="6"/>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c r="A306" s="6"/>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c r="A307" s="6"/>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c r="A308" s="6"/>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c r="A309" s="6"/>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c r="A310" s="6"/>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c r="A311" s="6"/>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c r="A312" s="6"/>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c r="A313" s="6"/>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c r="A314" s="6"/>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c r="A315" s="6"/>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c r="A316" s="6"/>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c r="A317" s="6"/>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c r="A318" s="6"/>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c r="A319" s="6"/>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c r="A320" s="6"/>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c r="A321" s="6"/>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c r="A322" s="6"/>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c r="A323" s="6"/>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c r="A324" s="6"/>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c r="A325" s="6"/>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c r="A326" s="6"/>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c r="A327" s="6"/>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c r="A328" s="6"/>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c r="A329" s="6"/>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c r="A330" s="6"/>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c r="A331" s="6"/>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c r="A332" s="6"/>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c r="A333" s="6"/>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c r="A334" s="6"/>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c r="A335" s="6"/>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c r="A336" s="6"/>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c r="A337" s="6"/>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c r="A338" s="6"/>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c r="A339" s="6"/>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c r="A340" s="6"/>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c r="A341" s="6"/>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c r="A342" s="6"/>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c r="A343" s="6"/>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c r="A344" s="6"/>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c r="A345" s="6"/>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c r="A346" s="6"/>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c r="A347" s="6"/>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c r="A348" s="6"/>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c r="A349" s="6"/>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c r="A350" s="6"/>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c r="A351" s="6"/>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c r="A352" s="6"/>
      <c r="B352" s="3"/>
      <c r="C352" s="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c r="A353" s="6"/>
      <c r="B353" s="3"/>
      <c r="C353" s="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c r="A354" s="6"/>
      <c r="B354" s="3"/>
      <c r="C354" s="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c r="A355" s="6"/>
      <c r="B355" s="3"/>
      <c r="C355" s="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c r="A356" s="6"/>
      <c r="B356" s="3"/>
      <c r="C356" s="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c r="A357" s="6"/>
      <c r="B357" s="3"/>
      <c r="C357" s="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c r="A358" s="6"/>
      <c r="B358" s="3"/>
      <c r="C358" s="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c r="A359" s="6"/>
      <c r="B359" s="3"/>
      <c r="C359" s="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c r="A360" s="6"/>
      <c r="B360" s="3"/>
      <c r="C360" s="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c r="A361" s="6"/>
      <c r="B361" s="3"/>
      <c r="C361" s="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c r="A362" s="6"/>
      <c r="B362" s="3"/>
      <c r="C362" s="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c r="A363" s="6"/>
      <c r="B363" s="3"/>
      <c r="C363" s="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c r="A364" s="6"/>
      <c r="B364" s="3"/>
      <c r="C364" s="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c r="A365" s="6"/>
      <c r="B365" s="3"/>
      <c r="C365" s="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c r="A366" s="6"/>
      <c r="B366" s="3"/>
      <c r="C366" s="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c r="A367" s="6"/>
      <c r="B367" s="3"/>
      <c r="C367" s="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c r="A368" s="6"/>
      <c r="B368" s="3"/>
      <c r="C368" s="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c r="A369" s="6"/>
      <c r="B369" s="3"/>
      <c r="C369" s="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c r="A370" s="6"/>
      <c r="B370" s="3"/>
      <c r="C370" s="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c r="A371" s="6"/>
      <c r="B371" s="3"/>
      <c r="C371" s="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c r="A372" s="6"/>
      <c r="B372" s="3"/>
      <c r="C372" s="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c r="A373" s="6"/>
      <c r="B373" s="3"/>
      <c r="C373" s="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c r="A374" s="6"/>
      <c r="B374" s="3"/>
      <c r="C374" s="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c r="A375" s="6"/>
      <c r="B375" s="3"/>
      <c r="C375" s="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c r="A376" s="6"/>
      <c r="B376" s="3"/>
      <c r="C376" s="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c r="A377" s="6"/>
      <c r="B377" s="3"/>
      <c r="C377" s="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c r="A378" s="6"/>
      <c r="B378" s="3"/>
      <c r="C378" s="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c r="A379" s="6"/>
      <c r="B379" s="3"/>
      <c r="C379" s="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c r="A380" s="6"/>
      <c r="B380" s="3"/>
      <c r="C380" s="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c r="A381" s="6"/>
      <c r="B381" s="3"/>
      <c r="C381" s="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c r="A382" s="6"/>
      <c r="B382" s="3"/>
      <c r="C382" s="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c r="A383" s="6"/>
      <c r="B383" s="3"/>
      <c r="C383" s="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c r="A384" s="6"/>
      <c r="B384" s="3"/>
      <c r="C384" s="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c r="A385" s="6"/>
      <c r="B385" s="3"/>
      <c r="C385" s="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c r="A386" s="6"/>
      <c r="B386" s="3"/>
      <c r="C386" s="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c r="A387" s="6"/>
      <c r="B387" s="3"/>
      <c r="C387" s="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c r="A388" s="6"/>
      <c r="B388" s="3"/>
      <c r="C388" s="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c r="A389" s="6"/>
      <c r="B389" s="3"/>
      <c r="C389" s="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c r="A390" s="6"/>
      <c r="B390" s="3"/>
      <c r="C390" s="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c r="A391" s="6"/>
      <c r="B391" s="3"/>
      <c r="C391" s="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c r="A392" s="6"/>
      <c r="B392" s="3"/>
      <c r="C392" s="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c r="A393" s="6"/>
      <c r="B393" s="3"/>
      <c r="C393" s="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c r="A394" s="6"/>
      <c r="B394" s="3"/>
      <c r="C394" s="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c r="A395" s="6"/>
      <c r="B395" s="3"/>
      <c r="C395" s="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c r="A396" s="6"/>
      <c r="B396" s="3"/>
      <c r="C396" s="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c r="A397" s="6"/>
      <c r="B397" s="3"/>
      <c r="C397" s="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c r="A398" s="6"/>
      <c r="B398" s="3"/>
      <c r="C398" s="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c r="A399" s="6"/>
      <c r="B399" s="3"/>
      <c r="C399" s="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c r="A400" s="6"/>
      <c r="B400" s="3"/>
      <c r="C400" s="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c r="A401" s="6"/>
      <c r="B401" s="3"/>
      <c r="C401" s="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c r="A402" s="6"/>
      <c r="B402" s="3"/>
      <c r="C402" s="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c r="A403" s="6"/>
      <c r="B403" s="3"/>
      <c r="C403" s="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c r="A404" s="6"/>
      <c r="B404" s="3"/>
      <c r="C404" s="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c r="A405" s="6"/>
      <c r="B405" s="3"/>
      <c r="C405" s="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c r="A406" s="6"/>
      <c r="B406" s="3"/>
      <c r="C406" s="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c r="A407" s="6"/>
      <c r="B407" s="3"/>
      <c r="C407" s="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c r="A408" s="6"/>
      <c r="B408" s="3"/>
      <c r="C408" s="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c r="A409" s="6"/>
      <c r="B409" s="3"/>
      <c r="C409" s="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c r="A410" s="6"/>
      <c r="B410" s="3"/>
      <c r="C410" s="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c r="A411" s="6"/>
      <c r="B411" s="3"/>
      <c r="C411" s="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c r="A412" s="6"/>
      <c r="B412" s="3"/>
      <c r="C412" s="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c r="A413" s="6"/>
      <c r="B413" s="3"/>
      <c r="C413" s="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c r="A414" s="6"/>
      <c r="B414" s="3"/>
      <c r="C414" s="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c r="A415" s="6"/>
      <c r="B415" s="3"/>
      <c r="C415" s="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c r="A416" s="6"/>
      <c r="B416" s="3"/>
      <c r="C416" s="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c r="A417" s="6"/>
      <c r="B417" s="3"/>
      <c r="C417" s="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c r="A418" s="6"/>
      <c r="B418" s="3"/>
      <c r="C418" s="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c r="A419" s="6"/>
      <c r="B419" s="3"/>
      <c r="C419" s="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c r="A420" s="6"/>
      <c r="B420" s="3"/>
      <c r="C420" s="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c r="A421" s="6"/>
      <c r="B421" s="3"/>
      <c r="C421" s="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c r="A422" s="6"/>
      <c r="B422" s="3"/>
      <c r="C422" s="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c r="A423" s="6"/>
      <c r="B423" s="3"/>
      <c r="C423" s="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c r="A424" s="6"/>
      <c r="B424" s="3"/>
      <c r="C424" s="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c r="A425" s="6"/>
      <c r="B425" s="3"/>
      <c r="C425" s="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c r="A426" s="6"/>
      <c r="B426" s="3"/>
      <c r="C426" s="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c r="A427" s="6"/>
      <c r="B427" s="3"/>
      <c r="C427" s="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c r="A428" s="6"/>
      <c r="B428" s="3"/>
      <c r="C428" s="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c r="A429" s="6"/>
      <c r="B429" s="3"/>
      <c r="C429" s="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c r="A430" s="6"/>
      <c r="B430" s="3"/>
      <c r="C430" s="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c r="A431" s="6"/>
      <c r="B431" s="3"/>
      <c r="C431" s="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c r="A432" s="6"/>
      <c r="B432" s="3"/>
      <c r="C432" s="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c r="A433" s="6"/>
      <c r="B433" s="3"/>
      <c r="C433" s="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c r="A434" s="6"/>
      <c r="B434" s="3"/>
      <c r="C434" s="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c r="A435" s="6"/>
      <c r="B435" s="3"/>
      <c r="C435" s="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c r="A436" s="6"/>
      <c r="B436" s="3"/>
      <c r="C436" s="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c r="A437" s="6"/>
      <c r="B437" s="3"/>
      <c r="C437" s="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c r="A438" s="6"/>
      <c r="B438" s="3"/>
      <c r="C438" s="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c r="A439" s="6"/>
      <c r="B439" s="3"/>
      <c r="C439" s="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c r="A440" s="6"/>
      <c r="B440" s="3"/>
      <c r="C440" s="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c r="A441" s="6"/>
      <c r="B441" s="3"/>
      <c r="C441" s="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c r="A442" s="6"/>
      <c r="B442" s="3"/>
      <c r="C442" s="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c r="A443" s="6"/>
      <c r="B443" s="3"/>
      <c r="C443" s="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c r="A444" s="6"/>
      <c r="B444" s="3"/>
      <c r="C444" s="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c r="A445" s="6"/>
      <c r="B445" s="3"/>
      <c r="C445" s="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c r="A446" s="6"/>
      <c r="B446" s="3"/>
      <c r="C446" s="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c r="A447" s="6"/>
      <c r="B447" s="3"/>
      <c r="C447" s="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c r="A448" s="6"/>
      <c r="B448" s="3"/>
      <c r="C448" s="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c r="A449" s="6"/>
      <c r="B449" s="3"/>
      <c r="C449" s="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c r="A450" s="6"/>
      <c r="B450" s="3"/>
      <c r="C450" s="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c r="A451" s="6"/>
      <c r="B451" s="3"/>
      <c r="C451" s="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c r="A452" s="6"/>
      <c r="B452" s="3"/>
      <c r="C452" s="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c r="A453" s="6"/>
      <c r="B453" s="3"/>
      <c r="C453" s="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c r="A454" s="6"/>
      <c r="B454" s="3"/>
      <c r="C454" s="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c r="A455" s="6"/>
      <c r="B455" s="3"/>
      <c r="C455" s="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c r="A456" s="6"/>
      <c r="B456" s="3"/>
      <c r="C456" s="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c r="A457" s="6"/>
      <c r="B457" s="3"/>
      <c r="C457" s="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c r="A458" s="6"/>
      <c r="B458" s="3"/>
      <c r="C458" s="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c r="A459" s="6"/>
      <c r="B459" s="3"/>
      <c r="C459" s="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c r="A460" s="6"/>
      <c r="B460" s="3"/>
      <c r="C460" s="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c r="A461" s="6"/>
      <c r="B461" s="3"/>
      <c r="C461" s="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c r="A462" s="6"/>
      <c r="B462" s="3"/>
      <c r="C462" s="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c r="A463" s="6"/>
      <c r="B463" s="3"/>
      <c r="C463" s="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c r="A464" s="6"/>
      <c r="B464" s="3"/>
      <c r="C464" s="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c r="A465" s="6"/>
      <c r="B465" s="3"/>
      <c r="C465" s="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c r="A466" s="6"/>
      <c r="B466" s="3"/>
      <c r="C466" s="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c r="A467" s="6"/>
      <c r="B467" s="3"/>
      <c r="C467" s="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c r="A468" s="6"/>
      <c r="B468" s="3"/>
      <c r="C468" s="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c r="A469" s="6"/>
      <c r="B469" s="3"/>
      <c r="C469" s="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c r="A470" s="6"/>
      <c r="B470" s="3"/>
      <c r="C470" s="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c r="A471" s="6"/>
      <c r="B471" s="3"/>
      <c r="C471" s="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c r="A472" s="6"/>
      <c r="B472" s="3"/>
      <c r="C472" s="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c r="A473" s="6"/>
      <c r="B473" s="3"/>
      <c r="C473" s="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c r="A474" s="6"/>
      <c r="B474" s="3"/>
      <c r="C474" s="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c r="A475" s="6"/>
      <c r="B475" s="3"/>
      <c r="C475" s="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c r="A476" s="6"/>
      <c r="B476" s="3"/>
      <c r="C476" s="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c r="A477" s="6"/>
      <c r="B477" s="3"/>
      <c r="C477" s="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c r="A478" s="6"/>
      <c r="B478" s="3"/>
      <c r="C478" s="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c r="A479" s="6"/>
      <c r="B479" s="3"/>
      <c r="C479" s="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c r="A480" s="6"/>
      <c r="B480" s="3"/>
      <c r="C480" s="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c r="A481" s="6"/>
      <c r="B481" s="3"/>
      <c r="C481" s="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c r="A482" s="6"/>
      <c r="B482" s="3"/>
      <c r="C482" s="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c r="A483" s="6"/>
      <c r="B483" s="3"/>
      <c r="C483" s="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c r="A484" s="6"/>
      <c r="B484" s="3"/>
      <c r="C484" s="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c r="A485" s="6"/>
      <c r="B485" s="3"/>
      <c r="C485" s="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c r="A486" s="6"/>
      <c r="B486" s="3"/>
      <c r="C486" s="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c r="A487" s="6"/>
      <c r="B487" s="3"/>
      <c r="C487" s="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c r="A488" s="6"/>
      <c r="B488" s="3"/>
      <c r="C488" s="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c r="A489" s="6"/>
      <c r="B489" s="3"/>
      <c r="C489" s="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c r="A490" s="6"/>
      <c r="B490" s="3"/>
      <c r="C490" s="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c r="A491" s="6"/>
      <c r="B491" s="3"/>
      <c r="C491" s="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c r="A492" s="6"/>
      <c r="B492" s="3"/>
      <c r="C492" s="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c r="A493" s="6"/>
      <c r="B493" s="3"/>
      <c r="C493" s="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c r="A494" s="6"/>
      <c r="B494" s="3"/>
      <c r="C494" s="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c r="A495" s="6"/>
      <c r="B495" s="3"/>
      <c r="C495" s="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c r="A496" s="6"/>
      <c r="B496" s="3"/>
      <c r="C496" s="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c r="A497" s="6"/>
      <c r="B497" s="3"/>
      <c r="C497" s="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c r="A498" s="6"/>
      <c r="B498" s="3"/>
      <c r="C498" s="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c r="A499" s="6"/>
      <c r="B499" s="3"/>
      <c r="C499" s="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c r="A500" s="6"/>
      <c r="B500" s="3"/>
      <c r="C500" s="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c r="A501" s="6"/>
      <c r="B501" s="3"/>
      <c r="C501" s="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c r="A502" s="6"/>
      <c r="B502" s="3"/>
      <c r="C502" s="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c r="A503" s="6"/>
      <c r="B503" s="3"/>
      <c r="C503" s="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c r="A504" s="6"/>
      <c r="B504" s="3"/>
      <c r="C504" s="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c r="A505" s="6"/>
      <c r="B505" s="3"/>
      <c r="C505" s="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c r="A506" s="6"/>
      <c r="B506" s="3"/>
      <c r="C506" s="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c r="A507" s="6"/>
      <c r="B507" s="3"/>
      <c r="C507" s="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c r="A508" s="6"/>
      <c r="B508" s="3"/>
      <c r="C508" s="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c r="A509" s="6"/>
      <c r="B509" s="3"/>
      <c r="C509" s="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c r="A510" s="6"/>
      <c r="B510" s="3"/>
      <c r="C510" s="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c r="A511" s="6"/>
      <c r="B511" s="3"/>
      <c r="C511" s="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c r="A512" s="6"/>
      <c r="B512" s="3"/>
      <c r="C512" s="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c r="A513" s="6"/>
      <c r="B513" s="3"/>
      <c r="C513" s="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c r="A514" s="6"/>
      <c r="B514" s="3"/>
      <c r="C514" s="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c r="A515" s="6"/>
      <c r="B515" s="3"/>
      <c r="C515" s="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c r="A516" s="6"/>
      <c r="B516" s="3"/>
      <c r="C516" s="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c r="A517" s="6"/>
      <c r="B517" s="3"/>
      <c r="C517" s="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c r="A518" s="6"/>
      <c r="B518" s="3"/>
      <c r="C518" s="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c r="A519" s="6"/>
      <c r="B519" s="3"/>
      <c r="C519" s="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c r="A520" s="6"/>
      <c r="B520" s="3"/>
      <c r="C520" s="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c r="A521" s="6"/>
      <c r="B521" s="3"/>
      <c r="C521" s="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c r="A522" s="6"/>
      <c r="B522" s="3"/>
      <c r="C522" s="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c r="A523" s="6"/>
      <c r="B523" s="3"/>
      <c r="C523" s="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c r="A524" s="6"/>
      <c r="B524" s="3"/>
      <c r="C524" s="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c r="A525" s="6"/>
      <c r="B525" s="3"/>
      <c r="C525" s="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c r="A526" s="6"/>
      <c r="B526" s="3"/>
      <c r="C526" s="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c r="A527" s="6"/>
      <c r="B527" s="3"/>
      <c r="C527" s="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c r="A528" s="6"/>
      <c r="B528" s="3"/>
      <c r="C528" s="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c r="A529" s="6"/>
      <c r="B529" s="3"/>
      <c r="C529" s="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c r="A530" s="6"/>
      <c r="B530" s="3"/>
      <c r="C530" s="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c r="A531" s="6"/>
      <c r="B531" s="3"/>
      <c r="C531" s="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c r="A532" s="6"/>
      <c r="B532" s="3"/>
      <c r="C532" s="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c r="A533" s="6"/>
      <c r="B533" s="3"/>
      <c r="C533" s="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c r="A534" s="6"/>
      <c r="B534" s="3"/>
      <c r="C534" s="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c r="A535" s="6"/>
      <c r="B535" s="3"/>
      <c r="C535" s="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c r="A536" s="6"/>
      <c r="B536" s="3"/>
      <c r="C536" s="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c r="A537" s="6"/>
      <c r="B537" s="3"/>
      <c r="C537" s="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c r="A538" s="6"/>
      <c r="B538" s="3"/>
      <c r="C538" s="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c r="A539" s="6"/>
      <c r="B539" s="3"/>
      <c r="C539" s="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c r="A540" s="6"/>
      <c r="B540" s="3"/>
      <c r="C540" s="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c r="A541" s="6"/>
      <c r="B541" s="3"/>
      <c r="C541" s="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c r="A542" s="6"/>
      <c r="B542" s="3"/>
      <c r="C542" s="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c r="A543" s="6"/>
      <c r="B543" s="3"/>
      <c r="C543" s="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c r="A544" s="6"/>
      <c r="B544" s="3"/>
      <c r="C544" s="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c r="A545" s="6"/>
      <c r="B545" s="3"/>
      <c r="C545" s="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c r="A546" s="6"/>
      <c r="B546" s="3"/>
      <c r="C546" s="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c r="A547" s="6"/>
      <c r="B547" s="3"/>
      <c r="C547" s="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c r="A548" s="6"/>
      <c r="B548" s="3"/>
      <c r="C548" s="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c r="A549" s="6"/>
      <c r="B549" s="3"/>
      <c r="C549" s="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c r="A550" s="6"/>
      <c r="B550" s="3"/>
      <c r="C550" s="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c r="A551" s="6"/>
      <c r="B551" s="3"/>
      <c r="C551" s="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c r="A552" s="6"/>
      <c r="B552" s="3"/>
      <c r="C552" s="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c r="A553" s="6"/>
      <c r="B553" s="3"/>
      <c r="C553" s="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c r="A554" s="6"/>
      <c r="B554" s="3"/>
      <c r="C554" s="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c r="A555" s="6"/>
      <c r="B555" s="3"/>
      <c r="C555" s="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c r="A556" s="6"/>
      <c r="B556" s="3"/>
      <c r="C556" s="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c r="A557" s="6"/>
      <c r="B557" s="3"/>
      <c r="C557" s="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c r="A558" s="6"/>
      <c r="B558" s="3"/>
      <c r="C558" s="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c r="A559" s="6"/>
      <c r="B559" s="3"/>
      <c r="C559" s="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c r="A560" s="6"/>
      <c r="B560" s="3"/>
      <c r="C560" s="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c r="A561" s="6"/>
      <c r="B561" s="3"/>
      <c r="C561" s="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c r="A562" s="6"/>
      <c r="B562" s="3"/>
      <c r="C562" s="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c r="A563" s="6"/>
      <c r="B563" s="3"/>
      <c r="C563" s="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c r="A564" s="6"/>
      <c r="B564" s="3"/>
      <c r="C564" s="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c r="A565" s="6"/>
      <c r="B565" s="3"/>
      <c r="C565" s="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c r="A566" s="6"/>
      <c r="B566" s="3"/>
      <c r="C566" s="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c r="A567" s="6"/>
      <c r="B567" s="3"/>
      <c r="C567" s="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c r="A568" s="6"/>
      <c r="B568" s="3"/>
      <c r="C568" s="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c r="A569" s="6"/>
      <c r="B569" s="3"/>
      <c r="C569" s="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c r="A570" s="6"/>
      <c r="B570" s="3"/>
      <c r="C570" s="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c r="A571" s="6"/>
      <c r="B571" s="3"/>
      <c r="C571" s="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c r="A572" s="6"/>
      <c r="B572" s="3"/>
      <c r="C572" s="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c r="A573" s="6"/>
      <c r="B573" s="3"/>
      <c r="C573" s="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c r="A574" s="6"/>
      <c r="B574" s="3"/>
      <c r="C574" s="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c r="A575" s="6"/>
      <c r="B575" s="3"/>
      <c r="C575" s="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c r="A576" s="6"/>
      <c r="B576" s="3"/>
      <c r="C576" s="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c r="A577" s="6"/>
      <c r="B577" s="3"/>
      <c r="C577" s="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c r="A578" s="6"/>
      <c r="B578" s="3"/>
      <c r="C578" s="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c r="A579" s="6"/>
      <c r="B579" s="3"/>
      <c r="C579" s="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c r="A580" s="6"/>
      <c r="B580" s="3"/>
      <c r="C580" s="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c r="A581" s="6"/>
      <c r="B581" s="3"/>
      <c r="C581" s="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c r="A582" s="6"/>
      <c r="B582" s="3"/>
      <c r="C582" s="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c r="A583" s="6"/>
      <c r="B583" s="3"/>
      <c r="C583" s="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c r="A584" s="6"/>
      <c r="B584" s="3"/>
      <c r="C584" s="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c r="A585" s="6"/>
      <c r="B585" s="3"/>
      <c r="C585" s="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c r="A586" s="6"/>
      <c r="B586" s="3"/>
      <c r="C586" s="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c r="A587" s="6"/>
      <c r="B587" s="3"/>
      <c r="C587" s="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c r="A588" s="6"/>
      <c r="B588" s="3"/>
      <c r="C588" s="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c r="A589" s="6"/>
      <c r="B589" s="3"/>
      <c r="C589" s="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c r="A590" s="6"/>
      <c r="B590" s="3"/>
      <c r="C590" s="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c r="A591" s="6"/>
      <c r="B591" s="3"/>
      <c r="C591" s="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c r="A592" s="6"/>
      <c r="B592" s="3"/>
      <c r="C592" s="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c r="A593" s="6"/>
      <c r="B593" s="3"/>
      <c r="C593" s="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c r="A594" s="6"/>
      <c r="B594" s="3"/>
      <c r="C594" s="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c r="A595" s="6"/>
      <c r="B595" s="3"/>
      <c r="C595" s="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c r="A596" s="6"/>
      <c r="B596" s="3"/>
      <c r="C596" s="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c r="A597" s="6"/>
      <c r="B597" s="3"/>
      <c r="C597" s="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c r="A598" s="6"/>
      <c r="B598" s="3"/>
      <c r="C598" s="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c r="A599" s="6"/>
      <c r="B599" s="3"/>
      <c r="C599" s="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c r="A600" s="6"/>
      <c r="B600" s="3"/>
      <c r="C600" s="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c r="A601" s="6"/>
      <c r="B601" s="3"/>
      <c r="C601" s="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c r="A602" s="6"/>
      <c r="B602" s="3"/>
      <c r="C602" s="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c r="A603" s="6"/>
      <c r="B603" s="3"/>
      <c r="C603" s="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c r="A604" s="6"/>
      <c r="B604" s="3"/>
      <c r="C604" s="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c r="A605" s="6"/>
      <c r="B605" s="3"/>
      <c r="C605" s="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c r="A606" s="6"/>
      <c r="B606" s="3"/>
      <c r="C606" s="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c r="A607" s="6"/>
      <c r="B607" s="3"/>
      <c r="C607" s="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c r="A608" s="6"/>
      <c r="B608" s="3"/>
      <c r="C608" s="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c r="A609" s="6"/>
      <c r="B609" s="3"/>
      <c r="C609" s="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c r="A610" s="6"/>
      <c r="B610" s="3"/>
      <c r="C610" s="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c r="A611" s="6"/>
      <c r="B611" s="3"/>
      <c r="C611" s="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c r="A612" s="6"/>
      <c r="B612" s="3"/>
      <c r="C612" s="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c r="A613" s="6"/>
      <c r="B613" s="3"/>
      <c r="C613" s="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c r="A614" s="6"/>
      <c r="B614" s="3"/>
      <c r="C614" s="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c r="A615" s="6"/>
      <c r="B615" s="3"/>
      <c r="C615" s="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c r="A616" s="6"/>
      <c r="B616" s="3"/>
      <c r="C616" s="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c r="A617" s="6"/>
      <c r="B617" s="3"/>
      <c r="C617" s="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c r="A618" s="6"/>
      <c r="B618" s="3"/>
      <c r="C618" s="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c r="A619" s="6"/>
      <c r="B619" s="3"/>
      <c r="C619" s="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c r="A620" s="6"/>
      <c r="B620" s="3"/>
      <c r="C620" s="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c r="A621" s="6"/>
      <c r="B621" s="3"/>
      <c r="C621" s="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c r="A622" s="6"/>
      <c r="B622" s="3"/>
      <c r="C622" s="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c r="A623" s="6"/>
      <c r="B623" s="3"/>
      <c r="C623" s="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c r="A624" s="6"/>
      <c r="B624" s="3"/>
      <c r="C624" s="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c r="A625" s="6"/>
      <c r="B625" s="3"/>
      <c r="C625" s="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c r="A626" s="6"/>
      <c r="B626" s="3"/>
      <c r="C626" s="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c r="A627" s="6"/>
      <c r="B627" s="3"/>
      <c r="C627" s="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c r="A628" s="6"/>
      <c r="B628" s="3"/>
      <c r="C628" s="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c r="A629" s="6"/>
      <c r="B629" s="3"/>
      <c r="C629" s="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c r="A630" s="6"/>
      <c r="B630" s="3"/>
      <c r="C630" s="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c r="A631" s="6"/>
      <c r="B631" s="3"/>
      <c r="C631" s="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c r="A632" s="6"/>
      <c r="B632" s="3"/>
      <c r="C632" s="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c r="A633" s="6"/>
      <c r="B633" s="3"/>
      <c r="C633" s="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c r="A634" s="6"/>
      <c r="B634" s="3"/>
      <c r="C634" s="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c r="A635" s="6"/>
      <c r="B635" s="3"/>
      <c r="C635" s="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c r="A636" s="6"/>
      <c r="B636" s="3"/>
      <c r="C636" s="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c r="A637" s="6"/>
      <c r="B637" s="3"/>
      <c r="C637" s="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c r="A638" s="6"/>
      <c r="B638" s="3"/>
      <c r="C638" s="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c r="A639" s="6"/>
      <c r="B639" s="3"/>
      <c r="C639" s="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c r="A640" s="6"/>
      <c r="B640" s="3"/>
      <c r="C640" s="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c r="A641" s="6"/>
      <c r="B641" s="3"/>
      <c r="C641" s="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c r="A642" s="6"/>
      <c r="B642" s="3"/>
      <c r="C642" s="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c r="A643" s="6"/>
      <c r="B643" s="3"/>
      <c r="C643" s="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c r="A644" s="6"/>
      <c r="B644" s="3"/>
      <c r="C644" s="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c r="A645" s="6"/>
      <c r="B645" s="3"/>
      <c r="C645" s="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c r="A646" s="6"/>
      <c r="B646" s="3"/>
      <c r="C646" s="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c r="A647" s="6"/>
      <c r="B647" s="3"/>
      <c r="C647" s="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c r="A648" s="6"/>
      <c r="B648" s="3"/>
      <c r="C648" s="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c r="A649" s="6"/>
      <c r="B649" s="3"/>
      <c r="C649" s="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c r="A650" s="6"/>
      <c r="B650" s="3"/>
      <c r="C650" s="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c r="A651" s="6"/>
      <c r="B651" s="3"/>
      <c r="C651" s="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c r="A652" s="6"/>
      <c r="B652" s="3"/>
      <c r="C652" s="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c r="A653" s="6"/>
      <c r="B653" s="3"/>
      <c r="C653" s="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c r="A654" s="6"/>
      <c r="B654" s="3"/>
      <c r="C654" s="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c r="A655" s="6"/>
      <c r="B655" s="3"/>
      <c r="C655" s="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c r="A656" s="6"/>
      <c r="B656" s="3"/>
      <c r="C656" s="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c r="A657" s="6"/>
      <c r="B657" s="3"/>
      <c r="C657" s="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c r="A658" s="6"/>
      <c r="B658" s="3"/>
      <c r="C658" s="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c r="A659" s="6"/>
      <c r="B659" s="3"/>
      <c r="C659" s="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c r="A660" s="6"/>
      <c r="B660" s="3"/>
      <c r="C660" s="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c r="A661" s="6"/>
      <c r="B661" s="3"/>
      <c r="C661" s="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c r="A662" s="6"/>
      <c r="B662" s="3"/>
      <c r="C662" s="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c r="A663" s="6"/>
      <c r="B663" s="3"/>
      <c r="C663" s="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c r="A664" s="6"/>
      <c r="B664" s="3"/>
      <c r="C664" s="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c r="A665" s="6"/>
      <c r="B665" s="3"/>
      <c r="C665" s="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c r="A666" s="6"/>
      <c r="B666" s="3"/>
      <c r="C666" s="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c r="A667" s="6"/>
      <c r="B667" s="3"/>
      <c r="C667" s="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c r="A668" s="6"/>
      <c r="B668" s="3"/>
      <c r="C668" s="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c r="A669" s="6"/>
      <c r="B669" s="3"/>
      <c r="C669" s="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c r="A670" s="6"/>
      <c r="B670" s="3"/>
      <c r="C670" s="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c r="A671" s="6"/>
      <c r="B671" s="3"/>
      <c r="C671" s="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c r="A672" s="6"/>
      <c r="B672" s="3"/>
      <c r="C672" s="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c r="A673" s="6"/>
      <c r="B673" s="3"/>
      <c r="C673" s="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c r="A674" s="6"/>
      <c r="B674" s="3"/>
      <c r="C674" s="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c r="A675" s="6"/>
      <c r="B675" s="3"/>
      <c r="C675" s="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c r="A676" s="6"/>
      <c r="B676" s="3"/>
      <c r="C676" s="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c r="A677" s="6"/>
      <c r="B677" s="3"/>
      <c r="C677" s="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c r="A678" s="6"/>
      <c r="B678" s="3"/>
      <c r="C678" s="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c r="A679" s="6"/>
      <c r="B679" s="3"/>
      <c r="C679" s="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c r="A680" s="6"/>
      <c r="B680" s="3"/>
      <c r="C680" s="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c r="A681" s="6"/>
      <c r="B681" s="3"/>
      <c r="C681" s="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c r="A682" s="6"/>
      <c r="B682" s="3"/>
      <c r="C682" s="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c r="A683" s="6"/>
      <c r="B683" s="3"/>
      <c r="C683" s="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c r="A684" s="6"/>
      <c r="B684" s="3"/>
      <c r="C684" s="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c r="A685" s="6"/>
      <c r="B685" s="3"/>
      <c r="C685" s="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c r="A686" s="6"/>
      <c r="B686" s="3"/>
      <c r="C686" s="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c r="A687" s="6"/>
      <c r="B687" s="3"/>
      <c r="C687" s="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c r="A688" s="6"/>
      <c r="B688" s="3"/>
      <c r="C688" s="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c r="A689" s="6"/>
      <c r="B689" s="3"/>
      <c r="C689" s="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c r="A690" s="6"/>
      <c r="B690" s="3"/>
      <c r="C690" s="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c r="A691" s="6"/>
      <c r="B691" s="3"/>
      <c r="C691" s="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c r="A692" s="6"/>
      <c r="B692" s="3"/>
      <c r="C692" s="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c r="A693" s="6"/>
      <c r="B693" s="3"/>
      <c r="C693" s="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c r="A694" s="6"/>
      <c r="B694" s="3"/>
      <c r="C694" s="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c r="A695" s="6"/>
      <c r="B695" s="3"/>
      <c r="C695" s="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c r="A696" s="6"/>
      <c r="B696" s="3"/>
      <c r="C696" s="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c r="A697" s="6"/>
      <c r="B697" s="3"/>
      <c r="C697" s="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c r="A698" s="6"/>
      <c r="B698" s="3"/>
      <c r="C698" s="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c r="A699" s="6"/>
      <c r="B699" s="3"/>
      <c r="C699" s="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c r="A700" s="6"/>
      <c r="B700" s="3"/>
      <c r="C700" s="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c r="A701" s="6"/>
      <c r="B701" s="3"/>
      <c r="C701" s="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c r="A702" s="6"/>
      <c r="B702" s="3"/>
      <c r="C702" s="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c r="A703" s="6"/>
      <c r="B703" s="3"/>
      <c r="C703" s="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c r="A704" s="6"/>
      <c r="B704" s="3"/>
      <c r="C704" s="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c r="A705" s="6"/>
      <c r="B705" s="3"/>
      <c r="C705" s="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c r="A706" s="6"/>
      <c r="B706" s="3"/>
      <c r="C706" s="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c r="A707" s="6"/>
      <c r="B707" s="3"/>
      <c r="C707" s="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c r="A708" s="6"/>
      <c r="B708" s="3"/>
      <c r="C708" s="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c r="A709" s="6"/>
      <c r="B709" s="3"/>
      <c r="C709" s="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c r="A710" s="6"/>
      <c r="B710" s="3"/>
      <c r="C710" s="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c r="A711" s="6"/>
      <c r="B711" s="3"/>
      <c r="C711" s="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c r="A712" s="6"/>
      <c r="B712" s="3"/>
      <c r="C712" s="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c r="A713" s="6"/>
      <c r="B713" s="3"/>
      <c r="C713" s="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c r="A714" s="6"/>
      <c r="B714" s="3"/>
      <c r="C714" s="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c r="A715" s="6"/>
      <c r="B715" s="3"/>
      <c r="C715" s="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c r="A716" s="6"/>
      <c r="B716" s="3"/>
      <c r="C716" s="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c r="A717" s="6"/>
      <c r="B717" s="3"/>
      <c r="C717" s="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c r="A718" s="6"/>
      <c r="B718" s="3"/>
      <c r="C718" s="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c r="A719" s="6"/>
      <c r="B719" s="3"/>
      <c r="C719" s="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c r="A720" s="6"/>
      <c r="B720" s="3"/>
      <c r="C720" s="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c r="A721" s="6"/>
      <c r="B721" s="3"/>
      <c r="C721" s="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c r="A722" s="6"/>
      <c r="B722" s="3"/>
      <c r="C722" s="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c r="A723" s="6"/>
      <c r="B723" s="3"/>
      <c r="C723" s="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c r="A724" s="6"/>
      <c r="B724" s="3"/>
      <c r="C724" s="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c r="A725" s="6"/>
      <c r="B725" s="3"/>
      <c r="C725" s="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c r="A726" s="6"/>
      <c r="B726" s="3"/>
      <c r="C726" s="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c r="A727" s="6"/>
      <c r="B727" s="3"/>
      <c r="C727" s="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c r="A728" s="6"/>
      <c r="B728" s="3"/>
      <c r="C728" s="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c r="A729" s="6"/>
      <c r="B729" s="3"/>
      <c r="C729" s="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c r="A730" s="6"/>
      <c r="B730" s="3"/>
      <c r="C730" s="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c r="A731" s="6"/>
      <c r="B731" s="3"/>
      <c r="C731" s="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c r="A732" s="6"/>
      <c r="B732" s="3"/>
      <c r="C732" s="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c r="A733" s="6"/>
      <c r="B733" s="3"/>
      <c r="C733" s="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c r="A734" s="6"/>
      <c r="B734" s="3"/>
      <c r="C734" s="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c r="A735" s="6"/>
      <c r="B735" s="3"/>
      <c r="C735" s="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c r="A736" s="6"/>
      <c r="B736" s="3"/>
      <c r="C736" s="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c r="A737" s="6"/>
      <c r="B737" s="3"/>
      <c r="C737" s="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c r="A738" s="6"/>
      <c r="B738" s="3"/>
      <c r="C738" s="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c r="A739" s="6"/>
      <c r="B739" s="3"/>
      <c r="C739" s="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c r="A740" s="6"/>
      <c r="B740" s="3"/>
      <c r="C740" s="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c r="A741" s="6"/>
      <c r="B741" s="3"/>
      <c r="C741" s="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c r="A742" s="6"/>
      <c r="B742" s="3"/>
      <c r="C742" s="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c r="A743" s="6"/>
      <c r="B743" s="3"/>
      <c r="C743" s="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c r="A744" s="6"/>
      <c r="B744" s="3"/>
      <c r="C744" s="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c r="A745" s="6"/>
      <c r="B745" s="3"/>
      <c r="C745" s="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c r="A746" s="6"/>
      <c r="B746" s="3"/>
      <c r="C746" s="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c r="A747" s="6"/>
      <c r="B747" s="3"/>
      <c r="C747" s="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c r="A748" s="6"/>
      <c r="B748" s="3"/>
      <c r="C748" s="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c r="A749" s="6"/>
      <c r="B749" s="3"/>
      <c r="C749" s="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c r="A750" s="6"/>
      <c r="B750" s="3"/>
      <c r="C750" s="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c r="A751" s="6"/>
      <c r="B751" s="3"/>
      <c r="C751" s="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c r="A752" s="6"/>
      <c r="B752" s="3"/>
      <c r="C752" s="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c r="A753" s="6"/>
      <c r="B753" s="3"/>
      <c r="C753" s="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c r="A754" s="6"/>
      <c r="B754" s="3"/>
      <c r="C754" s="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c r="A755" s="6"/>
      <c r="B755" s="3"/>
      <c r="C755" s="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c r="A756" s="6"/>
      <c r="B756" s="3"/>
      <c r="C756" s="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c r="A757" s="6"/>
      <c r="B757" s="3"/>
      <c r="C757" s="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c r="A758" s="6"/>
      <c r="B758" s="3"/>
      <c r="C758" s="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c r="A759" s="6"/>
      <c r="B759" s="3"/>
      <c r="C759" s="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c r="A760" s="6"/>
      <c r="B760" s="3"/>
      <c r="C760" s="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c r="A761" s="6"/>
      <c r="B761" s="3"/>
      <c r="C761" s="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c r="A762" s="6"/>
      <c r="B762" s="3"/>
      <c r="C762" s="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c r="A763" s="6"/>
      <c r="B763" s="3"/>
      <c r="C763" s="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c r="A764" s="6"/>
      <c r="B764" s="3"/>
      <c r="C764" s="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c r="A765" s="6"/>
      <c r="B765" s="3"/>
      <c r="C765" s="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c r="A766" s="6"/>
      <c r="B766" s="3"/>
      <c r="C766" s="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c r="A767" s="6"/>
      <c r="B767" s="3"/>
      <c r="C767" s="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c r="A768" s="6"/>
      <c r="B768" s="3"/>
      <c r="C768" s="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c r="A769" s="6"/>
      <c r="B769" s="3"/>
      <c r="C769" s="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c r="A770" s="6"/>
      <c r="B770" s="3"/>
      <c r="C770" s="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c r="A771" s="6"/>
      <c r="B771" s="3"/>
      <c r="C771" s="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c r="A772" s="6"/>
      <c r="B772" s="3"/>
      <c r="C772" s="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c r="A773" s="6"/>
      <c r="B773" s="3"/>
      <c r="C773" s="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c r="A774" s="6"/>
      <c r="B774" s="3"/>
      <c r="C774" s="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c r="A775" s="6"/>
      <c r="B775" s="3"/>
      <c r="C775" s="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c r="A776" s="6"/>
      <c r="B776" s="3"/>
      <c r="C776" s="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c r="A777" s="6"/>
      <c r="B777" s="3"/>
      <c r="C777" s="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c r="A778" s="6"/>
      <c r="B778" s="3"/>
      <c r="C778" s="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c r="A779" s="6"/>
      <c r="B779" s="3"/>
      <c r="C779" s="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c r="A780" s="6"/>
      <c r="B780" s="3"/>
      <c r="C780" s="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c r="A781" s="6"/>
      <c r="B781" s="3"/>
      <c r="C781" s="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c r="A782" s="6"/>
      <c r="B782" s="3"/>
      <c r="C782" s="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c r="A783" s="6"/>
      <c r="B783" s="3"/>
      <c r="C783" s="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c r="A784" s="6"/>
      <c r="B784" s="3"/>
      <c r="C784" s="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c r="A785" s="6"/>
      <c r="B785" s="3"/>
      <c r="C785" s="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c r="A786" s="6"/>
      <c r="B786" s="3"/>
      <c r="C786" s="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c r="A787" s="6"/>
      <c r="B787" s="3"/>
      <c r="C787" s="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c r="A788" s="6"/>
      <c r="B788" s="3"/>
      <c r="C788" s="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c r="A789" s="6"/>
      <c r="B789" s="3"/>
      <c r="C789" s="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c r="A790" s="6"/>
      <c r="B790" s="3"/>
      <c r="C790" s="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c r="A791" s="6"/>
      <c r="B791" s="3"/>
      <c r="C791" s="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c r="A792" s="6"/>
      <c r="B792" s="3"/>
      <c r="C792" s="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c r="A793" s="6"/>
      <c r="B793" s="3"/>
      <c r="C793" s="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c r="A794" s="6"/>
      <c r="B794" s="3"/>
      <c r="C794" s="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c r="A795" s="6"/>
      <c r="B795" s="3"/>
      <c r="C795" s="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c r="A796" s="6"/>
      <c r="B796" s="3"/>
      <c r="C796" s="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c r="A797" s="6"/>
      <c r="B797" s="3"/>
      <c r="C797" s="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c r="A798" s="6"/>
      <c r="B798" s="3"/>
      <c r="C798" s="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c r="A799" s="6"/>
      <c r="B799" s="3"/>
      <c r="C799" s="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c r="A800" s="6"/>
      <c r="B800" s="3"/>
      <c r="C800" s="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c r="A801" s="6"/>
      <c r="B801" s="3"/>
      <c r="C801" s="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c r="A802" s="6"/>
      <c r="B802" s="3"/>
      <c r="C802" s="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c r="A803" s="6"/>
      <c r="B803" s="3"/>
      <c r="C803" s="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c r="A804" s="6"/>
      <c r="B804" s="3"/>
      <c r="C804" s="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c r="A805" s="6"/>
      <c r="B805" s="3"/>
      <c r="C805" s="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c r="A806" s="6"/>
      <c r="B806" s="3"/>
      <c r="C806" s="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c r="A807" s="6"/>
      <c r="B807" s="3"/>
      <c r="C807" s="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c r="A808" s="6"/>
      <c r="B808" s="3"/>
      <c r="C808" s="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c r="A809" s="6"/>
      <c r="B809" s="3"/>
      <c r="C809" s="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c r="A810" s="6"/>
      <c r="B810" s="3"/>
      <c r="C810" s="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c r="A811" s="6"/>
      <c r="B811" s="3"/>
      <c r="C811" s="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c r="A812" s="6"/>
      <c r="B812" s="3"/>
      <c r="C812" s="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c r="A813" s="6"/>
      <c r="B813" s="3"/>
      <c r="C813" s="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c r="A814" s="6"/>
      <c r="B814" s="3"/>
      <c r="C814" s="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c r="A815" s="6"/>
      <c r="B815" s="3"/>
      <c r="C815" s="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c r="A816" s="6"/>
      <c r="B816" s="3"/>
      <c r="C816" s="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c r="A817" s="6"/>
      <c r="B817" s="3"/>
      <c r="C817" s="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c r="A818" s="6"/>
      <c r="B818" s="3"/>
      <c r="C818" s="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c r="A819" s="6"/>
      <c r="B819" s="3"/>
      <c r="C819" s="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c r="A820" s="6"/>
      <c r="B820" s="3"/>
      <c r="C820" s="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c r="A821" s="6"/>
      <c r="B821" s="3"/>
      <c r="C821" s="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c r="A822" s="6"/>
      <c r="B822" s="3"/>
      <c r="C822" s="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c r="A823" s="6"/>
      <c r="B823" s="3"/>
      <c r="C823" s="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c r="A824" s="6"/>
      <c r="B824" s="3"/>
      <c r="C824" s="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c r="A825" s="6"/>
      <c r="B825" s="3"/>
      <c r="C825" s="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c r="A826" s="6"/>
      <c r="B826" s="3"/>
      <c r="C826" s="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c r="A827" s="6"/>
      <c r="B827" s="3"/>
      <c r="C827" s="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c r="A828" s="6"/>
      <c r="B828" s="3"/>
      <c r="C828" s="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c r="A829" s="6"/>
      <c r="B829" s="3"/>
      <c r="C829" s="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c r="A830" s="6"/>
      <c r="B830" s="3"/>
      <c r="C830" s="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c r="A831" s="6"/>
      <c r="B831" s="3"/>
      <c r="C831" s="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c r="A832" s="6"/>
      <c r="B832" s="3"/>
      <c r="C832" s="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c r="A833" s="6"/>
      <c r="B833" s="3"/>
      <c r="C833" s="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c r="A834" s="6"/>
      <c r="B834" s="3"/>
      <c r="C834" s="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c r="A835" s="6"/>
      <c r="B835" s="3"/>
      <c r="C835" s="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c r="A836" s="6"/>
      <c r="B836" s="3"/>
      <c r="C836" s="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c r="A837" s="6"/>
      <c r="B837" s="3"/>
      <c r="C837" s="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c r="A838" s="6"/>
      <c r="B838" s="3"/>
      <c r="C838" s="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c r="A839" s="6"/>
      <c r="B839" s="3"/>
      <c r="C839" s="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c r="A840" s="6"/>
      <c r="B840" s="3"/>
      <c r="C840" s="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c r="A841" s="6"/>
      <c r="B841" s="3"/>
      <c r="C841" s="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c r="A842" s="6"/>
      <c r="B842" s="3"/>
      <c r="C842" s="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c r="A843" s="6"/>
      <c r="B843" s="3"/>
      <c r="C843" s="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c r="A844" s="6"/>
      <c r="B844" s="3"/>
      <c r="C844" s="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c r="A845" s="6"/>
      <c r="B845" s="3"/>
      <c r="C845" s="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c r="A846" s="6"/>
      <c r="B846" s="3"/>
      <c r="C846" s="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c r="A847" s="6"/>
      <c r="B847" s="3"/>
      <c r="C847" s="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c r="A848" s="6"/>
      <c r="B848" s="3"/>
      <c r="C848" s="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c r="A849" s="6"/>
      <c r="B849" s="3"/>
      <c r="C849" s="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c r="A850" s="6"/>
      <c r="B850" s="3"/>
      <c r="C850" s="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c r="A851" s="6"/>
      <c r="B851" s="3"/>
      <c r="C851" s="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c r="A852" s="6"/>
      <c r="B852" s="3"/>
      <c r="C852" s="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c r="A853" s="6"/>
      <c r="B853" s="3"/>
      <c r="C853" s="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c r="A854" s="6"/>
      <c r="B854" s="3"/>
      <c r="C854" s="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c r="A855" s="6"/>
      <c r="B855" s="3"/>
      <c r="C855" s="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c r="A856" s="6"/>
      <c r="B856" s="3"/>
      <c r="C856" s="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c r="A857" s="6"/>
      <c r="B857" s="3"/>
      <c r="C857" s="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c r="A858" s="6"/>
      <c r="B858" s="3"/>
      <c r="C858" s="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c r="A859" s="6"/>
      <c r="B859" s="3"/>
      <c r="C859" s="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c r="A860" s="6"/>
      <c r="B860" s="3"/>
      <c r="C860" s="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c r="A861" s="6"/>
      <c r="B861" s="3"/>
      <c r="C861" s="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c r="A862" s="6"/>
      <c r="B862" s="3"/>
      <c r="C862" s="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c r="A863" s="6"/>
      <c r="B863" s="3"/>
      <c r="C863" s="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c r="A864" s="6"/>
      <c r="B864" s="3"/>
      <c r="C864" s="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c r="A865" s="6"/>
      <c r="B865" s="3"/>
      <c r="C865" s="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c r="A866" s="6"/>
      <c r="B866" s="3"/>
      <c r="C866" s="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c r="A867" s="6"/>
      <c r="B867" s="3"/>
      <c r="C867" s="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c r="A868" s="6"/>
      <c r="B868" s="3"/>
      <c r="C868" s="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c r="A869" s="6"/>
      <c r="B869" s="3"/>
      <c r="C869" s="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c r="A870" s="6"/>
      <c r="B870" s="3"/>
      <c r="C870" s="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c r="A871" s="6"/>
      <c r="B871" s="3"/>
      <c r="C871" s="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c r="A872" s="6"/>
      <c r="B872" s="3"/>
      <c r="C872" s="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c r="A873" s="6"/>
      <c r="B873" s="3"/>
      <c r="C873" s="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c r="A874" s="6"/>
      <c r="B874" s="3"/>
      <c r="C874" s="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c r="A875" s="6"/>
      <c r="B875" s="3"/>
      <c r="C875" s="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c r="A876" s="6"/>
      <c r="B876" s="3"/>
      <c r="C876" s="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c r="A877" s="6"/>
      <c r="B877" s="3"/>
      <c r="C877" s="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c r="A878" s="6"/>
      <c r="B878" s="3"/>
      <c r="C878" s="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c r="A879" s="6"/>
      <c r="B879" s="3"/>
      <c r="C879" s="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c r="A880" s="6"/>
      <c r="B880" s="3"/>
      <c r="C880" s="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c r="A881" s="6"/>
      <c r="B881" s="3"/>
      <c r="C881" s="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c r="A882" s="6"/>
      <c r="B882" s="3"/>
      <c r="C882" s="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c r="A883" s="6"/>
      <c r="B883" s="3"/>
      <c r="C883" s="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c r="A884" s="6"/>
      <c r="B884" s="3"/>
      <c r="C884" s="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c r="A885" s="6"/>
      <c r="B885" s="3"/>
      <c r="C885" s="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c r="A886" s="6"/>
      <c r="B886" s="3"/>
      <c r="C886" s="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c r="A887" s="6"/>
      <c r="B887" s="3"/>
      <c r="C887" s="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c r="A888" s="6"/>
      <c r="B888" s="3"/>
      <c r="C888" s="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c r="A889" s="6"/>
      <c r="B889" s="3"/>
      <c r="C889" s="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c r="A890" s="6"/>
      <c r="B890" s="3"/>
      <c r="C890" s="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c r="A891" s="6"/>
      <c r="B891" s="3"/>
      <c r="C891" s="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c r="A892" s="6"/>
      <c r="B892" s="3"/>
      <c r="C892" s="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c r="A893" s="6"/>
      <c r="B893" s="3"/>
      <c r="C893" s="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c r="A894" s="6"/>
      <c r="B894" s="3"/>
      <c r="C894" s="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c r="A895" s="6"/>
      <c r="B895" s="3"/>
      <c r="C895" s="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c r="A896" s="6"/>
      <c r="B896" s="3"/>
      <c r="C896" s="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c r="A897" s="6"/>
      <c r="B897" s="3"/>
      <c r="C897" s="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c r="A898" s="6"/>
      <c r="B898" s="3"/>
      <c r="C898" s="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c r="A899" s="6"/>
      <c r="B899" s="3"/>
      <c r="C899" s="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c r="A900" s="6"/>
      <c r="B900" s="3"/>
      <c r="C900" s="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c r="A901" s="6"/>
      <c r="B901" s="3"/>
      <c r="C901" s="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c r="A902" s="6"/>
      <c r="B902" s="3"/>
      <c r="C902" s="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c r="A903" s="6"/>
      <c r="B903" s="3"/>
      <c r="C903" s="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c r="A904" s="6"/>
      <c r="B904" s="3"/>
      <c r="C904" s="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c r="A905" s="6"/>
      <c r="B905" s="3"/>
      <c r="C905" s="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c r="A906" s="6"/>
      <c r="B906" s="3"/>
      <c r="C906" s="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c r="A907" s="6"/>
      <c r="B907" s="3"/>
      <c r="C907" s="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c r="A908" s="6"/>
      <c r="B908" s="3"/>
      <c r="C908" s="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c r="A909" s="6"/>
      <c r="B909" s="3"/>
      <c r="C909" s="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c r="A910" s="6"/>
      <c r="B910" s="3"/>
      <c r="C910" s="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c r="A911" s="6"/>
      <c r="B911" s="3"/>
      <c r="C911" s="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sheetData>
  <hyperlinks>
    <hyperlink ref="W6" r:id="rId1" xr:uid="{00000000-0004-0000-0000-000000000000}"/>
    <hyperlink ref="W35" r:id="rId2" xr:uid="{00000000-0004-0000-0000-000001000000}"/>
    <hyperlink ref="W36" r:id="rId3" xr:uid="{00000000-0004-0000-0000-000002000000}"/>
    <hyperlink ref="W37" r:id="rId4" xr:uid="{00000000-0004-0000-0000-000003000000}"/>
    <hyperlink ref="W38" r:id="rId5" xr:uid="{00000000-0004-0000-0000-000004000000}"/>
    <hyperlink ref="W39" r:id="rId6" xr:uid="{00000000-0004-0000-0000-000005000000}"/>
    <hyperlink ref="W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4"/>
  <sheetViews>
    <sheetView tabSelected="1" zoomScaleNormal="100" workbookViewId="0">
      <pane ySplit="1" topLeftCell="A3" activePane="bottomLeft" state="frozen"/>
      <selection pane="bottomLeft" activeCell="G115" sqref="G115"/>
    </sheetView>
  </sheetViews>
  <sheetFormatPr baseColWidth="10" defaultColWidth="11.1640625" defaultRowHeight="15" customHeight="1"/>
  <cols>
    <col min="1" max="1" width="33.6640625" customWidth="1"/>
    <col min="2" max="2" width="14.6640625" customWidth="1"/>
    <col min="4" max="4" width="15.1640625" customWidth="1"/>
    <col min="9" max="9" width="11.5" customWidth="1"/>
    <col min="12" max="12" width="21.6640625" customWidth="1"/>
    <col min="13" max="13" width="14.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329</v>
      </c>
      <c r="M1" s="13" t="s">
        <v>92</v>
      </c>
      <c r="N1" s="13" t="s">
        <v>326</v>
      </c>
      <c r="O1" s="13" t="s">
        <v>93</v>
      </c>
      <c r="P1" s="14"/>
      <c r="Q1" s="14"/>
      <c r="R1" s="14"/>
      <c r="S1" s="14"/>
      <c r="T1" s="14"/>
      <c r="U1" s="14"/>
      <c r="V1" s="14"/>
      <c r="W1" s="14"/>
      <c r="X1" s="14"/>
      <c r="Y1" s="14"/>
      <c r="Z1" s="14"/>
      <c r="AA1" s="14"/>
      <c r="AB1" s="14"/>
      <c r="AC1" s="14"/>
      <c r="AD1" s="14"/>
      <c r="AE1" s="14"/>
      <c r="AF1" s="14"/>
    </row>
    <row r="2" spans="1:32" ht="16">
      <c r="A2" s="15" t="s">
        <v>28</v>
      </c>
      <c r="B2" s="23" t="s">
        <v>327</v>
      </c>
      <c r="C2" s="15">
        <v>1</v>
      </c>
      <c r="D2" s="15"/>
      <c r="E2" s="15">
        <v>1</v>
      </c>
      <c r="F2" s="16" t="s">
        <v>94</v>
      </c>
      <c r="G2" s="15">
        <v>0</v>
      </c>
      <c r="I2" s="15">
        <v>1</v>
      </c>
      <c r="J2" s="16" t="s">
        <v>95</v>
      </c>
      <c r="K2" s="23" t="s">
        <v>330</v>
      </c>
      <c r="L2" s="15" t="e" vm="1">
        <v>#VALUE!</v>
      </c>
      <c r="M2" t="e" cm="1" vm="2">
        <f t="array" ref="M2">_FV( L2,"Country/region",TRUE)</f>
        <v>#VALUE!</v>
      </c>
      <c r="N2" cm="1" vm="3">
        <f t="array" ref="N2">_FV( L2,"Latitude")</f>
        <v>37.285833333333002</v>
      </c>
      <c r="O2" cm="1" vm="4">
        <f t="array" ref="O2">_FV( L2,"Longitude")</f>
        <v>127.01</v>
      </c>
    </row>
    <row r="3" spans="1:32" ht="16">
      <c r="A3" s="15" t="s">
        <v>36</v>
      </c>
      <c r="B3" s="23" t="s">
        <v>327</v>
      </c>
      <c r="C3" s="15">
        <v>1</v>
      </c>
      <c r="E3" s="15">
        <v>0</v>
      </c>
      <c r="G3" s="15">
        <v>0</v>
      </c>
      <c r="I3" s="15">
        <v>1</v>
      </c>
      <c r="J3" s="16" t="s">
        <v>96</v>
      </c>
      <c r="K3" s="23" t="s">
        <v>331</v>
      </c>
      <c r="L3" s="15" t="e" vm="5">
        <v>#VALUE!</v>
      </c>
      <c r="M3" t="e" cm="1" vm="6">
        <f t="array" ref="M3">_FV( L3,"Country/region",TRUE)</f>
        <v>#VALUE!</v>
      </c>
      <c r="N3" cm="1" vm="7">
        <f t="array" ref="N3">_FV( L3,"Latitude")</f>
        <v>34.693750000000001</v>
      </c>
      <c r="O3" cm="1" vm="8">
        <f t="array" ref="O3">_FV( L3,"Longitude")</f>
        <v>135.50211111111099</v>
      </c>
    </row>
    <row r="4" spans="1:32" ht="16">
      <c r="A4" s="15" t="s">
        <v>97</v>
      </c>
      <c r="B4" s="23" t="s">
        <v>327</v>
      </c>
      <c r="C4" s="15">
        <v>1</v>
      </c>
      <c r="E4" s="15">
        <v>0</v>
      </c>
      <c r="G4" s="15">
        <v>0</v>
      </c>
      <c r="I4" s="15">
        <v>0</v>
      </c>
      <c r="K4" s="23" t="s">
        <v>332</v>
      </c>
      <c r="L4" s="15" t="e" vm="9">
        <v>#VALUE!</v>
      </c>
      <c r="M4" t="e" cm="1" vm="10">
        <f t="array" ref="M4">_FV( L4,"Country/region",TRUE)</f>
        <v>#VALUE!</v>
      </c>
      <c r="N4" cm="1" vm="11">
        <f t="array" ref="N4">_FV( L4,"Latitude")</f>
        <v>22.535</v>
      </c>
      <c r="O4" cm="1" vm="12">
        <f t="array" ref="O4">_FV( L4,"Longitude")</f>
        <v>114.054</v>
      </c>
    </row>
    <row r="5" spans="1:32" ht="16">
      <c r="A5" s="15" t="s">
        <v>98</v>
      </c>
      <c r="B5" s="23" t="s">
        <v>327</v>
      </c>
      <c r="C5" s="15">
        <v>1</v>
      </c>
      <c r="E5" s="15">
        <v>0</v>
      </c>
      <c r="G5" s="15">
        <v>0</v>
      </c>
      <c r="I5" s="15">
        <v>0</v>
      </c>
      <c r="K5" s="23" t="s">
        <v>333</v>
      </c>
      <c r="L5" s="15" t="e" vm="13">
        <v>#VALUE!</v>
      </c>
      <c r="M5" t="e" cm="1" vm="2">
        <f t="array" ref="M5">_FV( L5,"Country/region",TRUE)</f>
        <v>#VALUE!</v>
      </c>
      <c r="N5">
        <v>37.548772165737297</v>
      </c>
      <c r="O5">
        <v>126.9940363</v>
      </c>
      <c r="Q5" s="22"/>
    </row>
    <row r="6" spans="1:32" ht="16">
      <c r="A6" s="15" t="s">
        <v>99</v>
      </c>
      <c r="B6" s="23" t="s">
        <v>327</v>
      </c>
      <c r="C6" s="15">
        <v>1</v>
      </c>
      <c r="E6" s="15">
        <v>0</v>
      </c>
      <c r="G6" s="15">
        <v>0</v>
      </c>
      <c r="I6" s="15">
        <v>0</v>
      </c>
      <c r="K6" s="23" t="s">
        <v>319</v>
      </c>
      <c r="L6" s="15" t="e" vm="14">
        <v>#VALUE!</v>
      </c>
      <c r="M6" t="e" cm="1" vm="15">
        <f t="array" ref="M6">_FV( L6,"Country/region",TRUE)</f>
        <v>#VALUE!</v>
      </c>
      <c r="N6" cm="1" vm="16">
        <f t="array" ref="N6">_FV( L6,"Latitude")</f>
        <v>30.3</v>
      </c>
      <c r="O6" cm="1" vm="17">
        <f t="array" ref="O6">_FV( L6,"Longitude")</f>
        <v>-97.733333333332993</v>
      </c>
    </row>
    <row r="7" spans="1:32" ht="16">
      <c r="A7" s="15" t="s">
        <v>100</v>
      </c>
      <c r="B7" s="23" t="s">
        <v>327</v>
      </c>
      <c r="C7" s="15">
        <v>1</v>
      </c>
      <c r="E7" s="15">
        <v>0</v>
      </c>
      <c r="G7" s="15">
        <v>0</v>
      </c>
      <c r="I7" s="15">
        <v>0</v>
      </c>
      <c r="K7" s="23" t="s">
        <v>334</v>
      </c>
      <c r="L7" s="15" t="e" vm="18">
        <v>#VALUE!</v>
      </c>
      <c r="M7" t="e" cm="1" vm="10">
        <f t="array" ref="M7">_FV( L7,"Country/region",TRUE)</f>
        <v>#VALUE!</v>
      </c>
      <c r="N7" cm="1" vm="19">
        <f t="array" ref="N7">_FV( L7,"Latitude")</f>
        <v>26.661666666666999</v>
      </c>
      <c r="O7" cm="1" vm="20">
        <f t="array" ref="O7">_FV( L7,"Longitude")</f>
        <v>119.52277777777999</v>
      </c>
    </row>
    <row r="8" spans="1:32" ht="16">
      <c r="A8" s="15" t="s">
        <v>101</v>
      </c>
      <c r="B8" s="23" t="s">
        <v>327</v>
      </c>
      <c r="C8" s="15">
        <v>1</v>
      </c>
      <c r="E8" s="15">
        <v>0</v>
      </c>
      <c r="G8" s="15">
        <v>0</v>
      </c>
      <c r="I8" s="15">
        <v>0</v>
      </c>
      <c r="K8" s="23" t="s">
        <v>335</v>
      </c>
      <c r="L8" s="15" t="e" vm="21">
        <v>#VALUE!</v>
      </c>
      <c r="M8" t="e" cm="1" vm="22">
        <f t="array" ref="M8">_FV( L8,"Country/region",TRUE)</f>
        <v>#VALUE!</v>
      </c>
      <c r="N8" cm="1" vm="23">
        <f t="array" ref="N8">_FV( L8,"Latitude")</f>
        <v>52.806600000000003</v>
      </c>
      <c r="O8" cm="1" vm="24">
        <f t="array" ref="O8">_FV( L8,"Longitude")</f>
        <v>-2.1171000000000002</v>
      </c>
    </row>
    <row r="9" spans="1:32" ht="16">
      <c r="A9" s="15" t="s">
        <v>102</v>
      </c>
      <c r="B9" s="23" t="s">
        <v>327</v>
      </c>
      <c r="C9" s="15">
        <v>1</v>
      </c>
      <c r="E9" s="15">
        <v>0</v>
      </c>
      <c r="G9" s="15">
        <v>0</v>
      </c>
      <c r="I9" s="15">
        <v>1</v>
      </c>
      <c r="J9" s="16" t="s">
        <v>103</v>
      </c>
      <c r="K9" s="23" t="s">
        <v>336</v>
      </c>
      <c r="L9" s="15" t="e" vm="25">
        <v>#VALUE!</v>
      </c>
      <c r="M9" t="e" cm="1" vm="15">
        <f t="array" ref="M9">_FV( L9,"Country/region",TRUE)</f>
        <v>#VALUE!</v>
      </c>
      <c r="N9" cm="1" vm="26">
        <f t="array" ref="N9">_FV( L9,"Latitude")</f>
        <v>40.341666666667003</v>
      </c>
      <c r="O9" cm="1" vm="27">
        <f t="array" ref="O9">_FV( L9,"Longitude")</f>
        <v>-75.926111111110998</v>
      </c>
    </row>
    <row r="10" spans="1:32" ht="16">
      <c r="A10" s="15" t="s">
        <v>104</v>
      </c>
      <c r="B10" s="23" t="s">
        <v>327</v>
      </c>
      <c r="C10" s="15">
        <v>1</v>
      </c>
      <c r="E10" s="15">
        <v>0</v>
      </c>
      <c r="G10" s="15">
        <v>0</v>
      </c>
      <c r="I10" s="15">
        <v>0</v>
      </c>
      <c r="K10" s="23" t="s">
        <v>337</v>
      </c>
      <c r="L10" s="15" t="e" vm="28">
        <v>#VALUE!</v>
      </c>
      <c r="M10" t="e" cm="1" vm="15">
        <f t="array" ref="M10">_FV( L10,"Country/region",TRUE)</f>
        <v>#VALUE!</v>
      </c>
      <c r="N10" cm="1" vm="29">
        <f t="array" ref="N10">_FV( L10,"Latitude")</f>
        <v>37.392777777778001</v>
      </c>
      <c r="O10" cm="1" vm="30">
        <f t="array" ref="O10">_FV( L10,"Longitude")</f>
        <v>-122.04194444444001</v>
      </c>
    </row>
    <row r="11" spans="1:32" ht="16">
      <c r="A11" s="15" t="s">
        <v>105</v>
      </c>
      <c r="B11" s="23" t="s">
        <v>327</v>
      </c>
      <c r="C11" s="15">
        <v>1</v>
      </c>
      <c r="E11" s="15">
        <v>0</v>
      </c>
      <c r="G11" s="15">
        <v>0</v>
      </c>
      <c r="I11" s="15">
        <v>0</v>
      </c>
      <c r="K11" s="23" t="s">
        <v>338</v>
      </c>
      <c r="L11" s="15" t="e" vm="31">
        <v>#VALUE!</v>
      </c>
      <c r="M11" t="e" cm="1" vm="15">
        <f t="array" ref="M11">_FV( L11,"Country/region",TRUE)</f>
        <v>#VALUE!</v>
      </c>
      <c r="N11" cm="1" vm="32">
        <f t="array" ref="N11">_FV( L11,"Latitude")</f>
        <v>43.13</v>
      </c>
      <c r="O11" cm="1" vm="33">
        <f t="array" ref="O11">_FV( L11,"Longitude")</f>
        <v>-87.927777777778005</v>
      </c>
    </row>
    <row r="12" spans="1:32" ht="16">
      <c r="A12" s="15" t="s">
        <v>106</v>
      </c>
      <c r="B12" s="23" t="s">
        <v>327</v>
      </c>
      <c r="C12" s="15">
        <v>1</v>
      </c>
      <c r="E12" s="15">
        <v>0</v>
      </c>
      <c r="G12" s="15">
        <v>0</v>
      </c>
      <c r="I12" s="15">
        <v>0</v>
      </c>
      <c r="K12" s="23" t="s">
        <v>339</v>
      </c>
      <c r="L12" s="15" t="e" vm="34">
        <v>#VALUE!</v>
      </c>
      <c r="M12" t="e" cm="1" vm="10">
        <f t="array" ref="M12">_FV( L12,"Country/region",TRUE)</f>
        <v>#VALUE!</v>
      </c>
      <c r="N12" cm="1" vm="35">
        <f t="array" ref="N12">_FV( L12,"Latitude")</f>
        <v>30.25</v>
      </c>
      <c r="O12" cm="1" vm="36">
        <f t="array" ref="O12">_FV( L12,"Longitude")</f>
        <v>120.1675</v>
      </c>
    </row>
    <row r="13" spans="1:32" ht="16">
      <c r="A13" s="15" t="s">
        <v>107</v>
      </c>
      <c r="B13" s="23" t="s">
        <v>327</v>
      </c>
      <c r="C13" s="15">
        <v>1</v>
      </c>
      <c r="E13" s="15">
        <v>0</v>
      </c>
      <c r="G13" s="15">
        <v>0</v>
      </c>
      <c r="I13" s="15">
        <v>0</v>
      </c>
      <c r="K13" s="23" t="s">
        <v>333</v>
      </c>
      <c r="L13" s="15" t="e" vm="13">
        <v>#VALUE!</v>
      </c>
      <c r="M13" t="e" cm="1" vm="2">
        <f t="array" ref="M13">_FV( L13,"Country/region",TRUE)</f>
        <v>#VALUE!</v>
      </c>
      <c r="N13">
        <v>37.548772165737297</v>
      </c>
      <c r="O13">
        <v>126.9940363</v>
      </c>
    </row>
    <row r="14" spans="1:32" ht="16">
      <c r="A14" s="15" t="s">
        <v>108</v>
      </c>
      <c r="B14" s="23" t="s">
        <v>327</v>
      </c>
      <c r="C14" s="15">
        <v>1</v>
      </c>
      <c r="E14" s="15">
        <v>0</v>
      </c>
      <c r="G14" s="15">
        <v>0</v>
      </c>
      <c r="I14" s="15">
        <v>1</v>
      </c>
      <c r="J14" s="16" t="s">
        <v>109</v>
      </c>
      <c r="K14" s="23" t="s">
        <v>340</v>
      </c>
      <c r="L14" s="15" t="e" vm="37">
        <v>#VALUE!</v>
      </c>
      <c r="M14" t="e" cm="1" vm="15">
        <f t="array" ref="M14">_FV( L14,"Country/region",TRUE)</f>
        <v>#VALUE!</v>
      </c>
      <c r="N14">
        <v>37.7722458</v>
      </c>
      <c r="O14">
        <v>-122.2559005</v>
      </c>
    </row>
    <row r="15" spans="1:32" ht="16">
      <c r="A15" s="15" t="s">
        <v>110</v>
      </c>
      <c r="B15" s="23" t="s">
        <v>327</v>
      </c>
      <c r="C15" s="15">
        <v>0</v>
      </c>
      <c r="E15" s="15">
        <v>0</v>
      </c>
      <c r="G15" s="15">
        <v>0</v>
      </c>
      <c r="H15" s="15"/>
      <c r="I15" s="15">
        <v>1</v>
      </c>
      <c r="K15" s="23" t="s">
        <v>341</v>
      </c>
      <c r="L15" s="15" t="e" vm="38">
        <v>#VALUE!</v>
      </c>
      <c r="M15" t="e" cm="1" vm="15">
        <f t="array" ref="M15">_FV( L15,"Country/region",TRUE)</f>
        <v>#VALUE!</v>
      </c>
      <c r="N15" cm="1" vm="39">
        <f t="array" ref="N15">_FV( L15,"Latitude")</f>
        <v>37.725000000000001</v>
      </c>
      <c r="O15" cm="1" vm="40">
        <f t="array" ref="O15">_FV( L15,"Longitude")</f>
        <v>-122.15611111110999</v>
      </c>
    </row>
    <row r="16" spans="1:32" ht="16">
      <c r="A16" s="15" t="s">
        <v>111</v>
      </c>
      <c r="B16" s="23" t="s">
        <v>327</v>
      </c>
      <c r="C16" s="15">
        <v>0</v>
      </c>
      <c r="E16" s="15">
        <v>0</v>
      </c>
      <c r="F16" s="15"/>
      <c r="G16" s="15">
        <v>1</v>
      </c>
      <c r="I16" s="15">
        <v>0</v>
      </c>
      <c r="K16" s="23" t="s">
        <v>324</v>
      </c>
      <c r="L16" s="15" t="e" vm="41">
        <v>#VALUE!</v>
      </c>
      <c r="M16" t="e" cm="1" vm="15">
        <f t="array" ref="M16">_FV( L16,"Country/region",TRUE)</f>
        <v>#VALUE!</v>
      </c>
      <c r="N16" cm="1" vm="42">
        <f t="array" ref="N16">_FV( L16,"Latitude")</f>
        <v>37.304166666667001</v>
      </c>
      <c r="O16" cm="1" vm="43">
        <f t="array" ref="O16">_FV( L16,"Longitude")</f>
        <v>-121.87277777778</v>
      </c>
      <c r="P16" s="22"/>
    </row>
    <row r="17" spans="1:17" ht="16">
      <c r="A17" s="15" t="s">
        <v>112</v>
      </c>
      <c r="B17" s="23" t="s">
        <v>327</v>
      </c>
      <c r="C17" s="15">
        <v>1</v>
      </c>
      <c r="D17" s="16" t="s">
        <v>113</v>
      </c>
      <c r="E17" s="15">
        <v>0</v>
      </c>
      <c r="G17" s="15">
        <v>0</v>
      </c>
      <c r="I17" s="15">
        <v>0</v>
      </c>
      <c r="K17" s="23" t="s">
        <v>342</v>
      </c>
      <c r="L17" s="15" t="e" vm="44">
        <v>#VALUE!</v>
      </c>
      <c r="M17" t="e" cm="1" vm="15">
        <f t="array" ref="M17">_FV( L17,"Country/region",TRUE)</f>
        <v>#VALUE!</v>
      </c>
      <c r="N17" cm="1" vm="45">
        <f t="array" ref="N17">_FV( L17,"Latitude")</f>
        <v>42.784480000000002</v>
      </c>
      <c r="O17" cm="1" vm="46">
        <f t="array" ref="O17">_FV( L17,"Longitude")</f>
        <v>-83.239660000000001</v>
      </c>
    </row>
    <row r="18" spans="1:17" ht="16">
      <c r="A18" s="15" t="s">
        <v>114</v>
      </c>
      <c r="B18" s="23" t="s">
        <v>327</v>
      </c>
      <c r="C18" s="15">
        <v>1</v>
      </c>
      <c r="D18" s="16" t="s">
        <v>115</v>
      </c>
      <c r="E18" s="15">
        <v>0</v>
      </c>
      <c r="G18" s="23">
        <v>0</v>
      </c>
      <c r="I18" s="15">
        <v>1</v>
      </c>
      <c r="J18" s="16" t="s">
        <v>116</v>
      </c>
      <c r="K18" s="23" t="s">
        <v>343</v>
      </c>
      <c r="L18" s="15" t="e" vm="47">
        <v>#VALUE!</v>
      </c>
      <c r="M18" t="e" cm="1" vm="15">
        <f t="array" ref="M18">_FV( L18,"Country/region",TRUE)</f>
        <v>#VALUE!</v>
      </c>
      <c r="N18" cm="1" vm="48">
        <f t="array" ref="N18">_FV( L18,"Latitude")</f>
        <v>33.818333333333001</v>
      </c>
      <c r="O18" cm="1" vm="49">
        <f t="array" ref="O18">_FV( L18,"Longitude")</f>
        <v>-118.03916666667</v>
      </c>
    </row>
    <row r="19" spans="1:17" ht="16">
      <c r="A19" s="15" t="s">
        <v>117</v>
      </c>
      <c r="B19" s="23" t="s">
        <v>327</v>
      </c>
      <c r="C19" s="15">
        <v>1</v>
      </c>
      <c r="D19" s="16" t="s">
        <v>118</v>
      </c>
      <c r="E19" s="15">
        <v>0</v>
      </c>
      <c r="G19" s="15">
        <v>0</v>
      </c>
      <c r="I19" s="15">
        <v>0</v>
      </c>
      <c r="K19" s="23" t="s">
        <v>344</v>
      </c>
      <c r="L19" s="15" t="e" vm="50">
        <v>#VALUE!</v>
      </c>
      <c r="M19" t="e" cm="1" vm="51">
        <f t="array" ref="M19">_FV( L19,"Country/region",TRUE)</f>
        <v>#VALUE!</v>
      </c>
      <c r="N19" cm="1" vm="52">
        <f t="array" ref="N19">_FV( L19,"Latitude")</f>
        <v>43.6</v>
      </c>
      <c r="O19" cm="1" vm="53">
        <f t="array" ref="O19">_FV( L19,"Longitude")</f>
        <v>-79.650000000000006</v>
      </c>
    </row>
    <row r="20" spans="1:17" ht="16">
      <c r="A20" s="15" t="s">
        <v>119</v>
      </c>
      <c r="B20" s="23" t="s">
        <v>327</v>
      </c>
      <c r="C20" s="15">
        <v>1</v>
      </c>
      <c r="D20" s="16" t="s">
        <v>120</v>
      </c>
      <c r="E20" s="15">
        <v>1</v>
      </c>
      <c r="F20" s="16" t="s">
        <v>121</v>
      </c>
      <c r="G20" s="15">
        <v>0</v>
      </c>
      <c r="I20" s="15">
        <v>1</v>
      </c>
      <c r="K20" s="23" t="s">
        <v>323</v>
      </c>
      <c r="L20" s="15" t="e" vm="54">
        <v>#VALUE!</v>
      </c>
      <c r="M20" t="e" cm="1" vm="15">
        <f t="array" ref="M20">_FV( L20,"Country/region",TRUE)</f>
        <v>#VALUE!</v>
      </c>
      <c r="N20" cm="1" vm="55">
        <f t="array" ref="N20">_FV( L20,"Latitude")</f>
        <v>43.165555555555997</v>
      </c>
      <c r="O20" cm="1" vm="56">
        <f t="array" ref="O20">_FV( L20,"Longitude")</f>
        <v>-77.611388888888996</v>
      </c>
    </row>
    <row r="21" spans="1:17" ht="16">
      <c r="A21" s="15" t="s">
        <v>122</v>
      </c>
      <c r="B21" s="23" t="s">
        <v>327</v>
      </c>
      <c r="C21" s="15">
        <v>1</v>
      </c>
      <c r="D21" s="16" t="s">
        <v>123</v>
      </c>
      <c r="E21" s="15">
        <v>0</v>
      </c>
      <c r="G21" s="15">
        <v>0</v>
      </c>
      <c r="I21" s="15">
        <v>0</v>
      </c>
      <c r="K21" s="23" t="s">
        <v>345</v>
      </c>
      <c r="L21" s="15" t="e" vm="57">
        <v>#VALUE!</v>
      </c>
      <c r="M21" t="e" cm="1" vm="10">
        <f t="array" ref="M21">_FV( L21,"Country/region",TRUE)</f>
        <v>#VALUE!</v>
      </c>
      <c r="N21" cm="1" vm="58">
        <f t="array" ref="N21">_FV( L21,"Latitude")</f>
        <v>34.658670000000001</v>
      </c>
      <c r="O21" cm="1" vm="59">
        <f t="array" ref="O21">_FV( L21,"Longitude")</f>
        <v>112.42447</v>
      </c>
    </row>
    <row r="22" spans="1:17" ht="16">
      <c r="A22" s="15" t="s">
        <v>124</v>
      </c>
      <c r="B22" s="23" t="s">
        <v>327</v>
      </c>
      <c r="C22" s="15">
        <v>1</v>
      </c>
      <c r="D22" s="16" t="s">
        <v>125</v>
      </c>
      <c r="E22" s="15">
        <v>0</v>
      </c>
      <c r="G22" s="15">
        <v>0</v>
      </c>
      <c r="I22" s="15">
        <v>0</v>
      </c>
      <c r="K22" s="23" t="s">
        <v>346</v>
      </c>
      <c r="L22" s="15" t="e" vm="60">
        <v>#VALUE!</v>
      </c>
      <c r="M22" t="e" cm="1" vm="10">
        <f t="array" ref="M22">_FV( L22,"Country/region",TRUE)</f>
        <v>#VALUE!</v>
      </c>
      <c r="N22" cm="1" vm="61">
        <f t="array" ref="N22">_FV( L22,"Latitude")</f>
        <v>31.863890000000001</v>
      </c>
      <c r="O22" cm="1" vm="62">
        <f t="array" ref="O22">_FV( L22,"Longitude")</f>
        <v>117.28082999999999</v>
      </c>
    </row>
    <row r="23" spans="1:17" ht="16">
      <c r="A23" s="15" t="s">
        <v>126</v>
      </c>
      <c r="B23" s="23" t="s">
        <v>327</v>
      </c>
      <c r="C23" s="15">
        <v>1</v>
      </c>
      <c r="D23" s="16" t="s">
        <v>127</v>
      </c>
      <c r="E23" s="15">
        <v>0</v>
      </c>
      <c r="G23" s="15">
        <v>0</v>
      </c>
      <c r="I23" s="15">
        <v>1</v>
      </c>
      <c r="J23" s="16" t="s">
        <v>128</v>
      </c>
      <c r="K23" s="23" t="s">
        <v>347</v>
      </c>
      <c r="L23" s="15" t="e" vm="63">
        <v>#VALUE!</v>
      </c>
      <c r="M23" t="e" cm="1" vm="64">
        <f t="array" ref="M23">_FV( L23,"Country/region",TRUE)</f>
        <v>#VALUE!</v>
      </c>
      <c r="N23" cm="1" vm="65">
        <f t="array" ref="N23">_FV( L23,"Latitude")</f>
        <v>48.592777777777997</v>
      </c>
      <c r="O23" cm="1" vm="66">
        <f t="array" ref="O23">_FV( L23,"Longitude")</f>
        <v>9.3611111111111001</v>
      </c>
    </row>
    <row r="24" spans="1:17" ht="16">
      <c r="A24" s="15" t="s">
        <v>129</v>
      </c>
      <c r="B24" s="23" t="s">
        <v>327</v>
      </c>
      <c r="C24" s="15">
        <v>1</v>
      </c>
      <c r="D24" s="16" t="s">
        <v>130</v>
      </c>
      <c r="E24" s="15">
        <v>1</v>
      </c>
      <c r="F24" s="16" t="s">
        <v>131</v>
      </c>
      <c r="G24" s="15">
        <v>0</v>
      </c>
      <c r="I24" s="15">
        <v>0</v>
      </c>
      <c r="K24" s="17" t="s">
        <v>332</v>
      </c>
      <c r="L24" s="17" t="e" vm="9">
        <v>#VALUE!</v>
      </c>
      <c r="M24" t="e" cm="1" vm="10">
        <f t="array" ref="M24">_FV( L24,"Country/region",TRUE)</f>
        <v>#VALUE!</v>
      </c>
      <c r="N24" cm="1" vm="11">
        <f t="array" ref="N24">_FV( L24,"Latitude")</f>
        <v>22.535</v>
      </c>
      <c r="O24" cm="1" vm="12">
        <f t="array" ref="O24">_FV( L24,"Longitude")</f>
        <v>114.054</v>
      </c>
    </row>
    <row r="25" spans="1:17" ht="16">
      <c r="A25" s="15" t="s">
        <v>132</v>
      </c>
      <c r="B25" s="23" t="s">
        <v>327</v>
      </c>
      <c r="C25" s="15">
        <v>1</v>
      </c>
      <c r="D25" s="16" t="s">
        <v>133</v>
      </c>
      <c r="E25" s="15">
        <v>0</v>
      </c>
      <c r="G25" s="15">
        <v>0</v>
      </c>
      <c r="I25" s="15">
        <v>0</v>
      </c>
      <c r="K25" s="17" t="s">
        <v>348</v>
      </c>
      <c r="L25" s="17" t="e" vm="67">
        <v>#VALUE!</v>
      </c>
      <c r="M25" t="e" cm="1" vm="10">
        <f t="array" ref="M25">_FV( L25,"Country/region",TRUE)</f>
        <v>#VALUE!</v>
      </c>
      <c r="N25">
        <v>32.885055526000002</v>
      </c>
      <c r="O25">
        <v>120.064575</v>
      </c>
      <c r="Q25" s="22"/>
    </row>
    <row r="26" spans="1:17" ht="16">
      <c r="A26" s="15" t="s">
        <v>134</v>
      </c>
      <c r="B26" s="23" t="s">
        <v>327</v>
      </c>
      <c r="C26" s="15">
        <v>1</v>
      </c>
      <c r="D26" s="16" t="s">
        <v>135</v>
      </c>
      <c r="E26" s="15">
        <v>0</v>
      </c>
      <c r="G26" s="15">
        <v>0</v>
      </c>
      <c r="I26" s="15">
        <v>0</v>
      </c>
      <c r="K26" s="23" t="s">
        <v>322</v>
      </c>
      <c r="L26" s="15" t="e" vm="68">
        <v>#VALUE!</v>
      </c>
      <c r="M26" t="e" cm="1" vm="15">
        <f t="array" ref="M26">_FV( L26,"Country/region",TRUE)</f>
        <v>#VALUE!</v>
      </c>
      <c r="N26" cm="1" vm="69">
        <f t="array" ref="N26">_FV( L26,"Latitude")</f>
        <v>37.540833333333303</v>
      </c>
      <c r="O26" cm="1" vm="70">
        <f t="array" ref="O26">_FV( L26,"Longitude")</f>
        <v>-77.436666666666696</v>
      </c>
    </row>
    <row r="27" spans="1:17" ht="16">
      <c r="A27" s="15" t="s">
        <v>136</v>
      </c>
      <c r="B27" s="23" t="s">
        <v>327</v>
      </c>
      <c r="C27" s="15">
        <v>0</v>
      </c>
      <c r="D27" s="15"/>
      <c r="E27" s="15">
        <v>1</v>
      </c>
      <c r="G27" s="15">
        <v>0</v>
      </c>
      <c r="I27" s="15">
        <v>0</v>
      </c>
      <c r="K27" s="23" t="s">
        <v>349</v>
      </c>
      <c r="L27" s="15" t="e" vm="71">
        <v>#VALUE!</v>
      </c>
      <c r="M27" t="e" cm="1" vm="15">
        <f t="array" ref="M27">_FV( L27,"Country/region",TRUE)</f>
        <v>#VALUE!</v>
      </c>
      <c r="N27" cm="1" vm="72">
        <f t="array" ref="N27">_FV( L27,"Latitude")</f>
        <v>37.668888888889001</v>
      </c>
      <c r="O27" cm="1" vm="73">
        <f t="array" ref="O27">_FV( L27,"Longitude")</f>
        <v>-122.08083333333001</v>
      </c>
    </row>
    <row r="28" spans="1:17" ht="16">
      <c r="A28" s="15" t="s">
        <v>137</v>
      </c>
      <c r="B28" s="23" t="s">
        <v>327</v>
      </c>
      <c r="C28" s="15">
        <v>0</v>
      </c>
      <c r="D28" s="15"/>
      <c r="E28" s="15">
        <v>1</v>
      </c>
      <c r="G28" s="15">
        <v>1</v>
      </c>
      <c r="H28" s="16" t="s">
        <v>138</v>
      </c>
      <c r="I28" s="15">
        <v>0</v>
      </c>
      <c r="K28" s="23" t="s">
        <v>325</v>
      </c>
      <c r="L28" s="15" t="e" vm="74">
        <v>#VALUE!</v>
      </c>
      <c r="M28" t="e" cm="1" vm="15">
        <f t="array" ref="M28">_FV( L28,"Country/region",TRUE)</f>
        <v>#VALUE!</v>
      </c>
      <c r="N28" cm="1" vm="75">
        <f t="array" ref="N28">_FV( L28,"Latitude")</f>
        <v>32.221666666666998</v>
      </c>
      <c r="O28" cm="1" vm="76">
        <f t="array" ref="O28">_FV( L28,"Longitude")</f>
        <v>-110.92638888889</v>
      </c>
    </row>
    <row r="29" spans="1:17" ht="16">
      <c r="A29" s="15" t="s">
        <v>139</v>
      </c>
      <c r="B29" s="23" t="s">
        <v>327</v>
      </c>
      <c r="C29" s="15">
        <v>1</v>
      </c>
      <c r="D29" s="16" t="s">
        <v>140</v>
      </c>
      <c r="E29" s="15">
        <v>1</v>
      </c>
      <c r="G29" s="15">
        <v>0</v>
      </c>
      <c r="H29" s="15"/>
      <c r="I29" s="15">
        <v>1</v>
      </c>
      <c r="J29" s="16" t="s">
        <v>141</v>
      </c>
      <c r="K29" s="23" t="s">
        <v>350</v>
      </c>
      <c r="L29" s="15" t="e" vm="77">
        <v>#VALUE!</v>
      </c>
      <c r="M29" s="15" t="s">
        <v>142</v>
      </c>
      <c r="N29">
        <v>59.906493376199997</v>
      </c>
      <c r="O29">
        <v>10.772062406650001</v>
      </c>
      <c r="P29" s="22"/>
    </row>
    <row r="30" spans="1:17" ht="16">
      <c r="A30" s="15" t="s">
        <v>143</v>
      </c>
      <c r="B30" s="23" t="s">
        <v>327</v>
      </c>
      <c r="C30" s="15">
        <v>1</v>
      </c>
      <c r="D30" s="16" t="s">
        <v>144</v>
      </c>
      <c r="E30" s="15">
        <v>1</v>
      </c>
      <c r="G30" s="15">
        <v>0</v>
      </c>
      <c r="I30" s="15">
        <v>0</v>
      </c>
      <c r="K30" s="23" t="s">
        <v>351</v>
      </c>
      <c r="L30" s="15" t="e" vm="78">
        <v>#VALUE!</v>
      </c>
      <c r="M30" s="22" t="e" cm="1" vm="6">
        <f t="array" ref="M30">_FV( L30,"Country/region",TRUE)</f>
        <v>#VALUE!</v>
      </c>
      <c r="N30" cm="1" vm="79">
        <f t="array" ref="N30">_FV( L30,"Latitude")</f>
        <v>35.658027777777797</v>
      </c>
      <c r="O30" cm="1" vm="80">
        <f t="array" ref="O30">_FV( L30,"Longitude")</f>
        <v>139.75152777777799</v>
      </c>
    </row>
    <row r="31" spans="1:17" ht="16">
      <c r="A31" s="15" t="s">
        <v>145</v>
      </c>
      <c r="B31" s="23" t="s">
        <v>327</v>
      </c>
      <c r="C31" s="15">
        <v>0</v>
      </c>
      <c r="D31" s="15"/>
      <c r="E31" s="15">
        <v>1</v>
      </c>
      <c r="G31" s="15">
        <v>0</v>
      </c>
      <c r="I31" s="15">
        <v>0</v>
      </c>
      <c r="K31" s="23" t="s">
        <v>146</v>
      </c>
      <c r="L31" s="15" t="e" vm="81">
        <v>#VALUE!</v>
      </c>
      <c r="M31" s="22" t="e" cm="1" vm="15">
        <f t="array" ref="M31">_FV( L31,"Country/region",TRUE)</f>
        <v>#VALUE!</v>
      </c>
      <c r="N31" cm="1" vm="82">
        <f t="array" ref="N31">_FV( L31,"Latitude")</f>
        <v>29.762777777777998</v>
      </c>
      <c r="O31" cm="1" vm="83">
        <f t="array" ref="O31">_FV( L31,"Longitude")</f>
        <v>-95.383055555555998</v>
      </c>
    </row>
    <row r="32" spans="1:17" ht="16">
      <c r="A32" s="15" t="s">
        <v>147</v>
      </c>
      <c r="B32" s="23" t="s">
        <v>327</v>
      </c>
      <c r="C32" s="15">
        <v>0</v>
      </c>
      <c r="D32" s="15"/>
      <c r="E32" s="15">
        <v>1</v>
      </c>
      <c r="G32" s="15">
        <v>0</v>
      </c>
      <c r="I32" s="15">
        <v>0</v>
      </c>
      <c r="K32" s="23" t="s">
        <v>352</v>
      </c>
      <c r="L32" s="15" t="e" vm="84">
        <v>#VALUE!</v>
      </c>
      <c r="M32" s="22" t="e" cm="1" vm="15">
        <f t="array" ref="M32">_FV( L32,"Country/region",TRUE)</f>
        <v>#VALUE!</v>
      </c>
      <c r="N32" cm="1" vm="85">
        <f t="array" ref="N32">_FV( L32,"Latitude")</f>
        <v>39.160833333333002</v>
      </c>
      <c r="O32" cm="1" vm="86">
        <f t="array" ref="O32">_FV( L32,"Longitude")</f>
        <v>-119.75388888889</v>
      </c>
    </row>
    <row r="33" spans="1:15" ht="16">
      <c r="A33" s="15" t="s">
        <v>148</v>
      </c>
      <c r="B33" s="23" t="s">
        <v>327</v>
      </c>
      <c r="C33" s="15">
        <v>0</v>
      </c>
      <c r="D33" s="15"/>
      <c r="E33" s="15">
        <v>1</v>
      </c>
      <c r="G33" s="15">
        <v>0</v>
      </c>
      <c r="I33" s="15">
        <v>0</v>
      </c>
      <c r="K33" s="23" t="s">
        <v>324</v>
      </c>
      <c r="L33" s="15" t="e" vm="41">
        <v>#VALUE!</v>
      </c>
      <c r="M33" s="22" t="e" cm="1" vm="15">
        <f t="array" ref="M33">_FV( L33,"Country/region",TRUE)</f>
        <v>#VALUE!</v>
      </c>
      <c r="N33" cm="1" vm="42">
        <f t="array" ref="N33">_FV( L33,"Latitude")</f>
        <v>37.304166666667001</v>
      </c>
      <c r="O33" cm="1" vm="43">
        <f t="array" ref="O33">_FV( L33,"Longitude")</f>
        <v>-121.87277777778</v>
      </c>
    </row>
    <row r="34" spans="1:15" ht="16">
      <c r="A34" s="15" t="s">
        <v>149</v>
      </c>
      <c r="B34" s="23" t="s">
        <v>327</v>
      </c>
      <c r="C34" s="15">
        <v>0</v>
      </c>
      <c r="D34" s="15"/>
      <c r="E34" s="15">
        <v>1</v>
      </c>
      <c r="G34" s="15">
        <v>0</v>
      </c>
      <c r="I34" s="15">
        <v>0</v>
      </c>
      <c r="K34" s="23" t="s">
        <v>353</v>
      </c>
      <c r="L34" s="15" t="e" vm="87">
        <v>#VALUE!</v>
      </c>
      <c r="M34" s="22" t="e" cm="1" vm="88">
        <f t="array" ref="M34">_FV( L34,"Country/region",TRUE)</f>
        <v>#VALUE!</v>
      </c>
      <c r="N34" cm="1" vm="89">
        <f t="array" ref="N34">_FV( L34,"Latitude")</f>
        <v>-27.467777777778</v>
      </c>
      <c r="O34" cm="1" vm="90">
        <f t="array" ref="O34">_FV( L34,"Longitude")</f>
        <v>153.02777777777999</v>
      </c>
    </row>
    <row r="35" spans="1:15" ht="16">
      <c r="A35" s="15" t="s">
        <v>150</v>
      </c>
      <c r="B35" s="23" t="s">
        <v>327</v>
      </c>
      <c r="C35" s="15">
        <v>0</v>
      </c>
      <c r="E35" s="15">
        <v>0</v>
      </c>
      <c r="F35" s="15"/>
      <c r="G35" s="15">
        <v>1</v>
      </c>
      <c r="I35" s="15">
        <v>0</v>
      </c>
      <c r="K35" s="23" t="s">
        <v>354</v>
      </c>
      <c r="L35" s="15" t="e" vm="91">
        <v>#VALUE!</v>
      </c>
      <c r="M35" s="22" t="e" cm="1" vm="92">
        <f t="array" ref="M35">_FV( L35,"Country/region",TRUE)</f>
        <v>#VALUE!</v>
      </c>
      <c r="N35" cm="1" vm="93">
        <f t="array" ref="N35">_FV( L35,"Latitude")</f>
        <v>32.08</v>
      </c>
      <c r="O35" cm="1" vm="94">
        <f t="array" ref="O35">_FV( L35,"Longitude")</f>
        <v>34.78</v>
      </c>
    </row>
    <row r="36" spans="1:15" ht="16">
      <c r="A36" s="15" t="s">
        <v>151</v>
      </c>
      <c r="B36" s="23" t="s">
        <v>327</v>
      </c>
      <c r="C36" s="15">
        <v>0</v>
      </c>
      <c r="E36" s="15">
        <v>0</v>
      </c>
      <c r="F36" s="15"/>
      <c r="G36" s="15">
        <v>1</v>
      </c>
      <c r="I36" s="15">
        <v>0</v>
      </c>
      <c r="K36" s="23" t="s">
        <v>355</v>
      </c>
      <c r="L36" s="15" t="e" vm="95">
        <v>#VALUE!</v>
      </c>
      <c r="M36" s="22" t="e" cm="1" vm="6">
        <f t="array" ref="M36">_FV( L36,"Country/region",TRUE)</f>
        <v>#VALUE!</v>
      </c>
      <c r="N36" cm="1" vm="96">
        <f t="array" ref="N36">_FV( L36,"Latitude")</f>
        <v>34.830138888888897</v>
      </c>
      <c r="O36" cm="1" vm="97">
        <f t="array" ref="O36">_FV( L36,"Longitude")</f>
        <v>135.417277777778</v>
      </c>
    </row>
    <row r="37" spans="1:15" ht="16">
      <c r="A37" s="15" t="s">
        <v>152</v>
      </c>
      <c r="B37" s="23" t="s">
        <v>327</v>
      </c>
      <c r="C37" s="15">
        <v>0</v>
      </c>
      <c r="E37" s="15">
        <v>0</v>
      </c>
      <c r="F37" s="15"/>
      <c r="G37" s="15">
        <v>1</v>
      </c>
      <c r="I37" s="15">
        <v>0</v>
      </c>
      <c r="K37" s="23" t="s">
        <v>356</v>
      </c>
      <c r="L37" s="15" t="e" vm="98">
        <v>#VALUE!</v>
      </c>
      <c r="M37" s="22" t="e" cm="1" vm="99">
        <f t="array" ref="M37">_FV( L37,"Country/region",TRUE)</f>
        <v>#VALUE!</v>
      </c>
      <c r="N37" cm="1" vm="100">
        <f t="array" ref="N37">_FV( L37,"Latitude")</f>
        <v>45.466944444444003</v>
      </c>
      <c r="O37" cm="1" vm="101">
        <f t="array" ref="O37">_FV( L37,"Longitude")</f>
        <v>9.19</v>
      </c>
    </row>
    <row r="38" spans="1:15" ht="16">
      <c r="A38" s="15" t="s">
        <v>153</v>
      </c>
      <c r="B38" s="23" t="s">
        <v>327</v>
      </c>
      <c r="C38" s="15">
        <v>0</v>
      </c>
      <c r="E38" s="15">
        <v>1</v>
      </c>
      <c r="F38" s="16" t="s">
        <v>154</v>
      </c>
      <c r="G38" s="15">
        <v>1</v>
      </c>
      <c r="I38" s="15">
        <v>0</v>
      </c>
      <c r="K38" s="23" t="s">
        <v>357</v>
      </c>
      <c r="L38" s="15" t="e" vm="102">
        <v>#VALUE!</v>
      </c>
      <c r="M38" s="22" t="e" cm="1" vm="15">
        <f t="array" ref="M38">_FV( L38,"Country/region",TRUE)</f>
        <v>#VALUE!</v>
      </c>
      <c r="N38" cm="1" vm="103">
        <f t="array" ref="N38">_FV( L38,"Latitude")</f>
        <v>37.870277777778</v>
      </c>
      <c r="O38" cm="1" vm="104">
        <f t="array" ref="O38">_FV( L38,"Longitude")</f>
        <v>-122.26805555556</v>
      </c>
    </row>
    <row r="39" spans="1:15" ht="16">
      <c r="A39" s="15" t="s">
        <v>155</v>
      </c>
      <c r="B39" s="23" t="s">
        <v>327</v>
      </c>
      <c r="C39" s="15">
        <v>1</v>
      </c>
      <c r="D39" s="16" t="s">
        <v>156</v>
      </c>
      <c r="E39" s="15">
        <v>0</v>
      </c>
      <c r="G39" s="15">
        <v>0</v>
      </c>
      <c r="H39" s="15"/>
      <c r="I39" s="15">
        <v>1</v>
      </c>
      <c r="K39" s="23" t="s">
        <v>358</v>
      </c>
      <c r="L39" s="15" t="e" vm="105">
        <v>#VALUE!</v>
      </c>
      <c r="M39" s="22" t="e" cm="1" vm="15">
        <f t="array" ref="M39">_FV( L39,"Country/region",TRUE)</f>
        <v>#VALUE!</v>
      </c>
      <c r="N39" cm="1" vm="106">
        <f t="array" ref="N39">_FV( L39,"Latitude")</f>
        <v>37.543055555556002</v>
      </c>
      <c r="O39" cm="1" vm="107">
        <f t="array" ref="O39">_FV( L39,"Longitude")</f>
        <v>-121.98277777778</v>
      </c>
    </row>
    <row r="40" spans="1:15" ht="16">
      <c r="A40" s="15" t="s">
        <v>157</v>
      </c>
      <c r="B40" s="23" t="s">
        <v>327</v>
      </c>
      <c r="C40" s="15">
        <v>0</v>
      </c>
      <c r="E40" s="15">
        <v>0</v>
      </c>
      <c r="G40" s="15">
        <v>1</v>
      </c>
      <c r="H40" s="16" t="s">
        <v>158</v>
      </c>
      <c r="I40" s="15">
        <v>0</v>
      </c>
      <c r="K40" s="23" t="s">
        <v>359</v>
      </c>
      <c r="L40" s="15" t="e" vm="108">
        <v>#VALUE!</v>
      </c>
      <c r="M40" s="22" t="e" cm="1" vm="15">
        <f t="array" ref="M40">_FV( L40,"Country/region",TRUE)</f>
        <v>#VALUE!</v>
      </c>
      <c r="N40" cm="1" vm="109">
        <f t="array" ref="N40">_FV( L40,"Latitude")</f>
        <v>42.479166666666998</v>
      </c>
      <c r="O40" cm="1" vm="110">
        <f t="array" ref="O40">_FV( L40,"Longitude")</f>
        <v>-71.152777777777999</v>
      </c>
    </row>
    <row r="41" spans="1:15" ht="16">
      <c r="A41" s="15" t="s">
        <v>159</v>
      </c>
      <c r="B41" s="23" t="s">
        <v>327</v>
      </c>
      <c r="C41" s="15">
        <v>0</v>
      </c>
      <c r="E41" s="15">
        <v>1</v>
      </c>
      <c r="F41" s="16" t="s">
        <v>160</v>
      </c>
      <c r="G41" s="15">
        <v>0</v>
      </c>
      <c r="I41" s="15">
        <v>1</v>
      </c>
      <c r="J41" s="16" t="s">
        <v>161</v>
      </c>
      <c r="K41" s="23" t="s">
        <v>320</v>
      </c>
      <c r="L41" s="15" t="e" vm="111">
        <v>#VALUE!</v>
      </c>
      <c r="M41" s="22" t="e" cm="1" vm="15">
        <f t="array" ref="M41">_FV( L41,"Country/region",TRUE)</f>
        <v>#VALUE!</v>
      </c>
      <c r="N41" cm="1" vm="112">
        <f t="array" ref="N41">_FV( L41,"Latitude")</f>
        <v>38.256111111111103</v>
      </c>
      <c r="O41" cm="1" vm="113">
        <f t="array" ref="O41">_FV( L41,"Longitude")</f>
        <v>-85.751388888888897</v>
      </c>
    </row>
    <row r="42" spans="1:15" ht="16">
      <c r="A42" s="15" t="s">
        <v>162</v>
      </c>
      <c r="B42" s="23" t="s">
        <v>327</v>
      </c>
      <c r="C42" s="15">
        <v>0</v>
      </c>
      <c r="E42" s="15">
        <v>0</v>
      </c>
      <c r="G42" s="15">
        <v>1</v>
      </c>
      <c r="H42" s="16" t="s">
        <v>163</v>
      </c>
      <c r="I42" s="15">
        <v>1</v>
      </c>
      <c r="K42" s="23" t="s">
        <v>359</v>
      </c>
      <c r="L42" s="15" t="e" vm="108">
        <v>#VALUE!</v>
      </c>
      <c r="M42" s="22" t="e" cm="1" vm="15">
        <f t="array" ref="M42">_FV( L42,"Country/region",TRUE)</f>
        <v>#VALUE!</v>
      </c>
      <c r="N42" cm="1" vm="109">
        <f t="array" ref="N42">_FV( L42,"Latitude")</f>
        <v>42.479166666666998</v>
      </c>
      <c r="O42" cm="1" vm="110">
        <f t="array" ref="O42">_FV( L42,"Longitude")</f>
        <v>-71.152777777777999</v>
      </c>
    </row>
    <row r="43" spans="1:15" ht="16">
      <c r="A43" s="15" t="s">
        <v>164</v>
      </c>
      <c r="B43" s="23" t="s">
        <v>327</v>
      </c>
      <c r="C43" s="15">
        <v>0</v>
      </c>
      <c r="E43" s="15">
        <v>0</v>
      </c>
      <c r="G43" s="15">
        <v>0</v>
      </c>
      <c r="I43" s="15">
        <v>0</v>
      </c>
      <c r="K43" s="23" t="s">
        <v>360</v>
      </c>
      <c r="L43" s="15" t="e" vm="114">
        <v>#VALUE!</v>
      </c>
      <c r="M43" s="22" t="e" cm="1" vm="15">
        <f t="array" ref="M43">_FV( L43,"Country/region",TRUE)</f>
        <v>#VALUE!</v>
      </c>
      <c r="N43" cm="1" vm="115">
        <f t="array" ref="N43">_FV( L43,"Latitude")</f>
        <v>37.429166666667001</v>
      </c>
      <c r="O43" cm="1" vm="116">
        <f t="array" ref="O43">_FV( L43,"Longitude")</f>
        <v>-122.13805555556</v>
      </c>
    </row>
    <row r="44" spans="1:15" ht="16">
      <c r="A44" s="15" t="s">
        <v>165</v>
      </c>
      <c r="B44" s="23" t="s">
        <v>327</v>
      </c>
      <c r="C44" s="15">
        <v>0</v>
      </c>
      <c r="E44" s="15">
        <v>0</v>
      </c>
      <c r="G44" s="15">
        <v>0</v>
      </c>
      <c r="H44" s="15"/>
      <c r="I44" s="15">
        <v>1</v>
      </c>
      <c r="K44" s="23" t="s">
        <v>358</v>
      </c>
      <c r="L44" s="15" t="e" vm="105">
        <v>#VALUE!</v>
      </c>
      <c r="M44" s="22" t="e" cm="1" vm="15">
        <f t="array" ref="M44">_FV( L44,"Country/region",TRUE)</f>
        <v>#VALUE!</v>
      </c>
      <c r="N44" cm="1" vm="106">
        <f t="array" ref="N44">_FV( L44,"Latitude")</f>
        <v>37.543055555556002</v>
      </c>
      <c r="O44" cm="1" vm="107">
        <f t="array" ref="O44">_FV( L44,"Longitude")</f>
        <v>-121.98277777778</v>
      </c>
    </row>
    <row r="45" spans="1:15" ht="16">
      <c r="A45" s="15" t="s">
        <v>166</v>
      </c>
      <c r="B45" s="23" t="s">
        <v>327</v>
      </c>
      <c r="C45" s="15">
        <v>1</v>
      </c>
      <c r="D45" s="16" t="s">
        <v>167</v>
      </c>
      <c r="E45" s="15">
        <v>0</v>
      </c>
      <c r="G45" s="15">
        <v>0</v>
      </c>
      <c r="H45" s="15"/>
      <c r="I45" s="15">
        <v>1</v>
      </c>
      <c r="K45" s="23" t="s">
        <v>361</v>
      </c>
      <c r="L45" s="15" t="e" vm="117">
        <v>#VALUE!</v>
      </c>
      <c r="M45" s="22" t="e" cm="1" vm="15">
        <f t="array" ref="M45">_FV( L45,"Country/region",TRUE)</f>
        <v>#VALUE!</v>
      </c>
      <c r="N45" cm="1" vm="118">
        <f t="array" ref="N45">_FV( L45,"Latitude")</f>
        <v>33.684166666666997</v>
      </c>
      <c r="O45" cm="1" vm="119">
        <f t="array" ref="O45">_FV( L45,"Longitude")</f>
        <v>-117.7925</v>
      </c>
    </row>
    <row r="46" spans="1:15" ht="16">
      <c r="A46" s="15" t="s">
        <v>168</v>
      </c>
      <c r="B46" s="23" t="s">
        <v>327</v>
      </c>
      <c r="C46" s="15">
        <v>1</v>
      </c>
      <c r="E46" s="15">
        <v>0</v>
      </c>
      <c r="G46" s="15">
        <v>0</v>
      </c>
      <c r="H46" s="15"/>
      <c r="I46" s="15">
        <v>1</v>
      </c>
      <c r="K46" s="23" t="s">
        <v>169</v>
      </c>
      <c r="L46" s="15" t="e" vm="120">
        <v>#VALUE!</v>
      </c>
      <c r="M46" s="22" t="e" cm="1" vm="15">
        <f t="array" ref="M46">_FV( L46,"Country/region",TRUE)</f>
        <v>#VALUE!</v>
      </c>
      <c r="N46" cm="1" vm="121">
        <f t="array" ref="N46">_FV( L46,"Latitude")</f>
        <v>41.850029999999997</v>
      </c>
      <c r="O46" cm="1" vm="122">
        <f t="array" ref="O46">_FV( L46,"Longitude")</f>
        <v>-87.650049999999993</v>
      </c>
    </row>
    <row r="47" spans="1:15" ht="16">
      <c r="A47" s="15" t="s">
        <v>170</v>
      </c>
      <c r="B47" s="23" t="s">
        <v>327</v>
      </c>
      <c r="C47" s="15">
        <v>0</v>
      </c>
      <c r="E47" s="15">
        <v>0</v>
      </c>
      <c r="G47" s="15">
        <v>0</v>
      </c>
      <c r="H47" s="15"/>
      <c r="I47" s="15">
        <v>1</v>
      </c>
      <c r="K47" s="23" t="s">
        <v>362</v>
      </c>
      <c r="L47" s="15" t="e" vm="123">
        <v>#VALUE!</v>
      </c>
      <c r="M47" s="22" t="e" cm="1" vm="15">
        <f t="array" ref="M47">_FV( L47,"Country/region",TRUE)</f>
        <v>#VALUE!</v>
      </c>
      <c r="N47" cm="1" vm="124">
        <f t="array" ref="N47">_FV( L47,"Latitude")</f>
        <v>47.752499999999998</v>
      </c>
      <c r="O47" cm="1" vm="125">
        <f t="array" ref="O47">_FV( L47,"Longitude")</f>
        <v>-122.15600000000001</v>
      </c>
    </row>
    <row r="48" spans="1:15" ht="16">
      <c r="A48" s="15" t="s">
        <v>171</v>
      </c>
      <c r="B48" s="23" t="s">
        <v>327</v>
      </c>
      <c r="C48" s="15">
        <v>0</v>
      </c>
      <c r="E48" s="15">
        <v>0</v>
      </c>
      <c r="G48" s="15">
        <v>0</v>
      </c>
      <c r="H48" s="15"/>
      <c r="I48" s="15">
        <v>1</v>
      </c>
      <c r="K48" s="23" t="s">
        <v>363</v>
      </c>
      <c r="L48" s="15" t="e" vm="126">
        <v>#VALUE!</v>
      </c>
      <c r="M48" s="22" t="e" cm="1" vm="22">
        <f t="array" ref="M48">_FV( L48,"Country/region",TRUE)</f>
        <v>#VALUE!</v>
      </c>
      <c r="N48" cm="1" vm="127">
        <f t="array" ref="N48">_FV( L48,"Latitude")</f>
        <v>51.671666666666702</v>
      </c>
      <c r="O48" cm="1" vm="128">
        <f t="array" ref="O48">_FV( L48,"Longitude")</f>
        <v>-1.27833333333333</v>
      </c>
    </row>
    <row r="49" spans="1:15" ht="16">
      <c r="A49" s="15" t="s">
        <v>172</v>
      </c>
      <c r="B49" s="15" t="s">
        <v>173</v>
      </c>
      <c r="C49" s="15">
        <v>1</v>
      </c>
      <c r="D49" s="15"/>
      <c r="E49" s="15">
        <v>1</v>
      </c>
      <c r="G49" s="15">
        <v>1</v>
      </c>
      <c r="H49" s="16" t="s">
        <v>174</v>
      </c>
      <c r="I49" s="15">
        <v>1</v>
      </c>
      <c r="J49" s="16" t="s">
        <v>175</v>
      </c>
      <c r="K49" s="23" t="s">
        <v>364</v>
      </c>
      <c r="L49" s="15" t="e" vm="129">
        <v>#VALUE!</v>
      </c>
      <c r="M49" s="22" t="e" cm="1" vm="15">
        <f t="array" ref="M49">_FV( L49,"Country/region",TRUE)</f>
        <v>#VALUE!</v>
      </c>
      <c r="N49" cm="1" vm="130">
        <f t="array" ref="N49">_FV( L49,"Latitude")</f>
        <v>37.424109000000001</v>
      </c>
      <c r="O49" cm="1" vm="131">
        <f t="array" ref="O49">_FV( L49,"Longitude")</f>
        <v>-122.166079</v>
      </c>
    </row>
    <row r="50" spans="1:15" ht="16">
      <c r="A50" s="15" t="s">
        <v>176</v>
      </c>
      <c r="B50" s="15" t="s">
        <v>173</v>
      </c>
      <c r="C50" s="15">
        <v>1</v>
      </c>
      <c r="D50" s="15"/>
      <c r="E50" s="15">
        <v>1</v>
      </c>
      <c r="G50" s="15">
        <v>1</v>
      </c>
      <c r="H50" s="16" t="s">
        <v>177</v>
      </c>
      <c r="I50" s="15">
        <v>0</v>
      </c>
      <c r="K50" s="23" t="s">
        <v>365</v>
      </c>
      <c r="L50" s="15" t="e" vm="132">
        <v>#VALUE!</v>
      </c>
      <c r="M50" s="22" t="e" cm="1" vm="15">
        <f t="array" ref="M50">_FV( L50,"Country/region",TRUE)</f>
        <v>#VALUE!</v>
      </c>
      <c r="N50" cm="1" vm="133">
        <f t="array" ref="N50">_FV( L50,"Latitude")</f>
        <v>42.375</v>
      </c>
      <c r="O50" cm="1" vm="134">
        <f t="array" ref="O50">_FV( L50,"Longitude")</f>
        <v>-71.106111111111005</v>
      </c>
    </row>
    <row r="51" spans="1:15" ht="16">
      <c r="A51" s="15" t="s">
        <v>178</v>
      </c>
      <c r="B51" s="15" t="s">
        <v>173</v>
      </c>
      <c r="C51" s="15">
        <v>1</v>
      </c>
      <c r="D51" s="15"/>
      <c r="E51" s="15">
        <v>1</v>
      </c>
      <c r="G51" s="15">
        <v>1</v>
      </c>
      <c r="H51" s="16" t="s">
        <v>179</v>
      </c>
      <c r="I51" s="15">
        <v>0</v>
      </c>
      <c r="K51" s="23" t="s">
        <v>319</v>
      </c>
      <c r="L51" s="15" t="e" vm="14">
        <v>#VALUE!</v>
      </c>
      <c r="M51" s="22" t="e" cm="1" vm="15">
        <f t="array" ref="M51">_FV( L51,"Country/region",TRUE)</f>
        <v>#VALUE!</v>
      </c>
      <c r="N51" cm="1" vm="16">
        <f t="array" ref="N51">_FV( L51,"Latitude")</f>
        <v>30.3</v>
      </c>
      <c r="O51" cm="1" vm="17">
        <f t="array" ref="O51">_FV( L51,"Longitude")</f>
        <v>-97.733333333332993</v>
      </c>
    </row>
    <row r="52" spans="1:15" ht="16">
      <c r="A52" s="15" t="s">
        <v>180</v>
      </c>
      <c r="B52" s="15" t="s">
        <v>173</v>
      </c>
      <c r="C52" s="15">
        <v>1</v>
      </c>
      <c r="E52" s="15">
        <v>0</v>
      </c>
      <c r="G52" s="15">
        <v>1</v>
      </c>
      <c r="H52" s="16" t="s">
        <v>181</v>
      </c>
      <c r="I52" s="15">
        <v>1</v>
      </c>
      <c r="J52" s="16" t="s">
        <v>182</v>
      </c>
      <c r="K52" s="23" t="s">
        <v>366</v>
      </c>
      <c r="L52" s="15" t="e" vm="135">
        <v>#VALUE!</v>
      </c>
      <c r="M52" s="22" t="e" cm="1" vm="15">
        <f t="array" ref="M52">_FV( L52,"Country/region",TRUE)</f>
        <v>#VALUE!</v>
      </c>
      <c r="N52" cm="1" vm="136">
        <f t="array" ref="N52">_FV( L52,"Latitude")</f>
        <v>38.996699999999997</v>
      </c>
      <c r="O52" cm="1" vm="137">
        <f t="array" ref="O52">_FV( L52,"Longitude")</f>
        <v>-76.927499999999995</v>
      </c>
    </row>
    <row r="53" spans="1:15" ht="16">
      <c r="A53" s="15" t="s">
        <v>183</v>
      </c>
      <c r="B53" s="15" t="s">
        <v>173</v>
      </c>
      <c r="C53" s="15">
        <v>1</v>
      </c>
      <c r="E53" s="15">
        <v>1</v>
      </c>
      <c r="F53" s="16" t="s">
        <v>184</v>
      </c>
      <c r="G53" s="15">
        <v>0</v>
      </c>
      <c r="I53" s="15">
        <v>1</v>
      </c>
      <c r="J53" s="16" t="s">
        <v>185</v>
      </c>
      <c r="K53" s="23" t="s">
        <v>367</v>
      </c>
      <c r="L53" s="15" t="e" vm="138">
        <v>#VALUE!</v>
      </c>
      <c r="M53" s="22" t="e" cm="1" vm="15">
        <f t="array" ref="M53">_FV( L53,"Country/region",TRUE)</f>
        <v>#VALUE!</v>
      </c>
      <c r="N53" cm="1" vm="139">
        <f t="array" ref="N53">_FV( L53,"Latitude")</f>
        <v>40.796111111111003</v>
      </c>
      <c r="O53" cm="1" vm="140">
        <f t="array" ref="O53">_FV( L53,"Longitude")</f>
        <v>-77.862777777778007</v>
      </c>
    </row>
    <row r="54" spans="1:15" ht="16">
      <c r="A54" s="15" t="s">
        <v>186</v>
      </c>
      <c r="B54" s="15" t="s">
        <v>173</v>
      </c>
      <c r="C54" s="15">
        <v>1</v>
      </c>
      <c r="E54" s="15">
        <v>1</v>
      </c>
      <c r="F54" s="16" t="s">
        <v>187</v>
      </c>
      <c r="G54" s="15">
        <v>1</v>
      </c>
      <c r="H54" s="16" t="s">
        <v>188</v>
      </c>
      <c r="I54" s="15">
        <v>0</v>
      </c>
      <c r="K54" s="23" t="s">
        <v>368</v>
      </c>
      <c r="L54" s="15" t="e" vm="141">
        <v>#VALUE!</v>
      </c>
      <c r="M54" s="22" t="e" cm="1" vm="15">
        <f t="array" ref="M54">_FV( L54,"Country/region",TRUE)</f>
        <v>#VALUE!</v>
      </c>
      <c r="N54" cm="1" vm="142">
        <f t="array" ref="N54">_FV( L54,"Latitude")</f>
        <v>41.700277777777998</v>
      </c>
      <c r="O54" cm="1" vm="143">
        <f t="array" ref="O54">_FV( L54,"Longitude")</f>
        <v>-86.238611111110998</v>
      </c>
    </row>
    <row r="55" spans="1:15" ht="16">
      <c r="A55" s="15" t="s">
        <v>189</v>
      </c>
      <c r="B55" s="15" t="s">
        <v>173</v>
      </c>
      <c r="C55" s="15">
        <v>1</v>
      </c>
      <c r="E55" s="15">
        <v>1</v>
      </c>
      <c r="F55" s="16" t="s">
        <v>190</v>
      </c>
      <c r="G55" s="15">
        <v>1</v>
      </c>
      <c r="H55" s="16" t="s">
        <v>191</v>
      </c>
      <c r="I55" s="15">
        <v>0</v>
      </c>
      <c r="K55" s="23" t="s">
        <v>369</v>
      </c>
      <c r="L55" s="15" t="e" vm="144">
        <v>#VALUE!</v>
      </c>
      <c r="M55" s="22" t="e" cm="1" vm="22">
        <f t="array" ref="M55">_FV( L55,"Country/region",TRUE)</f>
        <v>#VALUE!</v>
      </c>
      <c r="N55" cm="1" vm="145">
        <f t="array" ref="N55">_FV( L55,"Latitude")</f>
        <v>51.751944444444</v>
      </c>
      <c r="O55" cm="1" vm="146">
        <f t="array" ref="O55">_FV( L55,"Longitude")</f>
        <v>-1.2577777777778001</v>
      </c>
    </row>
    <row r="56" spans="1:15" ht="16">
      <c r="A56" s="15" t="s">
        <v>192</v>
      </c>
      <c r="B56" s="15" t="s">
        <v>173</v>
      </c>
      <c r="C56" s="15">
        <v>1</v>
      </c>
      <c r="E56" s="15">
        <v>1</v>
      </c>
      <c r="F56" s="16" t="s">
        <v>193</v>
      </c>
      <c r="G56" s="15">
        <v>0</v>
      </c>
      <c r="I56" s="15">
        <v>0</v>
      </c>
      <c r="K56" s="23" t="s">
        <v>370</v>
      </c>
      <c r="L56" s="15" t="e" vm="147">
        <v>#VALUE!</v>
      </c>
      <c r="M56" s="22" t="e" cm="1" vm="15">
        <f t="array" ref="M56">_FV( L56,"Country/region",TRUE)</f>
        <v>#VALUE!</v>
      </c>
      <c r="N56" cm="1" vm="148">
        <f t="array" ref="N56">_FV( L56,"Latitude")</f>
        <v>40.019444444443998</v>
      </c>
      <c r="O56" cm="1" vm="149">
        <f t="array" ref="O56">_FV( L56,"Longitude")</f>
        <v>-105.29277777778</v>
      </c>
    </row>
    <row r="57" spans="1:15" ht="16">
      <c r="A57" s="15" t="s">
        <v>194</v>
      </c>
      <c r="B57" s="15" t="s">
        <v>173</v>
      </c>
      <c r="C57" s="15">
        <v>1</v>
      </c>
      <c r="E57" s="15">
        <v>1</v>
      </c>
      <c r="F57" s="16" t="s">
        <v>195</v>
      </c>
      <c r="G57" s="15">
        <v>1</v>
      </c>
      <c r="H57" s="16" t="s">
        <v>196</v>
      </c>
      <c r="I57" s="15">
        <v>0</v>
      </c>
      <c r="K57" s="23" t="s">
        <v>371</v>
      </c>
      <c r="L57" s="15" t="e" vm="150">
        <v>#VALUE!</v>
      </c>
      <c r="M57" s="22" t="e" cm="1" vm="15">
        <f t="array" ref="M57">_FV( L57,"Country/region",TRUE)</f>
        <v>#VALUE!</v>
      </c>
      <c r="N57" cm="1" vm="151">
        <f t="array" ref="N57">_FV( L57,"Latitude")</f>
        <v>42.281388890000002</v>
      </c>
      <c r="O57" cm="1" vm="152">
        <f t="array" ref="O57">_FV( L57,"Longitude")</f>
        <v>-83.748333329999994</v>
      </c>
    </row>
    <row r="58" spans="1:15" ht="16">
      <c r="A58" s="15" t="s">
        <v>197</v>
      </c>
      <c r="B58" s="15" t="s">
        <v>173</v>
      </c>
      <c r="C58" s="15">
        <v>1</v>
      </c>
      <c r="E58" s="15">
        <v>1</v>
      </c>
      <c r="F58" s="16" t="s">
        <v>198</v>
      </c>
      <c r="G58" s="15">
        <v>0</v>
      </c>
      <c r="I58" s="15">
        <v>0</v>
      </c>
      <c r="K58" s="23" t="s">
        <v>372</v>
      </c>
      <c r="L58" s="15" t="e" vm="153">
        <v>#VALUE!</v>
      </c>
      <c r="M58" s="22" t="e" cm="1" vm="15">
        <f t="array" ref="M58">_FV( L58,"Country/region",TRUE)</f>
        <v>#VALUE!</v>
      </c>
      <c r="N58" cm="1" vm="154">
        <f t="array" ref="N58">_FV( L58,"Latitude")</f>
        <v>40.441944444443997</v>
      </c>
      <c r="O58" cm="1" vm="155">
        <f t="array" ref="O58">_FV( L58,"Longitude")</f>
        <v>-86.912499999999994</v>
      </c>
    </row>
    <row r="59" spans="1:15" ht="16">
      <c r="A59" s="15" t="s">
        <v>199</v>
      </c>
      <c r="B59" s="15" t="s">
        <v>173</v>
      </c>
      <c r="C59" s="15">
        <v>1</v>
      </c>
      <c r="E59" s="15">
        <v>0</v>
      </c>
      <c r="G59" s="15">
        <v>0</v>
      </c>
      <c r="I59" s="15">
        <v>0</v>
      </c>
      <c r="K59" s="23" t="s">
        <v>321</v>
      </c>
      <c r="L59" s="15" t="e" vm="156">
        <v>#VALUE!</v>
      </c>
      <c r="M59" s="22" t="e" cm="1" vm="15">
        <f t="array" ref="M59">_FV( L59,"Country/region",TRUE)</f>
        <v>#VALUE!</v>
      </c>
      <c r="N59" cm="1" vm="157">
        <f t="array" ref="N59">_FV( L59,"Latitude")</f>
        <v>41.823990000000002</v>
      </c>
      <c r="O59" cm="1" vm="158">
        <f t="array" ref="O59">_FV( L59,"Longitude")</f>
        <v>-71.41283</v>
      </c>
    </row>
    <row r="60" spans="1:15" ht="16">
      <c r="A60" s="15" t="s">
        <v>200</v>
      </c>
      <c r="B60" s="15" t="s">
        <v>173</v>
      </c>
      <c r="C60" s="15">
        <v>1</v>
      </c>
      <c r="E60" s="15">
        <v>1</v>
      </c>
      <c r="F60" s="16" t="s">
        <v>201</v>
      </c>
      <c r="G60" s="15">
        <v>0</v>
      </c>
      <c r="H60" s="15"/>
      <c r="I60" s="15">
        <v>0</v>
      </c>
      <c r="K60" s="23" t="s">
        <v>357</v>
      </c>
      <c r="L60" s="15" t="e" vm="102">
        <v>#VALUE!</v>
      </c>
      <c r="M60" s="22" t="e" cm="1" vm="15">
        <f t="array" ref="M60">_FV( L60,"Country/region",TRUE)</f>
        <v>#VALUE!</v>
      </c>
      <c r="N60" cm="1" vm="103">
        <f t="array" ref="N60">_FV( L60,"Latitude")</f>
        <v>37.870277777778</v>
      </c>
      <c r="O60" cm="1" vm="104">
        <f t="array" ref="O60">_FV( L60,"Longitude")</f>
        <v>-122.26805555556</v>
      </c>
    </row>
    <row r="61" spans="1:15" ht="16">
      <c r="A61" s="15" t="s">
        <v>202</v>
      </c>
      <c r="B61" s="15" t="s">
        <v>173</v>
      </c>
      <c r="C61" s="15">
        <v>1</v>
      </c>
      <c r="E61" s="15">
        <v>1</v>
      </c>
      <c r="F61" s="16" t="s">
        <v>203</v>
      </c>
      <c r="G61" s="15">
        <v>1</v>
      </c>
      <c r="H61" s="16" t="s">
        <v>204</v>
      </c>
      <c r="I61" s="15">
        <v>1</v>
      </c>
      <c r="J61" s="16" t="s">
        <v>205</v>
      </c>
      <c r="K61" s="23" t="s">
        <v>373</v>
      </c>
      <c r="L61" s="15" t="e" vm="159">
        <v>#VALUE!</v>
      </c>
      <c r="M61" s="22" t="e" cm="1" vm="15">
        <f t="array" ref="M61">_FV( L61,"Country/region",TRUE)</f>
        <v>#VALUE!</v>
      </c>
      <c r="N61" cm="1" vm="160">
        <f t="array" ref="N61">_FV( L61,"Latitude")</f>
        <v>40.109722222221997</v>
      </c>
      <c r="O61" cm="1" vm="161">
        <f t="array" ref="O61">_FV( L61,"Longitude")</f>
        <v>-88.204166666667007</v>
      </c>
    </row>
    <row r="62" spans="1:15" ht="16">
      <c r="A62" s="15" t="s">
        <v>206</v>
      </c>
      <c r="B62" s="15" t="s">
        <v>173</v>
      </c>
      <c r="C62" s="15">
        <v>1</v>
      </c>
      <c r="E62" s="15">
        <v>1</v>
      </c>
      <c r="F62" s="16" t="s">
        <v>207</v>
      </c>
      <c r="G62" s="15">
        <v>1</v>
      </c>
      <c r="H62" s="16" t="s">
        <v>208</v>
      </c>
      <c r="I62" s="15">
        <v>1</v>
      </c>
      <c r="J62" s="16" t="s">
        <v>209</v>
      </c>
      <c r="K62" s="23" t="s">
        <v>374</v>
      </c>
      <c r="L62" s="15" t="e" vm="162">
        <v>#VALUE!</v>
      </c>
      <c r="M62" s="22" t="e" cm="1" vm="15">
        <f t="array" ref="M62">_FV( L62,"Country/region",TRUE)</f>
        <v>#VALUE!</v>
      </c>
      <c r="N62" cm="1" vm="163">
        <f t="array" ref="N62">_FV( L62,"Latitude")</f>
        <v>42.443333333333001</v>
      </c>
      <c r="O62" cm="1" vm="164">
        <f t="array" ref="O62">_FV( L62,"Longitude")</f>
        <v>-76.5</v>
      </c>
    </row>
    <row r="63" spans="1:15" ht="16">
      <c r="A63" s="15" t="s">
        <v>210</v>
      </c>
      <c r="B63" s="23" t="s">
        <v>211</v>
      </c>
      <c r="C63" s="15">
        <v>1</v>
      </c>
      <c r="E63" s="15">
        <v>0</v>
      </c>
      <c r="G63" s="15">
        <v>1</v>
      </c>
      <c r="H63" s="16" t="s">
        <v>212</v>
      </c>
      <c r="I63" s="15">
        <v>0</v>
      </c>
      <c r="K63" s="23" t="s">
        <v>375</v>
      </c>
      <c r="L63" s="15" t="e" vm="165">
        <v>#VALUE!</v>
      </c>
      <c r="M63" s="22" t="e" cm="1" vm="15">
        <f t="array" ref="M63">_FV( L63,"Country/region",TRUE)</f>
        <v>#VALUE!</v>
      </c>
      <c r="N63" cm="1" vm="166">
        <f t="array" ref="N63">_FV( L63,"Latitude")</f>
        <v>39.003055555555598</v>
      </c>
      <c r="O63" cm="1" vm="167">
        <f t="array" ref="O63">_FV( L63,"Longitude")</f>
        <v>-76.971944444444404</v>
      </c>
    </row>
    <row r="64" spans="1:15" ht="16">
      <c r="A64" s="15" t="s">
        <v>213</v>
      </c>
      <c r="B64" s="15" t="s">
        <v>211</v>
      </c>
      <c r="C64" s="15">
        <v>1</v>
      </c>
      <c r="E64" s="15">
        <v>1</v>
      </c>
      <c r="F64" s="16" t="s">
        <v>214</v>
      </c>
      <c r="G64" s="15">
        <v>1</v>
      </c>
      <c r="H64" s="16" t="s">
        <v>215</v>
      </c>
      <c r="I64" s="15">
        <v>1</v>
      </c>
      <c r="J64" s="16" t="s">
        <v>216</v>
      </c>
      <c r="K64" s="23" t="s">
        <v>376</v>
      </c>
      <c r="L64" s="15" t="e" vm="168">
        <v>#VALUE!</v>
      </c>
      <c r="M64" s="22" t="e" cm="1" vm="15">
        <f t="array" ref="M64">_FV( L64,"Country/region",TRUE)</f>
        <v>#VALUE!</v>
      </c>
      <c r="N64" cm="1" vm="169">
        <f t="array" ref="N64">_FV( L64,"Latitude")</f>
        <v>41.674999999999997</v>
      </c>
      <c r="O64" cm="1" vm="170">
        <f t="array" ref="O64">_FV( L64,"Longitude")</f>
        <v>-87.997500000000002</v>
      </c>
    </row>
    <row r="65" spans="1:17" ht="16">
      <c r="A65" s="15" t="s">
        <v>217</v>
      </c>
      <c r="B65" s="15" t="s">
        <v>211</v>
      </c>
      <c r="C65" s="15">
        <v>1</v>
      </c>
      <c r="E65" s="15">
        <v>1</v>
      </c>
      <c r="F65" s="16" t="s">
        <v>218</v>
      </c>
      <c r="G65" s="15">
        <v>1</v>
      </c>
      <c r="H65" s="16" t="s">
        <v>219</v>
      </c>
      <c r="I65" s="15">
        <v>0</v>
      </c>
      <c r="K65" s="23" t="s">
        <v>318</v>
      </c>
      <c r="L65" s="15" t="e" vm="171">
        <v>#VALUE!</v>
      </c>
      <c r="M65" s="22" t="e" cm="1" vm="15">
        <f t="array" ref="M65">_FV( L65,"Country/region",TRUE)</f>
        <v>#VALUE!</v>
      </c>
      <c r="N65" cm="1" vm="172">
        <f t="array" ref="N65">_FV( L65,"Latitude")</f>
        <v>35.116666666667001</v>
      </c>
      <c r="O65" cm="1" vm="173">
        <f t="array" ref="O65">_FV( L65,"Longitude")</f>
        <v>-106.61666666667</v>
      </c>
    </row>
    <row r="66" spans="1:17" ht="16">
      <c r="A66" s="15" t="s">
        <v>220</v>
      </c>
      <c r="B66" s="15" t="s">
        <v>211</v>
      </c>
      <c r="C66" s="15">
        <v>1</v>
      </c>
      <c r="E66" s="15">
        <v>1</v>
      </c>
      <c r="F66" s="16" t="s">
        <v>221</v>
      </c>
      <c r="G66" s="15">
        <v>1</v>
      </c>
      <c r="H66" s="16" t="s">
        <v>222</v>
      </c>
      <c r="I66" s="15">
        <v>1</v>
      </c>
      <c r="J66" s="16" t="s">
        <v>223</v>
      </c>
      <c r="K66" s="23" t="s">
        <v>377</v>
      </c>
      <c r="L66" s="15" t="e" vm="174">
        <v>#VALUE!</v>
      </c>
      <c r="M66" s="22" t="e" cm="1" vm="15">
        <f t="array" ref="M66">_FV( L66,"Country/region",TRUE)</f>
        <v>#VALUE!</v>
      </c>
      <c r="N66" cm="1" vm="175">
        <f t="array" ref="N66">_FV( L66,"Latitude")</f>
        <v>39.397500000000001</v>
      </c>
      <c r="O66" cm="1" vm="176">
        <f t="array" ref="O66">_FV( L66,"Longitude")</f>
        <v>-121.64611111000001</v>
      </c>
    </row>
    <row r="67" spans="1:17" ht="16">
      <c r="A67" s="15" t="s">
        <v>224</v>
      </c>
      <c r="B67" s="15" t="s">
        <v>211</v>
      </c>
      <c r="C67" s="15">
        <v>1</v>
      </c>
      <c r="E67" s="15">
        <v>1</v>
      </c>
      <c r="F67" s="16" t="s">
        <v>225</v>
      </c>
      <c r="G67" s="15">
        <v>0</v>
      </c>
      <c r="I67" s="15">
        <v>0</v>
      </c>
      <c r="K67" s="23" t="s">
        <v>378</v>
      </c>
      <c r="L67" s="15" t="e" vm="177">
        <v>#VALUE!</v>
      </c>
      <c r="M67" s="22" t="e" cm="1" vm="15">
        <f t="array" ref="M67">_FV( L67,"Country/region",TRUE)</f>
        <v>#VALUE!</v>
      </c>
      <c r="N67" cm="1" vm="178">
        <f t="array" ref="N67">_FV( L67,"Latitude")</f>
        <v>37.454166666667</v>
      </c>
      <c r="O67" cm="1" vm="179">
        <f t="array" ref="O67">_FV( L67,"Longitude")</f>
        <v>-122.17861111111</v>
      </c>
    </row>
    <row r="68" spans="1:17" ht="16">
      <c r="A68" s="15" t="s">
        <v>226</v>
      </c>
      <c r="B68" s="15" t="s">
        <v>173</v>
      </c>
      <c r="C68" s="15">
        <v>1</v>
      </c>
      <c r="E68" s="15">
        <v>0</v>
      </c>
      <c r="G68" s="15">
        <v>0</v>
      </c>
      <c r="I68" s="15">
        <v>0</v>
      </c>
      <c r="K68" s="23" t="s">
        <v>169</v>
      </c>
      <c r="L68" s="15" t="e" vm="120">
        <v>#VALUE!</v>
      </c>
      <c r="M68" s="22" t="e" cm="1" vm="15">
        <f t="array" ref="M68">_FV( L68,"Country/region",TRUE)</f>
        <v>#VALUE!</v>
      </c>
      <c r="N68" cm="1" vm="121">
        <f t="array" ref="N68">_FV( L68,"Latitude")</f>
        <v>41.850029999999997</v>
      </c>
      <c r="O68" cm="1" vm="122">
        <f t="array" ref="O68">_FV( L68,"Longitude")</f>
        <v>-87.650049999999993</v>
      </c>
    </row>
    <row r="69" spans="1:17" ht="16">
      <c r="A69" s="15" t="s">
        <v>227</v>
      </c>
      <c r="B69" s="15" t="s">
        <v>173</v>
      </c>
      <c r="C69" s="15">
        <v>1</v>
      </c>
      <c r="E69" s="15">
        <v>0</v>
      </c>
      <c r="G69" s="15">
        <v>1</v>
      </c>
      <c r="H69" s="16" t="s">
        <v>228</v>
      </c>
      <c r="I69" s="15">
        <v>0</v>
      </c>
      <c r="K69" s="23" t="s">
        <v>169</v>
      </c>
      <c r="L69" s="15" t="e" vm="120">
        <v>#VALUE!</v>
      </c>
      <c r="M69" s="22" t="e" cm="1" vm="15">
        <f t="array" ref="M69">_FV( L69,"Country/region",TRUE)</f>
        <v>#VALUE!</v>
      </c>
      <c r="N69" cm="1" vm="121">
        <f t="array" ref="N69">_FV( L69,"Latitude")</f>
        <v>41.850029999999997</v>
      </c>
      <c r="O69" cm="1" vm="122">
        <f t="array" ref="O69">_FV( L69,"Longitude")</f>
        <v>-87.650049999999993</v>
      </c>
    </row>
    <row r="70" spans="1:17" ht="16">
      <c r="A70" s="15" t="s">
        <v>229</v>
      </c>
      <c r="B70" s="15" t="s">
        <v>173</v>
      </c>
      <c r="C70" s="15">
        <v>1</v>
      </c>
      <c r="E70" s="15">
        <v>0</v>
      </c>
      <c r="G70" s="15">
        <v>0</v>
      </c>
      <c r="I70" s="15">
        <v>1</v>
      </c>
      <c r="J70" s="16" t="s">
        <v>230</v>
      </c>
      <c r="K70" s="23" t="s">
        <v>379</v>
      </c>
      <c r="L70" s="15" t="e" vm="180">
        <v>#VALUE!</v>
      </c>
      <c r="M70" s="22" t="e" cm="1" vm="15">
        <f t="array" ref="M70">_FV( L70,"Country/region",TRUE)</f>
        <v>#VALUE!</v>
      </c>
      <c r="N70" cm="1" vm="181">
        <f t="array" ref="N70">_FV( L70,"Latitude")</f>
        <v>38.029722222221999</v>
      </c>
      <c r="O70" cm="1" vm="182">
        <f t="array" ref="O70">_FV( L70,"Longitude")</f>
        <v>-84.494722222221995</v>
      </c>
    </row>
    <row r="71" spans="1:17" ht="16">
      <c r="A71" s="15" t="s">
        <v>231</v>
      </c>
      <c r="B71" s="15" t="s">
        <v>173</v>
      </c>
      <c r="C71" s="15">
        <v>1</v>
      </c>
      <c r="E71" s="15">
        <v>1</v>
      </c>
      <c r="G71" s="15">
        <v>0</v>
      </c>
      <c r="I71" s="15">
        <v>0</v>
      </c>
      <c r="K71" s="23" t="s">
        <v>232</v>
      </c>
      <c r="L71" s="15" t="e" vm="183">
        <v>#VALUE!</v>
      </c>
      <c r="M71" s="22" t="e" cm="1" vm="15">
        <f t="array" ref="M71">_FV( L71,"Country/region",TRUE)</f>
        <v>#VALUE!</v>
      </c>
      <c r="N71" cm="1" vm="184">
        <f t="array" ref="N71">_FV( L71,"Latitude")</f>
        <v>40.75</v>
      </c>
      <c r="O71" cm="1" vm="185">
        <f t="array" ref="O71">_FV( L71,"Longitude")</f>
        <v>-111.88333333333</v>
      </c>
    </row>
    <row r="72" spans="1:17" ht="16">
      <c r="A72" s="15" t="s">
        <v>233</v>
      </c>
      <c r="B72" s="15" t="s">
        <v>173</v>
      </c>
      <c r="C72" s="15">
        <v>1</v>
      </c>
      <c r="D72" s="15"/>
      <c r="E72" s="15">
        <v>1</v>
      </c>
      <c r="G72" s="15">
        <v>1</v>
      </c>
      <c r="H72" s="16" t="s">
        <v>234</v>
      </c>
      <c r="I72" s="15">
        <v>1</v>
      </c>
      <c r="J72" s="16" t="s">
        <v>235</v>
      </c>
      <c r="K72" s="23" t="s">
        <v>380</v>
      </c>
      <c r="L72" s="15" t="e" vm="186">
        <v>#VALUE!</v>
      </c>
      <c r="M72" s="22" t="e" cm="1" vm="15">
        <f t="array" ref="M72">_FV( L72,"Country/region",TRUE)</f>
        <v>#VALUE!</v>
      </c>
      <c r="N72" cm="1" vm="187">
        <f t="array" ref="N72">_FV( L72,"Latitude")</f>
        <v>37.595799999999997</v>
      </c>
      <c r="O72" cm="1" vm="188">
        <f t="array" ref="O72">_FV( L72,"Longitude")</f>
        <v>-77.1678</v>
      </c>
    </row>
    <row r="73" spans="1:17" ht="16">
      <c r="A73" s="15" t="s">
        <v>236</v>
      </c>
      <c r="B73" s="15" t="s">
        <v>173</v>
      </c>
      <c r="C73" s="15">
        <v>1</v>
      </c>
      <c r="E73" s="15">
        <v>1</v>
      </c>
      <c r="F73" s="16" t="s">
        <v>237</v>
      </c>
      <c r="G73" s="15">
        <v>1</v>
      </c>
      <c r="H73" s="16" t="s">
        <v>238</v>
      </c>
      <c r="I73" s="15">
        <v>0</v>
      </c>
      <c r="J73" s="15"/>
      <c r="K73" s="23" t="s">
        <v>381</v>
      </c>
      <c r="L73" s="15" t="e" vm="189">
        <v>#VALUE!</v>
      </c>
      <c r="M73" s="22" t="e" cm="1" vm="10">
        <f t="array" ref="M73">_FV( L73,"Country/region",TRUE)</f>
        <v>#VALUE!</v>
      </c>
      <c r="N73">
        <v>39.936311117999999</v>
      </c>
      <c r="O73">
        <v>116.400156</v>
      </c>
    </row>
    <row r="74" spans="1:17" ht="16">
      <c r="A74" s="15" t="s">
        <v>239</v>
      </c>
      <c r="B74" s="15" t="s">
        <v>173</v>
      </c>
      <c r="C74" s="15">
        <v>1</v>
      </c>
      <c r="E74" s="15">
        <v>0</v>
      </c>
      <c r="G74" s="15">
        <v>0</v>
      </c>
      <c r="I74" s="15">
        <v>0</v>
      </c>
      <c r="J74" s="15"/>
      <c r="K74" s="23" t="s">
        <v>382</v>
      </c>
      <c r="L74" s="15" t="e" vm="190">
        <v>#VALUE!</v>
      </c>
      <c r="M74" s="22" t="e" cm="1" vm="10">
        <f t="array" ref="M74">_FV( L74,"Country/region",TRUE)</f>
        <v>#VALUE!</v>
      </c>
      <c r="N74" cm="1" vm="191">
        <f t="array" ref="N74">_FV( L74,"Latitude")</f>
        <v>30.587222222222199</v>
      </c>
      <c r="O74" cm="1" vm="192">
        <f t="array" ref="O74">_FV( L74,"Longitude")</f>
        <v>114.288055555556</v>
      </c>
    </row>
    <row r="75" spans="1:17" ht="16">
      <c r="A75" s="15" t="s">
        <v>240</v>
      </c>
      <c r="B75" s="15" t="s">
        <v>173</v>
      </c>
      <c r="C75" s="15">
        <v>1</v>
      </c>
      <c r="E75" s="15">
        <v>1</v>
      </c>
      <c r="F75" s="16" t="s">
        <v>241</v>
      </c>
      <c r="G75" s="15">
        <v>0</v>
      </c>
      <c r="I75" s="15">
        <v>0</v>
      </c>
      <c r="J75" s="15"/>
      <c r="K75" s="23" t="s">
        <v>381</v>
      </c>
      <c r="L75" s="15" t="e" vm="189">
        <v>#VALUE!</v>
      </c>
      <c r="M75" s="22" t="e" cm="1" vm="10">
        <f t="array" ref="M75">_FV( L75,"Country/region",TRUE)</f>
        <v>#VALUE!</v>
      </c>
      <c r="N75">
        <v>39.936311117999999</v>
      </c>
      <c r="O75">
        <v>116.400156</v>
      </c>
    </row>
    <row r="76" spans="1:17" ht="16">
      <c r="A76" s="15" t="s">
        <v>242</v>
      </c>
      <c r="B76" s="15" t="s">
        <v>173</v>
      </c>
      <c r="C76" s="15">
        <v>1</v>
      </c>
      <c r="E76" s="15">
        <v>1</v>
      </c>
      <c r="F76" s="16" t="s">
        <v>243</v>
      </c>
      <c r="G76" s="15">
        <v>1</v>
      </c>
      <c r="H76" s="16" t="s">
        <v>244</v>
      </c>
      <c r="I76" s="15">
        <v>1</v>
      </c>
      <c r="J76" s="18" t="s">
        <v>245</v>
      </c>
      <c r="K76" s="23" t="s">
        <v>383</v>
      </c>
      <c r="L76" s="15" t="e" vm="193">
        <v>#VALUE!</v>
      </c>
      <c r="M76" s="22" t="e" cm="1" vm="10">
        <f t="array" ref="M76">_FV( L76,"Country/region",TRUE)</f>
        <v>#VALUE!</v>
      </c>
      <c r="N76" cm="1" vm="194">
        <f t="array" ref="N76">_FV( L76,"Latitude")</f>
        <v>34.261111111111099</v>
      </c>
      <c r="O76" cm="1" vm="195">
        <f t="array" ref="O76">_FV( L76,"Longitude")</f>
        <v>108.942222222222</v>
      </c>
      <c r="Q76" s="22"/>
    </row>
    <row r="77" spans="1:17" ht="16">
      <c r="A77" s="15" t="s">
        <v>246</v>
      </c>
      <c r="B77" s="15" t="s">
        <v>173</v>
      </c>
      <c r="C77" s="15">
        <v>1</v>
      </c>
      <c r="E77" s="15">
        <v>1</v>
      </c>
      <c r="F77" s="16" t="s">
        <v>247</v>
      </c>
      <c r="G77" s="15">
        <v>0</v>
      </c>
      <c r="I77" s="15">
        <v>0</v>
      </c>
      <c r="J77" s="15"/>
      <c r="K77" s="23" t="s">
        <v>384</v>
      </c>
      <c r="L77" s="15" t="e" vm="196">
        <v>#VALUE!</v>
      </c>
      <c r="M77" s="22" t="e" cm="1" vm="10">
        <f t="array" ref="M77">_FV( L77,"Country/region",TRUE)</f>
        <v>#VALUE!</v>
      </c>
      <c r="N77">
        <v>31.203965823767401</v>
      </c>
      <c r="O77">
        <v>121.545036</v>
      </c>
      <c r="P77" s="22"/>
    </row>
    <row r="78" spans="1:17" ht="16">
      <c r="A78" s="15" t="s">
        <v>248</v>
      </c>
      <c r="B78" s="15" t="s">
        <v>173</v>
      </c>
      <c r="C78" s="15">
        <v>1</v>
      </c>
      <c r="E78" s="15">
        <v>0</v>
      </c>
      <c r="G78" s="15">
        <v>0</v>
      </c>
      <c r="I78" s="15">
        <v>0</v>
      </c>
      <c r="J78" s="15"/>
      <c r="K78" s="23" t="s">
        <v>385</v>
      </c>
      <c r="L78" s="15" t="e" vm="197">
        <v>#VALUE!</v>
      </c>
      <c r="M78" s="22" t="e" cm="1" vm="10">
        <f t="array" ref="M78">_FV( L78,"Country/region",TRUE)</f>
        <v>#VALUE!</v>
      </c>
      <c r="N78" cm="1" vm="198">
        <f t="array" ref="N78">_FV( L78,"Latitude")</f>
        <v>28.198740000000001</v>
      </c>
      <c r="O78" cm="1" vm="199">
        <f t="array" ref="O78">_FV( L78,"Longitude")</f>
        <v>112.97087000000001</v>
      </c>
    </row>
    <row r="79" spans="1:17" ht="16">
      <c r="A79" s="15" t="s">
        <v>249</v>
      </c>
      <c r="B79" s="15" t="s">
        <v>173</v>
      </c>
      <c r="C79" s="15">
        <v>1</v>
      </c>
      <c r="E79" s="15">
        <v>0</v>
      </c>
      <c r="G79" s="15">
        <v>0</v>
      </c>
      <c r="I79" s="15">
        <v>0</v>
      </c>
      <c r="J79" s="15"/>
      <c r="K79" s="23" t="s">
        <v>382</v>
      </c>
      <c r="L79" s="15" t="e" vm="190">
        <v>#VALUE!</v>
      </c>
      <c r="M79" s="22" t="e" cm="1" vm="10">
        <f t="array" ref="M79">_FV( L79,"Country/region",TRUE)</f>
        <v>#VALUE!</v>
      </c>
      <c r="N79" cm="1" vm="191">
        <f t="array" ref="N79">_FV( L79,"Latitude")</f>
        <v>30.587222222222199</v>
      </c>
      <c r="O79" cm="1" vm="192">
        <f t="array" ref="O79">_FV( L79,"Longitude")</f>
        <v>114.288055555556</v>
      </c>
    </row>
    <row r="80" spans="1:17" ht="16">
      <c r="A80" s="15" t="s">
        <v>250</v>
      </c>
      <c r="B80" s="15" t="s">
        <v>173</v>
      </c>
      <c r="C80" s="15">
        <v>1</v>
      </c>
      <c r="E80" s="15">
        <v>0</v>
      </c>
      <c r="G80" s="15">
        <v>0</v>
      </c>
      <c r="I80" s="15">
        <v>0</v>
      </c>
      <c r="J80" s="15"/>
      <c r="K80" s="23" t="s">
        <v>386</v>
      </c>
      <c r="L80" s="15" t="e" vm="200">
        <v>#VALUE!</v>
      </c>
      <c r="M80" s="22" t="e" cm="1" vm="10">
        <f t="array" ref="M80">_FV( L80,"Country/region",TRUE)</f>
        <v>#VALUE!</v>
      </c>
      <c r="N80" cm="1" vm="201">
        <f t="array" ref="N80">_FV( L80,"Latitude")</f>
        <v>23.13</v>
      </c>
      <c r="O80" cm="1" vm="202">
        <f t="array" ref="O80">_FV( L80,"Longitude")</f>
        <v>113.26</v>
      </c>
    </row>
    <row r="81" spans="1:16" ht="16">
      <c r="A81" s="15" t="s">
        <v>251</v>
      </c>
      <c r="B81" s="15" t="s">
        <v>173</v>
      </c>
      <c r="C81" s="15">
        <v>1</v>
      </c>
      <c r="E81" s="15">
        <v>0</v>
      </c>
      <c r="G81" s="15">
        <v>1</v>
      </c>
      <c r="H81" s="18" t="s">
        <v>252</v>
      </c>
      <c r="I81" s="15">
        <v>0</v>
      </c>
      <c r="K81" s="23" t="s">
        <v>387</v>
      </c>
      <c r="L81" s="15" t="e" vm="203">
        <v>#VALUE!</v>
      </c>
      <c r="M81" s="22" t="e" cm="1" vm="204">
        <f t="array" ref="M81">_FV( L81,"Country/region",TRUE)</f>
        <v>#VALUE!</v>
      </c>
      <c r="N81" cm="1" vm="205">
        <f t="array" ref="N81">_FV( L81,"Latitude")</f>
        <v>46.533333333332997</v>
      </c>
      <c r="O81" cm="1" vm="206">
        <f t="array" ref="O81">_FV( L81,"Longitude")</f>
        <v>6.6333333333333</v>
      </c>
    </row>
    <row r="82" spans="1:16" ht="16">
      <c r="A82" s="15" t="s">
        <v>253</v>
      </c>
      <c r="B82" s="15" t="s">
        <v>173</v>
      </c>
      <c r="C82" s="15">
        <v>1</v>
      </c>
      <c r="E82" s="15">
        <v>1</v>
      </c>
      <c r="F82" s="16" t="s">
        <v>254</v>
      </c>
      <c r="G82" s="15">
        <v>0</v>
      </c>
      <c r="I82" s="15">
        <v>0</v>
      </c>
      <c r="K82" s="23" t="s">
        <v>388</v>
      </c>
      <c r="L82" s="15" t="e" vm="207">
        <v>#VALUE!</v>
      </c>
      <c r="M82" s="22" t="e" cm="1" vm="22">
        <f t="array" ref="M82">_FV( L82,"Country/region",TRUE)</f>
        <v>#VALUE!</v>
      </c>
      <c r="N82" cm="1" vm="208">
        <f t="array" ref="N82">_FV( L82,"Latitude")</f>
        <v>51.507222222221998</v>
      </c>
      <c r="O82" cm="1" vm="209">
        <f t="array" ref="O82">_FV( L82,"Longitude")</f>
        <v>-0.1275</v>
      </c>
    </row>
    <row r="83" spans="1:16" ht="16">
      <c r="A83" s="15" t="s">
        <v>255</v>
      </c>
      <c r="B83" s="15" t="s">
        <v>173</v>
      </c>
      <c r="C83" s="15">
        <v>1</v>
      </c>
      <c r="E83" s="15">
        <v>1</v>
      </c>
      <c r="F83" s="16" t="s">
        <v>256</v>
      </c>
      <c r="G83" s="15">
        <v>1</v>
      </c>
      <c r="H83" s="16" t="s">
        <v>257</v>
      </c>
      <c r="I83" s="15">
        <v>1</v>
      </c>
      <c r="J83" s="16" t="s">
        <v>258</v>
      </c>
      <c r="K83" s="23" t="s">
        <v>389</v>
      </c>
      <c r="L83" s="15" t="e" vm="210">
        <v>#VALUE!</v>
      </c>
      <c r="M83" s="22" t="e" cm="1" vm="22">
        <f t="array" ref="M83">_FV( L83,"Country/region",TRUE)</f>
        <v>#VALUE!</v>
      </c>
      <c r="N83" cm="1" vm="211">
        <f t="array" ref="N83">_FV( L83,"Latitude")</f>
        <v>52.208055555556001</v>
      </c>
      <c r="O83" cm="1" vm="212">
        <f t="array" ref="O83">_FV( L83,"Longitude")</f>
        <v>0.1225</v>
      </c>
    </row>
    <row r="84" spans="1:16" ht="16">
      <c r="A84" s="15" t="s">
        <v>259</v>
      </c>
      <c r="B84" s="15" t="s">
        <v>173</v>
      </c>
      <c r="C84" s="15">
        <v>1</v>
      </c>
      <c r="E84" s="15">
        <v>1</v>
      </c>
      <c r="F84" s="16" t="s">
        <v>260</v>
      </c>
      <c r="G84" s="15">
        <v>1</v>
      </c>
      <c r="H84" s="16" t="s">
        <v>261</v>
      </c>
      <c r="I84" s="15">
        <v>0</v>
      </c>
      <c r="K84" s="23" t="s">
        <v>390</v>
      </c>
      <c r="L84" s="15" t="e" vm="213">
        <v>#VALUE!</v>
      </c>
      <c r="M84" s="22" t="e" cm="1" vm="214">
        <f t="array" ref="M84">_FV( L84,"Country/region",TRUE)</f>
        <v>#VALUE!</v>
      </c>
      <c r="N84" cm="1" vm="215">
        <f t="array" ref="N84">_FV( L84,"Latitude")</f>
        <v>55.783333333332997</v>
      </c>
      <c r="O84" cm="1" vm="216">
        <f t="array" ref="O84">_FV( L84,"Longitude")</f>
        <v>12.5</v>
      </c>
    </row>
    <row r="85" spans="1:16" ht="16">
      <c r="A85" s="15" t="s">
        <v>262</v>
      </c>
      <c r="B85" s="15" t="s">
        <v>173</v>
      </c>
      <c r="C85" s="15">
        <v>1</v>
      </c>
      <c r="E85" s="15">
        <v>1</v>
      </c>
      <c r="F85" s="16" t="s">
        <v>263</v>
      </c>
      <c r="G85" s="15">
        <v>0</v>
      </c>
      <c r="I85" s="15">
        <v>0</v>
      </c>
      <c r="K85" s="23" t="s">
        <v>391</v>
      </c>
      <c r="L85" s="15" t="e" vm="217">
        <v>#VALUE!</v>
      </c>
      <c r="M85" s="22" t="e" cm="1" vm="204">
        <f t="array" ref="M85">_FV( L85,"Country/region",TRUE)</f>
        <v>#VALUE!</v>
      </c>
      <c r="N85" cm="1" vm="218">
        <f t="array" ref="N85">_FV( L85,"Latitude")</f>
        <v>47.3744444444444</v>
      </c>
      <c r="O85" cm="1" vm="219">
        <f t="array" ref="O85">_FV( L85,"Longitude")</f>
        <v>8.5411111111111104</v>
      </c>
    </row>
    <row r="86" spans="1:16" ht="16">
      <c r="A86" s="15" t="s">
        <v>264</v>
      </c>
      <c r="B86" s="15" t="s">
        <v>173</v>
      </c>
      <c r="C86" s="15">
        <v>1</v>
      </c>
      <c r="E86" s="15">
        <v>0</v>
      </c>
      <c r="G86" s="15">
        <v>1</v>
      </c>
      <c r="H86" s="16" t="s">
        <v>265</v>
      </c>
      <c r="I86" s="15">
        <v>0</v>
      </c>
      <c r="K86" s="23" t="s">
        <v>392</v>
      </c>
      <c r="L86" s="15" t="e" vm="220">
        <v>#VALUE!</v>
      </c>
      <c r="M86" s="22" t="e" cm="1" vm="221">
        <f t="array" ref="M86">_FV( L86,"Country/region",TRUE)</f>
        <v>#VALUE!</v>
      </c>
      <c r="N86" cm="1" vm="222">
        <f t="array" ref="N86">_FV( L86,"Latitude")</f>
        <v>-23.550394444443999</v>
      </c>
      <c r="O86" cm="1" vm="223">
        <f t="array" ref="O86">_FV( L86,"Longitude")</f>
        <v>-46.633947222221998</v>
      </c>
    </row>
    <row r="87" spans="1:16" ht="16">
      <c r="A87" s="15" t="s">
        <v>266</v>
      </c>
      <c r="B87" s="15" t="s">
        <v>173</v>
      </c>
      <c r="C87" s="15">
        <v>1</v>
      </c>
      <c r="E87" s="15">
        <v>0</v>
      </c>
      <c r="G87" s="15">
        <v>1</v>
      </c>
      <c r="H87" s="15" t="s">
        <v>266</v>
      </c>
      <c r="I87" s="15">
        <v>0</v>
      </c>
      <c r="K87" s="23" t="s">
        <v>393</v>
      </c>
      <c r="L87" s="15" t="e" vm="224">
        <v>#VALUE!</v>
      </c>
      <c r="M87" s="22" t="e" cm="1" vm="88">
        <f t="array" ref="M87">_FV( L87,"Country/region",TRUE)</f>
        <v>#VALUE!</v>
      </c>
      <c r="N87" cm="1" vm="225">
        <f t="array" ref="N87">_FV( L87,"Latitude")</f>
        <v>-33.867777777777803</v>
      </c>
      <c r="O87" cm="1" vm="226">
        <f t="array" ref="O87">_FV( L87,"Longitude")</f>
        <v>151.21</v>
      </c>
    </row>
    <row r="88" spans="1:16" ht="16">
      <c r="A88" s="15" t="s">
        <v>267</v>
      </c>
      <c r="B88" s="15" t="s">
        <v>173</v>
      </c>
      <c r="C88" s="15">
        <v>1</v>
      </c>
      <c r="E88" s="15">
        <v>1</v>
      </c>
      <c r="F88" s="16" t="s">
        <v>268</v>
      </c>
      <c r="G88" s="15">
        <v>1</v>
      </c>
      <c r="H88" s="16" t="s">
        <v>269</v>
      </c>
      <c r="I88" s="15">
        <v>0</v>
      </c>
      <c r="K88" s="23" t="s">
        <v>394</v>
      </c>
      <c r="L88" s="15" t="e" vm="227">
        <v>#VALUE!</v>
      </c>
      <c r="M88" s="22" t="e" cm="1" vm="88">
        <f t="array" ref="M88">_FV( L88,"Country/region",TRUE)</f>
        <v>#VALUE!</v>
      </c>
      <c r="N88" cm="1" vm="228">
        <f t="array" ref="N88">_FV( L88,"Latitude")</f>
        <v>-34.433055555556003</v>
      </c>
      <c r="O88" cm="1" vm="229">
        <f t="array" ref="O88">_FV( L88,"Longitude")</f>
        <v>150.88305555555999</v>
      </c>
    </row>
    <row r="89" spans="1:16" ht="16">
      <c r="A89" s="15" t="s">
        <v>270</v>
      </c>
      <c r="B89" s="15" t="s">
        <v>173</v>
      </c>
      <c r="C89" s="15">
        <v>1</v>
      </c>
      <c r="E89" s="15">
        <v>0</v>
      </c>
      <c r="G89" s="15">
        <v>1</v>
      </c>
      <c r="H89" s="16" t="s">
        <v>271</v>
      </c>
      <c r="I89" s="15">
        <v>0</v>
      </c>
      <c r="J89" s="15"/>
      <c r="K89" s="23" t="s">
        <v>393</v>
      </c>
      <c r="L89" s="15" t="e" vm="224">
        <v>#VALUE!</v>
      </c>
      <c r="M89" s="22" t="e" cm="1" vm="88">
        <f t="array" ref="M89">_FV( L89,"Country/region",TRUE)</f>
        <v>#VALUE!</v>
      </c>
      <c r="N89" cm="1" vm="225">
        <f t="array" ref="N89">_FV( L89,"Latitude")</f>
        <v>-33.867777777777803</v>
      </c>
      <c r="O89" cm="1" vm="226">
        <f t="array" ref="O89">_FV( L89,"Longitude")</f>
        <v>151.21</v>
      </c>
    </row>
    <row r="90" spans="1:16" ht="16">
      <c r="A90" s="15" t="s">
        <v>272</v>
      </c>
      <c r="B90" s="15" t="s">
        <v>173</v>
      </c>
      <c r="C90" s="15">
        <v>1</v>
      </c>
      <c r="E90" s="15">
        <v>1</v>
      </c>
      <c r="F90" s="16" t="s">
        <v>273</v>
      </c>
      <c r="G90" s="15">
        <v>1</v>
      </c>
      <c r="H90" s="16" t="s">
        <v>274</v>
      </c>
      <c r="I90" s="15">
        <v>0</v>
      </c>
      <c r="K90" s="23" t="s">
        <v>353</v>
      </c>
      <c r="L90" s="15" t="e" vm="87">
        <v>#VALUE!</v>
      </c>
      <c r="M90" s="22" t="e" cm="1" vm="88">
        <f t="array" ref="M90">_FV( L90,"Country/region",TRUE)</f>
        <v>#VALUE!</v>
      </c>
      <c r="N90" cm="1" vm="89">
        <f t="array" ref="N90">_FV( L90,"Latitude")</f>
        <v>-27.467777777778</v>
      </c>
      <c r="O90" cm="1" vm="90">
        <f t="array" ref="O90">_FV( L90,"Longitude")</f>
        <v>153.02777777777999</v>
      </c>
    </row>
    <row r="91" spans="1:16" ht="16">
      <c r="A91" s="15" t="s">
        <v>275</v>
      </c>
      <c r="B91" s="15" t="s">
        <v>173</v>
      </c>
      <c r="C91" s="15">
        <v>1</v>
      </c>
      <c r="E91" s="15">
        <v>1</v>
      </c>
      <c r="F91" s="16" t="s">
        <v>276</v>
      </c>
      <c r="G91" s="15">
        <v>1</v>
      </c>
      <c r="H91" s="19"/>
      <c r="I91" s="15">
        <v>0</v>
      </c>
      <c r="K91" s="23" t="s">
        <v>328</v>
      </c>
      <c r="L91" s="15" t="e" vm="230">
        <v>#VALUE!</v>
      </c>
      <c r="M91" s="22" t="e" vm="230">
        <v>#VALUE!</v>
      </c>
      <c r="N91">
        <v>1.3119407974999999</v>
      </c>
      <c r="O91">
        <v>103.828957</v>
      </c>
      <c r="P91" s="22"/>
    </row>
    <row r="92" spans="1:16" ht="16">
      <c r="A92" s="15" t="s">
        <v>277</v>
      </c>
      <c r="B92" s="15" t="s">
        <v>173</v>
      </c>
      <c r="C92" s="15">
        <v>1</v>
      </c>
      <c r="E92" s="15">
        <v>1</v>
      </c>
      <c r="F92" s="16" t="s">
        <v>278</v>
      </c>
      <c r="G92" s="15">
        <v>1</v>
      </c>
      <c r="H92" s="16" t="s">
        <v>279</v>
      </c>
      <c r="I92" s="15">
        <v>0</v>
      </c>
      <c r="K92" s="23" t="s">
        <v>280</v>
      </c>
      <c r="L92" s="15" t="e" vm="231">
        <v>#VALUE!</v>
      </c>
      <c r="M92" s="22" t="e" cm="1" vm="15">
        <f t="array" ref="M92">_FV( L92,"Country/region",TRUE)</f>
        <v>#VALUE!</v>
      </c>
      <c r="N92" cm="1" vm="232">
        <f t="array" ref="N92">_FV( L92,"Latitude")</f>
        <v>33.756944444444002</v>
      </c>
      <c r="O92" cm="1" vm="233">
        <f t="array" ref="O92">_FV( L92,"Longitude")</f>
        <v>-84.390277777777996</v>
      </c>
    </row>
    <row r="93" spans="1:16" ht="16">
      <c r="A93" s="15" t="s">
        <v>281</v>
      </c>
      <c r="B93" s="15" t="s">
        <v>173</v>
      </c>
      <c r="C93" s="15">
        <v>1</v>
      </c>
      <c r="E93" s="15">
        <v>0</v>
      </c>
      <c r="G93" s="15">
        <v>1</v>
      </c>
      <c r="H93" s="19"/>
      <c r="I93" s="23">
        <v>0</v>
      </c>
      <c r="K93" s="23" t="s">
        <v>393</v>
      </c>
      <c r="L93" s="15" t="e" vm="224">
        <v>#VALUE!</v>
      </c>
      <c r="M93" s="22" t="e" cm="1" vm="88">
        <f t="array" ref="M93">_FV( L93,"Country/region",TRUE)</f>
        <v>#VALUE!</v>
      </c>
      <c r="N93" cm="1" vm="225">
        <f t="array" ref="N93">_FV( L93,"Latitude")</f>
        <v>-33.867777777777803</v>
      </c>
      <c r="O93" cm="1" vm="226">
        <f t="array" ref="O93">_FV( L93,"Longitude")</f>
        <v>151.21</v>
      </c>
    </row>
    <row r="94" spans="1:16" ht="16">
      <c r="A94" s="15" t="s">
        <v>282</v>
      </c>
      <c r="B94" s="15" t="s">
        <v>173</v>
      </c>
      <c r="C94" s="15">
        <v>1</v>
      </c>
      <c r="E94" s="15">
        <v>0</v>
      </c>
      <c r="G94" s="15">
        <v>1</v>
      </c>
      <c r="H94" s="16" t="s">
        <v>283</v>
      </c>
      <c r="I94" s="15">
        <v>0</v>
      </c>
      <c r="K94" s="23" t="s">
        <v>284</v>
      </c>
      <c r="L94" s="15" t="e" vm="234">
        <v>#VALUE!</v>
      </c>
      <c r="M94" s="22" t="e" cm="1" vm="15">
        <f t="array" ref="M94">_FV( L94,"Country/region",TRUE)</f>
        <v>#VALUE!</v>
      </c>
      <c r="N94" cm="1" vm="235">
        <f t="array" ref="N94">_FV( L94,"Latitude")</f>
        <v>47.606209999999997</v>
      </c>
      <c r="O94" cm="1" vm="236">
        <f t="array" ref="O94">_FV( L94,"Longitude")</f>
        <v>-122.33207</v>
      </c>
    </row>
    <row r="95" spans="1:16" ht="16">
      <c r="A95" s="15" t="s">
        <v>285</v>
      </c>
      <c r="B95" s="15" t="s">
        <v>173</v>
      </c>
      <c r="C95" s="15">
        <v>1</v>
      </c>
      <c r="D95" s="15"/>
      <c r="E95" s="15">
        <v>1</v>
      </c>
      <c r="F95" s="15"/>
      <c r="G95" s="15">
        <v>1</v>
      </c>
      <c r="I95" s="15">
        <v>0</v>
      </c>
      <c r="J95" s="15"/>
      <c r="K95" s="23" t="s">
        <v>286</v>
      </c>
      <c r="L95" s="15" t="e" vm="237">
        <v>#VALUE!</v>
      </c>
      <c r="M95" s="22" t="e" cm="1" vm="15">
        <f t="array" ref="M95">_FV( L95,"Country/region",TRUE)</f>
        <v>#VALUE!</v>
      </c>
      <c r="N95" cm="1" vm="238">
        <f t="array" ref="N95">_FV( L95,"Latitude")</f>
        <v>25.783333333333001</v>
      </c>
      <c r="O95" cm="1" vm="239">
        <f t="array" ref="O95">_FV( L95,"Longitude")</f>
        <v>-80.216666666666995</v>
      </c>
    </row>
    <row r="96" spans="1:16" ht="16">
      <c r="A96" s="15" t="s">
        <v>287</v>
      </c>
      <c r="B96" s="15" t="s">
        <v>173</v>
      </c>
      <c r="C96" s="15">
        <v>1</v>
      </c>
      <c r="E96" s="15">
        <v>1</v>
      </c>
      <c r="F96" s="16" t="s">
        <v>288</v>
      </c>
      <c r="G96" s="15">
        <v>0</v>
      </c>
      <c r="I96" s="15">
        <v>1</v>
      </c>
      <c r="J96" s="16" t="s">
        <v>289</v>
      </c>
      <c r="K96" s="23" t="s">
        <v>290</v>
      </c>
      <c r="L96" s="15" t="e" vm="240">
        <v>#VALUE!</v>
      </c>
      <c r="M96" s="22" t="e" cm="1" vm="15">
        <f t="array" ref="M96">_FV( L96,"Country/region",TRUE)</f>
        <v>#VALUE!</v>
      </c>
      <c r="N96" cm="1" vm="241">
        <f t="array" ref="N96">_FV( L96,"Latitude")</f>
        <v>32.715000000000003</v>
      </c>
      <c r="O96" cm="1" vm="242">
        <f t="array" ref="O96">_FV( L96,"Longitude")</f>
        <v>-117.16249999999999</v>
      </c>
    </row>
    <row r="97" spans="1:15" ht="16">
      <c r="A97" s="15" t="s">
        <v>291</v>
      </c>
      <c r="B97" s="15" t="s">
        <v>173</v>
      </c>
      <c r="C97" s="15">
        <v>1</v>
      </c>
      <c r="E97" s="15">
        <v>0</v>
      </c>
      <c r="G97" s="15">
        <v>0</v>
      </c>
      <c r="I97" s="15">
        <v>0</v>
      </c>
      <c r="K97" s="23" t="s">
        <v>395</v>
      </c>
      <c r="L97" s="15" t="e" vm="243">
        <v>#VALUE!</v>
      </c>
      <c r="M97" s="22" t="e" cm="1" vm="51">
        <f t="array" ref="M97">_FV( L97,"Country/region",TRUE)</f>
        <v>#VALUE!</v>
      </c>
      <c r="N97" cm="1" vm="244">
        <f t="array" ref="N97">_FV( L97,"Latitude")</f>
        <v>44.647777777778003</v>
      </c>
      <c r="O97" cm="1" vm="245">
        <f t="array" ref="O97">_FV( L97,"Longitude")</f>
        <v>-63.571388888888997</v>
      </c>
    </row>
    <row r="98" spans="1:15" ht="16">
      <c r="A98" s="15" t="s">
        <v>292</v>
      </c>
      <c r="B98" s="15" t="s">
        <v>173</v>
      </c>
      <c r="C98" s="15">
        <v>1</v>
      </c>
      <c r="E98" s="15">
        <v>1</v>
      </c>
      <c r="F98" s="16" t="s">
        <v>293</v>
      </c>
      <c r="G98" s="15">
        <v>1</v>
      </c>
      <c r="H98" s="16" t="s">
        <v>294</v>
      </c>
      <c r="I98" s="15">
        <v>0</v>
      </c>
      <c r="K98" s="23" t="s">
        <v>396</v>
      </c>
      <c r="L98" s="15" t="e" vm="246">
        <v>#VALUE!</v>
      </c>
      <c r="M98" s="22" t="e" cm="1" vm="64">
        <f t="array" ref="M98">_FV( L98,"Country/region",TRUE)</f>
        <v>#VALUE!</v>
      </c>
      <c r="N98" cm="1" vm="247">
        <f t="array" ref="N98">_FV( L98,"Latitude")</f>
        <v>49.016666666667</v>
      </c>
      <c r="O98" cm="1" vm="248">
        <f t="array" ref="O98">_FV( L98,"Longitude")</f>
        <v>8.4</v>
      </c>
    </row>
    <row r="99" spans="1:15" ht="16">
      <c r="A99" s="15" t="s">
        <v>295</v>
      </c>
      <c r="B99" s="15" t="s">
        <v>173</v>
      </c>
      <c r="C99" s="15">
        <v>1</v>
      </c>
      <c r="E99" s="15">
        <v>1</v>
      </c>
      <c r="F99" s="16" t="s">
        <v>296</v>
      </c>
      <c r="G99" s="15">
        <v>1</v>
      </c>
      <c r="H99" s="16" t="s">
        <v>297</v>
      </c>
      <c r="I99" s="15">
        <v>1</v>
      </c>
      <c r="J99" s="16" t="s">
        <v>298</v>
      </c>
      <c r="K99" s="23" t="s">
        <v>333</v>
      </c>
      <c r="L99" s="15" t="e" vm="13">
        <v>#VALUE!</v>
      </c>
      <c r="M99" s="22" t="e" cm="1" vm="2">
        <f t="array" ref="M99">_FV( L99,"Country/region",TRUE)</f>
        <v>#VALUE!</v>
      </c>
      <c r="N99">
        <v>37.548772165737297</v>
      </c>
      <c r="O99">
        <v>126.9940363</v>
      </c>
    </row>
    <row r="100" spans="1:15" ht="16">
      <c r="A100" s="15" t="s">
        <v>299</v>
      </c>
      <c r="B100" s="15" t="s">
        <v>173</v>
      </c>
      <c r="C100" s="15">
        <v>1</v>
      </c>
      <c r="E100" s="15">
        <v>1</v>
      </c>
      <c r="F100" s="16" t="s">
        <v>300</v>
      </c>
      <c r="G100" s="15">
        <v>1</v>
      </c>
      <c r="H100" s="16" t="s">
        <v>301</v>
      </c>
      <c r="I100" s="15">
        <v>0</v>
      </c>
      <c r="K100" s="23" t="s">
        <v>381</v>
      </c>
      <c r="L100" s="15" t="e" vm="189">
        <v>#VALUE!</v>
      </c>
      <c r="M100" s="22" t="e" cm="1" vm="10">
        <f t="array" ref="M100">_FV( L100,"Country/region",TRUE)</f>
        <v>#VALUE!</v>
      </c>
      <c r="N100">
        <v>39.936311117999999</v>
      </c>
      <c r="O100">
        <v>116.400156</v>
      </c>
    </row>
    <row r="101" spans="1:15" ht="16">
      <c r="A101" s="15" t="s">
        <v>302</v>
      </c>
      <c r="B101" s="23" t="s">
        <v>173</v>
      </c>
      <c r="C101" s="15">
        <v>1</v>
      </c>
      <c r="E101" s="15">
        <v>1</v>
      </c>
      <c r="F101" s="16" t="s">
        <v>303</v>
      </c>
      <c r="G101" s="15">
        <v>1</v>
      </c>
      <c r="H101" s="19" t="s">
        <v>304</v>
      </c>
      <c r="I101" s="15">
        <v>0</v>
      </c>
      <c r="J101" s="15"/>
      <c r="K101" s="23" t="s">
        <v>381</v>
      </c>
      <c r="L101" s="15" t="e" vm="189">
        <v>#VALUE!</v>
      </c>
      <c r="M101" s="22" t="e" cm="1" vm="10">
        <f t="array" ref="M101">_FV( L101,"Country/region",TRUE)</f>
        <v>#VALUE!</v>
      </c>
      <c r="N101">
        <v>39.936311117999999</v>
      </c>
      <c r="O101">
        <v>116.400156</v>
      </c>
    </row>
    <row r="102" spans="1:15" ht="16">
      <c r="A102" s="15" t="s">
        <v>305</v>
      </c>
      <c r="B102" s="15" t="s">
        <v>173</v>
      </c>
      <c r="C102" s="15">
        <v>1</v>
      </c>
      <c r="E102" s="15">
        <v>1</v>
      </c>
      <c r="F102" s="16" t="s">
        <v>306</v>
      </c>
      <c r="G102" s="15">
        <v>0</v>
      </c>
      <c r="I102" s="15">
        <v>1</v>
      </c>
      <c r="J102" s="16" t="s">
        <v>307</v>
      </c>
      <c r="K102" s="23" t="s">
        <v>397</v>
      </c>
      <c r="L102" s="15" t="e" vm="249">
        <v>#VALUE!</v>
      </c>
      <c r="M102" s="22" t="e" cm="1" vm="64">
        <f t="array" ref="M102">_FV( L102,"Country/region",TRUE)</f>
        <v>#VALUE!</v>
      </c>
      <c r="N102" cm="1" vm="250">
        <f t="array" ref="N102">_FV( L102,"Latitude")</f>
        <v>50.776206999999999</v>
      </c>
      <c r="O102" cm="1" vm="251">
        <f t="array" ref="O102">_FV( L102,"Longitude")</f>
        <v>6.0837880000000002</v>
      </c>
    </row>
    <row r="103" spans="1:15" ht="16">
      <c r="A103" s="15" t="s">
        <v>308</v>
      </c>
      <c r="B103" s="23" t="s">
        <v>173</v>
      </c>
      <c r="C103" s="15">
        <v>1</v>
      </c>
      <c r="D103" s="16" t="s">
        <v>309</v>
      </c>
      <c r="E103" s="15">
        <v>0</v>
      </c>
      <c r="G103" s="15">
        <v>1</v>
      </c>
      <c r="H103" s="16" t="s">
        <v>310</v>
      </c>
      <c r="I103" s="15">
        <v>1</v>
      </c>
      <c r="J103" s="16" t="s">
        <v>311</v>
      </c>
      <c r="K103" s="23" t="s">
        <v>398</v>
      </c>
      <c r="L103" s="15" t="e" vm="252">
        <v>#VALUE!</v>
      </c>
      <c r="M103" s="22" t="e" cm="1" vm="6">
        <f t="array" ref="M103">_FV( L103,"Country/region",TRUE)</f>
        <v>#VALUE!</v>
      </c>
      <c r="N103" cm="1" vm="253">
        <f t="array" ref="N103">_FV( L103,"Latitude")</f>
        <v>36.083472222222198</v>
      </c>
      <c r="O103" cm="1" vm="254">
        <f t="array" ref="O103">_FV( L103,"Longitude")</f>
        <v>140.07644444444401</v>
      </c>
    </row>
    <row r="104" spans="1:15" ht="16">
      <c r="A104" s="24" t="s">
        <v>399</v>
      </c>
      <c r="B104" s="24" t="s">
        <v>173</v>
      </c>
      <c r="C104" s="24">
        <v>0</v>
      </c>
      <c r="E104" s="24">
        <v>0</v>
      </c>
      <c r="G104" s="24">
        <v>1</v>
      </c>
      <c r="H104" s="25" t="s">
        <v>400</v>
      </c>
      <c r="I104" s="24">
        <v>0</v>
      </c>
      <c r="K104" s="24" t="s">
        <v>401</v>
      </c>
      <c r="L104" s="24" t="e" vm="255">
        <v>#VALUE!</v>
      </c>
      <c r="M104" s="22" t="e" cm="1" vm="15">
        <f t="array" ref="M104">_FV( L104,"Country/region",TRUE)</f>
        <v>#VALUE!</v>
      </c>
      <c r="N104" cm="1" vm="256">
        <f t="array" ref="N104">_FV( L104,"Latitude")</f>
        <v>39.962222222222202</v>
      </c>
      <c r="O104" cm="1" vm="257">
        <f t="array" ref="O104">_FV( L104,"Longitude")</f>
        <v>-83.000555555555593</v>
      </c>
    </row>
    <row r="105" spans="1:15" ht="15" customHeight="1">
      <c r="A105" s="24" t="s">
        <v>402</v>
      </c>
      <c r="B105" s="24" t="s">
        <v>173</v>
      </c>
      <c r="C105" s="24">
        <v>0</v>
      </c>
      <c r="E105" s="24">
        <v>0</v>
      </c>
      <c r="G105" s="24">
        <v>1</v>
      </c>
      <c r="H105" s="25" t="s">
        <v>403</v>
      </c>
      <c r="I105" s="24">
        <v>0</v>
      </c>
      <c r="K105" s="24" t="s">
        <v>404</v>
      </c>
      <c r="L105" s="24" t="e" vm="258">
        <v>#VALUE!</v>
      </c>
      <c r="M105" s="22" t="e" cm="1" vm="15">
        <f t="array" ref="M105">_FV( L105,"Country/region",TRUE)</f>
        <v>#VALUE!</v>
      </c>
      <c r="N105" cm="1" vm="259">
        <f t="array" ref="N105">_FV( L105,"Latitude")</f>
        <v>36.113444444444397</v>
      </c>
      <c r="O105" cm="1" vm="260">
        <f t="array" ref="O105">_FV( L105,"Longitude")</f>
        <v>-97.058638888888893</v>
      </c>
    </row>
    <row r="106" spans="1:15" ht="15" customHeight="1">
      <c r="A106" s="24" t="s">
        <v>405</v>
      </c>
      <c r="B106" s="24" t="s">
        <v>173</v>
      </c>
      <c r="C106" s="24">
        <v>1</v>
      </c>
      <c r="D106" s="25" t="s">
        <v>406</v>
      </c>
      <c r="E106" s="24">
        <v>1</v>
      </c>
      <c r="F106" s="25" t="s">
        <v>407</v>
      </c>
      <c r="G106" s="24">
        <v>1</v>
      </c>
      <c r="H106" s="25" t="s">
        <v>408</v>
      </c>
      <c r="I106" s="24">
        <v>1</v>
      </c>
      <c r="J106" s="25" t="s">
        <v>409</v>
      </c>
      <c r="K106" s="24" t="s">
        <v>410</v>
      </c>
      <c r="L106" s="24" t="e" vm="261">
        <v>#VALUE!</v>
      </c>
      <c r="M106" s="22" t="e" cm="1" vm="15">
        <f t="array" ref="M106">_FV( L106,"Country/region",TRUE)</f>
        <v>#VALUE!</v>
      </c>
      <c r="N106" cm="1" vm="262">
        <f t="array" ref="N106">_FV( L106,"Latitude")</f>
        <v>33.425555555555597</v>
      </c>
      <c r="O106" cm="1" vm="263">
        <f t="array" ref="O106">_FV( L106,"Longitude")</f>
        <v>-111.94</v>
      </c>
    </row>
    <row r="107" spans="1:15" ht="15" customHeight="1">
      <c r="A107" s="24" t="s">
        <v>411</v>
      </c>
      <c r="B107" s="24" t="s">
        <v>173</v>
      </c>
      <c r="C107" s="24">
        <v>0</v>
      </c>
      <c r="E107" s="24">
        <v>0</v>
      </c>
      <c r="G107" s="24">
        <v>1</v>
      </c>
      <c r="H107" s="25" t="s">
        <v>412</v>
      </c>
      <c r="I107" s="24">
        <v>0</v>
      </c>
      <c r="K107" s="24" t="s">
        <v>413</v>
      </c>
      <c r="L107" s="24" t="e" vm="264">
        <v>#VALUE!</v>
      </c>
      <c r="M107" s="22" t="e" cm="1" vm="15">
        <f t="array" ref="M107">_FV( L107,"Country/region",TRUE)</f>
        <v>#VALUE!</v>
      </c>
      <c r="N107">
        <v>38.648336998842801</v>
      </c>
      <c r="O107">
        <v>-90.310796203077999</v>
      </c>
    </row>
    <row r="108" spans="1:15" ht="15" customHeight="1">
      <c r="A108" s="24" t="s">
        <v>414</v>
      </c>
      <c r="B108" s="24" t="s">
        <v>173</v>
      </c>
      <c r="C108" s="24">
        <v>0</v>
      </c>
      <c r="E108" s="24">
        <v>1</v>
      </c>
      <c r="F108" s="25" t="s">
        <v>415</v>
      </c>
      <c r="G108" s="24">
        <v>0</v>
      </c>
      <c r="I108" s="24">
        <v>0</v>
      </c>
      <c r="K108" s="24" t="s">
        <v>416</v>
      </c>
      <c r="L108" s="24" t="e" vm="265">
        <v>#VALUE!</v>
      </c>
      <c r="M108" s="22" t="e" cm="1" vm="15">
        <f t="array" ref="M108">_FV( L108,"Country/region",TRUE)</f>
        <v>#VALUE!</v>
      </c>
      <c r="N108" cm="1" vm="266">
        <f t="array" ref="N108">_FV( L108,"Latitude")</f>
        <v>34.685000000000002</v>
      </c>
      <c r="O108" cm="1" vm="267">
        <f t="array" ref="O108">_FV( L108,"Longitude")</f>
        <v>-82.814722222222002</v>
      </c>
    </row>
    <row r="109" spans="1:15" ht="15" customHeight="1">
      <c r="A109" s="26" t="s">
        <v>417</v>
      </c>
      <c r="B109" s="26" t="s">
        <v>173</v>
      </c>
      <c r="C109" s="26">
        <v>0</v>
      </c>
      <c r="D109" s="26"/>
      <c r="E109" s="26">
        <v>0</v>
      </c>
      <c r="F109" s="26"/>
      <c r="G109" s="26">
        <v>1</v>
      </c>
      <c r="H109" s="28" t="s">
        <v>418</v>
      </c>
      <c r="I109" s="26">
        <v>0</v>
      </c>
      <c r="J109" s="26"/>
      <c r="K109" s="26" t="s">
        <v>419</v>
      </c>
      <c r="L109" s="26" t="e" vm="268">
        <v>#VALUE!</v>
      </c>
      <c r="M109" s="22" t="e" cm="1" vm="15">
        <f t="array" ref="M109">_FV( L109,"Country/region",TRUE)</f>
        <v>#VALUE!</v>
      </c>
      <c r="N109" cm="1" vm="269">
        <f t="array" ref="N109">_FV( L109,"Latitude")</f>
        <v>30.601388888889002</v>
      </c>
      <c r="O109" cm="1" vm="270">
        <f t="array" ref="O109">_FV( L109,"Longitude")</f>
        <v>-96.314444444444007</v>
      </c>
    </row>
    <row r="110" spans="1:15" ht="15" customHeight="1">
      <c r="A110" s="26" t="s">
        <v>420</v>
      </c>
      <c r="B110" s="26" t="s">
        <v>173</v>
      </c>
      <c r="C110" s="26">
        <v>0</v>
      </c>
      <c r="D110" s="26"/>
      <c r="E110" s="26">
        <v>1</v>
      </c>
      <c r="F110" s="26"/>
      <c r="G110" s="26">
        <v>1</v>
      </c>
      <c r="H110" s="28" t="s">
        <v>421</v>
      </c>
      <c r="I110" s="26">
        <v>0</v>
      </c>
      <c r="J110" s="26"/>
      <c r="K110" s="26" t="s">
        <v>422</v>
      </c>
      <c r="L110" s="26" t="e" vm="271">
        <v>#VALUE!</v>
      </c>
      <c r="M110" s="22" t="e" cm="1" vm="88">
        <f t="array" ref="M110">_FV( L110,"Country/region",TRUE)</f>
        <v>#VALUE!</v>
      </c>
      <c r="N110" cm="1" vm="272">
        <f t="array" ref="N110">_FV( L110,"Latitude")</f>
        <v>-37.814166666666701</v>
      </c>
      <c r="O110" cm="1" vm="273">
        <f t="array" ref="O110">_FV( L110,"Longitude")</f>
        <v>144.963055555556</v>
      </c>
    </row>
    <row r="111" spans="1:15" ht="15" customHeight="1">
      <c r="A111" s="26" t="s">
        <v>423</v>
      </c>
      <c r="B111" s="26" t="s">
        <v>173</v>
      </c>
      <c r="C111" s="26">
        <v>0</v>
      </c>
      <c r="D111" s="26"/>
      <c r="E111" s="26">
        <v>1</v>
      </c>
      <c r="F111" s="28" t="s">
        <v>424</v>
      </c>
      <c r="G111" s="26">
        <v>0</v>
      </c>
      <c r="H111" s="26"/>
      <c r="I111" s="26">
        <v>1</v>
      </c>
      <c r="J111" s="28" t="s">
        <v>425</v>
      </c>
      <c r="K111" s="26" t="s">
        <v>426</v>
      </c>
      <c r="L111" s="26" t="e" vm="274">
        <v>#VALUE!</v>
      </c>
      <c r="M111" s="22" t="e" cm="1" vm="15">
        <f t="array" ref="M111">_FV( L111,"Country/region",TRUE)</f>
        <v>#VALUE!</v>
      </c>
      <c r="N111" cm="1" vm="275">
        <f t="array" ref="N111">_FV( L111,"Latitude")</f>
        <v>39.952777777778003</v>
      </c>
      <c r="O111" cm="1" vm="276">
        <f t="array" ref="O111">_FV( L111,"Longitude")</f>
        <v>-75.163611111110995</v>
      </c>
    </row>
    <row r="112" spans="1:15" ht="15" customHeight="1">
      <c r="A112" s="26" t="s">
        <v>427</v>
      </c>
      <c r="B112" s="26" t="s">
        <v>173</v>
      </c>
      <c r="C112" s="26">
        <v>0</v>
      </c>
      <c r="D112" s="26"/>
      <c r="E112" s="26">
        <v>1</v>
      </c>
      <c r="F112" s="27" t="s">
        <v>428</v>
      </c>
      <c r="G112" s="26">
        <v>0</v>
      </c>
      <c r="H112" s="26"/>
      <c r="I112" s="26">
        <v>0</v>
      </c>
      <c r="J112" s="26"/>
      <c r="K112" s="26" t="s">
        <v>429</v>
      </c>
      <c r="L112" s="26" t="e" vm="277">
        <v>#VALUE!</v>
      </c>
      <c r="M112" s="22" t="e" cm="1" vm="15">
        <f t="array" ref="M112">_FV( L112,"Country/region",TRUE)</f>
        <v>#VALUE!</v>
      </c>
      <c r="N112" cm="1" vm="278">
        <f t="array" ref="N112">_FV( L112,"Latitude")</f>
        <v>33.216666666667003</v>
      </c>
      <c r="O112" cm="1" vm="279">
        <f t="array" ref="O112">_FV( L112,"Longitude")</f>
        <v>-97.133333333332999</v>
      </c>
    </row>
    <row r="113" spans="1:15" ht="15" customHeight="1">
      <c r="A113" s="26" t="s">
        <v>430</v>
      </c>
      <c r="B113" s="26" t="s">
        <v>173</v>
      </c>
      <c r="C113" s="26">
        <v>1</v>
      </c>
      <c r="D113" s="27" t="s">
        <v>431</v>
      </c>
      <c r="E113" s="26">
        <v>0</v>
      </c>
      <c r="F113" s="26"/>
      <c r="G113" s="26">
        <v>1</v>
      </c>
      <c r="H113" s="27" t="s">
        <v>432</v>
      </c>
      <c r="I113" s="26">
        <v>0</v>
      </c>
      <c r="J113" s="26"/>
      <c r="K113" s="26" t="s">
        <v>433</v>
      </c>
      <c r="L113" s="26" t="e" vm="280">
        <v>#VALUE!</v>
      </c>
      <c r="M113" s="22" t="e" cm="1" vm="15">
        <f t="array" ref="M113">_FV( L113,"Country/region",TRUE)</f>
        <v>#VALUE!</v>
      </c>
      <c r="N113" cm="1" vm="281">
        <f t="array" ref="N113">_FV( L113,"Latitude")</f>
        <v>37.948888888889002</v>
      </c>
      <c r="O113" cm="1" vm="282">
        <f t="array" ref="O113">_FV( L113,"Longitude")</f>
        <v>-91.763055555555994</v>
      </c>
    </row>
    <row r="114" spans="1:15" ht="15" customHeight="1">
      <c r="A114" s="26" t="s">
        <v>434</v>
      </c>
      <c r="B114" s="26" t="s">
        <v>173</v>
      </c>
      <c r="C114" s="26">
        <v>0</v>
      </c>
      <c r="D114" s="26"/>
      <c r="E114" s="26">
        <v>0</v>
      </c>
      <c r="F114" s="26"/>
      <c r="G114" s="26">
        <v>1</v>
      </c>
      <c r="H114" s="27" t="s">
        <v>435</v>
      </c>
      <c r="I114" s="26">
        <v>0</v>
      </c>
      <c r="J114" s="26"/>
      <c r="K114" s="26" t="s">
        <v>436</v>
      </c>
      <c r="L114" s="26" t="e" vm="283">
        <v>#VALUE!</v>
      </c>
      <c r="M114" s="22" t="e" cm="1" vm="10">
        <f t="array" ref="M114">_FV( L114,"Country/region",TRUE)</f>
        <v>#VALUE!</v>
      </c>
      <c r="N114" cm="1" vm="284">
        <f t="array" ref="N114">_FV( L114,"Latitude")</f>
        <v>30.752199999999998</v>
      </c>
      <c r="O114" cm="1" vm="285">
        <f t="array" ref="O114">_FV( L114,"Longitude")</f>
        <v>120.75</v>
      </c>
    </row>
    <row r="115" spans="1:15" ht="15" customHeight="1">
      <c r="A115" s="26" t="s">
        <v>437</v>
      </c>
      <c r="B115" s="26" t="s">
        <v>173</v>
      </c>
      <c r="C115" s="26">
        <v>0</v>
      </c>
      <c r="D115" s="26"/>
      <c r="E115" s="26">
        <v>1</v>
      </c>
      <c r="F115" s="27" t="s">
        <v>438</v>
      </c>
      <c r="G115" s="26">
        <v>1</v>
      </c>
      <c r="H115" s="27" t="s">
        <v>439</v>
      </c>
      <c r="I115" s="26">
        <v>1</v>
      </c>
      <c r="J115" s="27" t="s">
        <v>440</v>
      </c>
      <c r="K115" s="26" t="s">
        <v>441</v>
      </c>
      <c r="L115" s="26" t="e" vm="286">
        <v>#VALUE!</v>
      </c>
      <c r="M115" s="22" t="e" cm="1" vm="64">
        <f t="array" ref="M115">_FV( L115,"Country/region",TRUE)</f>
        <v>#VALUE!</v>
      </c>
      <c r="N115" cm="1" vm="287">
        <f t="array" ref="N115">_FV( L115,"Latitude")</f>
        <v>51.962499999999999</v>
      </c>
      <c r="O115" cm="1" vm="288">
        <f t="array" ref="O115">_FV( L115,"Longitude")</f>
        <v>7.6255555555556001</v>
      </c>
    </row>
    <row r="116" spans="1:15" ht="15" customHeight="1">
      <c r="A116" s="26" t="s">
        <v>442</v>
      </c>
      <c r="B116" s="26" t="s">
        <v>173</v>
      </c>
      <c r="C116" s="26">
        <v>1</v>
      </c>
      <c r="D116" s="27" t="s">
        <v>443</v>
      </c>
      <c r="E116" s="26">
        <v>0</v>
      </c>
      <c r="F116" s="26"/>
      <c r="G116" s="26">
        <v>0</v>
      </c>
      <c r="H116" s="26"/>
      <c r="I116" s="26">
        <v>0</v>
      </c>
      <c r="J116" s="26"/>
      <c r="K116" s="26" t="s">
        <v>444</v>
      </c>
      <c r="L116" s="26" t="e" vm="289">
        <v>#VALUE!</v>
      </c>
      <c r="M116" s="22" t="e" cm="1" vm="290">
        <f t="array" ref="M116">_FV( L116,"Country/region",TRUE)</f>
        <v>#VALUE!</v>
      </c>
      <c r="N116" cm="1" vm="291">
        <f t="array" ref="N116">_FV( L116,"Latitude")</f>
        <v>-33.925277777777801</v>
      </c>
      <c r="O116" cm="1" vm="292">
        <f t="array" ref="O116">_FV( L116,"Longitude")</f>
        <v>18.4238888888889</v>
      </c>
    </row>
    <row r="117" spans="1:15" ht="15" customHeight="1">
      <c r="A117" s="26" t="s">
        <v>445</v>
      </c>
      <c r="B117" s="26" t="s">
        <v>327</v>
      </c>
      <c r="C117" s="26">
        <v>0</v>
      </c>
      <c r="D117" s="26"/>
      <c r="E117" s="26">
        <v>1</v>
      </c>
      <c r="F117" s="27" t="s">
        <v>446</v>
      </c>
      <c r="G117" s="26">
        <v>0</v>
      </c>
      <c r="H117" s="26"/>
      <c r="I117" s="26">
        <v>0</v>
      </c>
      <c r="J117" s="26"/>
      <c r="K117" s="26" t="s">
        <v>447</v>
      </c>
      <c r="L117" s="26" t="e" vm="293">
        <v>#VALUE!</v>
      </c>
      <c r="M117" s="22" t="e" cm="1" vm="15">
        <f t="array" ref="M117">_FV( L117,"Country/region",TRUE)</f>
        <v>#VALUE!</v>
      </c>
      <c r="N117" cm="1" vm="294">
        <f t="array" ref="N117">_FV( L117,"Latitude")</f>
        <v>33.923333333332998</v>
      </c>
      <c r="O117" cm="1" vm="295">
        <f t="array" ref="O117">_FV( L117,"Longitude")</f>
        <v>-117.88888888888999</v>
      </c>
    </row>
    <row r="118" spans="1:15" ht="15" customHeight="1">
      <c r="A118" s="26" t="s">
        <v>448</v>
      </c>
      <c r="B118" s="26" t="s">
        <v>327</v>
      </c>
      <c r="C118" s="26">
        <v>0</v>
      </c>
      <c r="D118" s="26"/>
      <c r="E118" s="26">
        <v>0</v>
      </c>
      <c r="F118" s="26"/>
      <c r="G118" s="26">
        <v>1</v>
      </c>
      <c r="H118" s="28" t="s">
        <v>492</v>
      </c>
      <c r="I118" s="26">
        <v>0</v>
      </c>
      <c r="J118" s="26"/>
      <c r="K118" s="26" t="s">
        <v>337</v>
      </c>
      <c r="L118" s="26" t="e" vm="28">
        <v>#VALUE!</v>
      </c>
      <c r="M118" s="22" t="e" cm="1" vm="15">
        <f t="array" ref="M118">_FV( L118,"Country/region",TRUE)</f>
        <v>#VALUE!</v>
      </c>
      <c r="N118" cm="1" vm="29">
        <f t="array" ref="N118">_FV( L118,"Latitude")</f>
        <v>37.392777777778001</v>
      </c>
      <c r="O118" cm="1" vm="30">
        <f t="array" ref="O118">_FV( L118,"Longitude")</f>
        <v>-122.04194444444001</v>
      </c>
    </row>
    <row r="119" spans="1:15" ht="15" customHeight="1">
      <c r="A119" s="26" t="s">
        <v>449</v>
      </c>
      <c r="B119" s="26" t="s">
        <v>327</v>
      </c>
      <c r="C119" s="26">
        <v>1</v>
      </c>
      <c r="D119" s="27" t="s">
        <v>450</v>
      </c>
      <c r="E119" s="26">
        <v>0</v>
      </c>
      <c r="F119" s="26"/>
      <c r="G119" s="26">
        <v>0</v>
      </c>
      <c r="H119" s="26"/>
      <c r="I119" s="26">
        <v>0</v>
      </c>
      <c r="J119" s="26"/>
      <c r="K119" s="26" t="s">
        <v>451</v>
      </c>
      <c r="L119" s="26" t="e" vm="296">
        <v>#VALUE!</v>
      </c>
      <c r="M119" s="22" t="e" cm="1" vm="297">
        <f t="array" ref="M119">_FV( L119,"Country/region",TRUE)</f>
        <v>#VALUE!</v>
      </c>
      <c r="N119" cm="1" vm="298">
        <f t="array" ref="N119">_FV( L119,"Latitude")</f>
        <v>19.0758333333333</v>
      </c>
      <c r="O119" cm="1" vm="299">
        <f t="array" ref="O119">_FV( L119,"Longitude")</f>
        <v>72.877499999999998</v>
      </c>
    </row>
    <row r="120" spans="1:15" ht="15" customHeight="1">
      <c r="A120" s="26" t="s">
        <v>452</v>
      </c>
      <c r="B120" s="26" t="s">
        <v>327</v>
      </c>
      <c r="C120" s="26">
        <v>0</v>
      </c>
      <c r="D120" s="26"/>
      <c r="E120" s="26">
        <v>1</v>
      </c>
      <c r="F120" s="27" t="s">
        <v>453</v>
      </c>
      <c r="G120" s="26">
        <v>0</v>
      </c>
      <c r="H120" s="26"/>
      <c r="I120" s="26">
        <v>0</v>
      </c>
      <c r="J120" s="26"/>
      <c r="K120" s="26" t="s">
        <v>454</v>
      </c>
      <c r="L120" s="26" t="e" vm="300">
        <v>#VALUE!</v>
      </c>
      <c r="M120" s="22" t="e" cm="1" vm="64">
        <f t="array" ref="M120">_FV( L120,"Country/region",TRUE)</f>
        <v>#VALUE!</v>
      </c>
      <c r="N120">
        <v>52.499738576043697</v>
      </c>
      <c r="O120">
        <v>13.426105040987601</v>
      </c>
    </row>
    <row r="121" spans="1:15" ht="15" customHeight="1">
      <c r="A121" s="26" t="s">
        <v>455</v>
      </c>
      <c r="B121" s="26" t="s">
        <v>327</v>
      </c>
      <c r="C121" s="26">
        <v>0</v>
      </c>
      <c r="D121" s="26"/>
      <c r="E121" s="26">
        <v>0</v>
      </c>
      <c r="F121" s="26"/>
      <c r="G121" s="26">
        <v>0</v>
      </c>
      <c r="H121" s="26"/>
      <c r="I121" s="26">
        <v>1</v>
      </c>
      <c r="J121" s="27" t="s">
        <v>456</v>
      </c>
      <c r="K121" s="26" t="s">
        <v>457</v>
      </c>
      <c r="L121" s="26" t="e" vm="301">
        <v>#VALUE!</v>
      </c>
      <c r="M121" s="22" t="e" cm="1" vm="51">
        <f t="array" ref="M121">_FV( L121,"Country/region",TRUE)</f>
        <v>#VALUE!</v>
      </c>
      <c r="N121">
        <v>43.7033710256745</v>
      </c>
      <c r="O121">
        <v>-79.415700245132399</v>
      </c>
    </row>
    <row r="122" spans="1:15" ht="15" customHeight="1">
      <c r="A122" s="26" t="s">
        <v>458</v>
      </c>
      <c r="B122" s="26" t="s">
        <v>327</v>
      </c>
      <c r="C122" s="26">
        <v>0</v>
      </c>
      <c r="D122" s="26"/>
      <c r="E122" s="26">
        <v>0</v>
      </c>
      <c r="F122" s="26"/>
      <c r="G122" s="26">
        <v>0</v>
      </c>
      <c r="H122" s="26"/>
      <c r="I122" s="26">
        <v>1</v>
      </c>
      <c r="J122" s="27" t="s">
        <v>459</v>
      </c>
      <c r="K122" s="26" t="s">
        <v>460</v>
      </c>
      <c r="L122" s="26" t="e" vm="302">
        <v>#VALUE!</v>
      </c>
      <c r="M122" s="22" t="e" cm="1" vm="15">
        <f t="array" ref="M122">_FV( L122,"Country/region",TRUE)</f>
        <v>#VALUE!</v>
      </c>
      <c r="N122" cm="1" vm="303">
        <f t="array" ref="N122">_FV( L122,"Latitude")</f>
        <v>29.976111111111098</v>
      </c>
      <c r="O122" cm="1" vm="304">
        <f t="array" ref="O122">_FV( L122,"Longitude")</f>
        <v>-90.078333333333305</v>
      </c>
    </row>
    <row r="123" spans="1:15" ht="15" customHeight="1">
      <c r="A123" s="26" t="s">
        <v>461</v>
      </c>
      <c r="B123" s="26" t="s">
        <v>173</v>
      </c>
      <c r="C123" s="26">
        <v>0</v>
      </c>
      <c r="D123" s="26"/>
      <c r="E123" s="26">
        <v>1</v>
      </c>
      <c r="F123" s="27" t="s">
        <v>462</v>
      </c>
      <c r="G123" s="26">
        <v>0</v>
      </c>
      <c r="H123" s="26"/>
      <c r="I123" s="26">
        <v>0</v>
      </c>
      <c r="J123" s="26"/>
      <c r="K123" s="26" t="s">
        <v>463</v>
      </c>
      <c r="L123" s="26" t="e" vm="305">
        <v>#VALUE!</v>
      </c>
      <c r="M123" s="22" t="e" cm="1" vm="297">
        <f t="array" ref="M123">_FV( L123,"Country/region",TRUE)</f>
        <v>#VALUE!</v>
      </c>
      <c r="N123" cm="1" vm="306">
        <f t="array" ref="N123">_FV( L123,"Latitude")</f>
        <v>28.496152777778001</v>
      </c>
      <c r="O123" cm="1" vm="307">
        <f t="array" ref="O123">_FV( L123,"Longitude")</f>
        <v>77.536011111110994</v>
      </c>
    </row>
    <row r="124" spans="1:15" ht="15" customHeight="1">
      <c r="A124" s="26" t="s">
        <v>464</v>
      </c>
      <c r="B124" s="26" t="s">
        <v>173</v>
      </c>
      <c r="C124" s="26">
        <v>1</v>
      </c>
      <c r="D124" s="27" t="s">
        <v>465</v>
      </c>
      <c r="E124" s="26">
        <v>1</v>
      </c>
      <c r="F124" s="27" t="s">
        <v>465</v>
      </c>
      <c r="G124" s="26">
        <v>1</v>
      </c>
      <c r="H124" s="27" t="s">
        <v>466</v>
      </c>
      <c r="I124" s="26">
        <v>0</v>
      </c>
      <c r="J124" s="26"/>
      <c r="K124" s="26" t="s">
        <v>467</v>
      </c>
      <c r="L124" s="26" t="e" vm="296">
        <v>#VALUE!</v>
      </c>
      <c r="M124" s="22" t="e" cm="1" vm="297">
        <f t="array" ref="M124">_FV( L124,"Country/region",TRUE)</f>
        <v>#VALUE!</v>
      </c>
      <c r="N124" cm="1" vm="298">
        <f t="array" ref="N124">_FV( L124,"Latitude")</f>
        <v>19.0758333333333</v>
      </c>
      <c r="O124" cm="1" vm="299">
        <f t="array" ref="O124">_FV( L124,"Longitude")</f>
        <v>72.877499999999998</v>
      </c>
    </row>
    <row r="125" spans="1:15" ht="15" customHeight="1">
      <c r="A125" s="26" t="s">
        <v>468</v>
      </c>
      <c r="B125" s="26" t="s">
        <v>327</v>
      </c>
      <c r="C125" s="26">
        <v>0</v>
      </c>
      <c r="D125" s="26"/>
      <c r="E125" s="26">
        <v>0</v>
      </c>
      <c r="F125" s="26"/>
      <c r="G125" s="26">
        <v>1</v>
      </c>
      <c r="H125" s="27" t="s">
        <v>469</v>
      </c>
      <c r="I125" s="26">
        <v>0</v>
      </c>
      <c r="J125" s="26"/>
      <c r="K125" s="26" t="s">
        <v>470</v>
      </c>
      <c r="L125" s="26" t="e" vm="308">
        <v>#VALUE!</v>
      </c>
      <c r="M125" s="22" t="e" cm="1" vm="51">
        <f t="array" ref="M125">_FV( L125,"Country/region",TRUE)</f>
        <v>#VALUE!</v>
      </c>
      <c r="N125" cm="1" vm="309">
        <f t="array" ref="N125">_FV( L125,"Latitude")</f>
        <v>49.260833333333302</v>
      </c>
      <c r="O125" cm="1" vm="310">
        <f t="array" ref="O125">_FV( L125,"Longitude")</f>
        <v>-123.11388888888899</v>
      </c>
    </row>
    <row r="126" spans="1:15" ht="15" customHeight="1">
      <c r="A126" s="26" t="s">
        <v>471</v>
      </c>
      <c r="B126" s="26" t="s">
        <v>173</v>
      </c>
      <c r="C126" s="26">
        <v>1</v>
      </c>
      <c r="D126" s="27" t="s">
        <v>472</v>
      </c>
      <c r="E126" s="26">
        <v>0</v>
      </c>
      <c r="F126" s="26"/>
      <c r="G126" s="26">
        <v>0</v>
      </c>
      <c r="H126" s="26"/>
      <c r="I126" s="26">
        <v>0</v>
      </c>
      <c r="J126" s="26"/>
      <c r="K126" s="26" t="s">
        <v>473</v>
      </c>
      <c r="L126" s="26" t="e" vm="311">
        <v>#VALUE!</v>
      </c>
      <c r="M126" s="22" t="e" cm="1" vm="15">
        <f t="array" ref="M126">_FV( L126,"Country/region",TRUE)</f>
        <v>#VALUE!</v>
      </c>
      <c r="N126" cm="1" vm="312">
        <f t="array" ref="N126">_FV( L126,"Latitude")</f>
        <v>39.162222222221999</v>
      </c>
      <c r="O126" cm="1" vm="313">
        <f t="array" ref="O126">_FV( L126,"Longitude")</f>
        <v>-86.529166666666995</v>
      </c>
    </row>
    <row r="127" spans="1:15" ht="15" customHeight="1">
      <c r="A127" s="26" t="s">
        <v>474</v>
      </c>
      <c r="B127" s="26" t="s">
        <v>327</v>
      </c>
      <c r="C127" s="26">
        <v>1</v>
      </c>
      <c r="D127" s="26"/>
      <c r="E127" s="26">
        <v>0</v>
      </c>
      <c r="F127" s="26"/>
      <c r="G127" s="26">
        <v>0</v>
      </c>
      <c r="H127" s="26"/>
      <c r="I127" s="26">
        <v>0</v>
      </c>
      <c r="J127" s="26"/>
      <c r="K127" s="26" t="s">
        <v>475</v>
      </c>
      <c r="L127" s="26" t="e" vm="314">
        <v>#VALUE!</v>
      </c>
      <c r="M127" s="26" t="e" vm="315">
        <v>#VALUE!</v>
      </c>
      <c r="N127" cm="1" vm="316">
        <f t="array" ref="N127">_FV( L127,"Latitude")</f>
        <v>59.329444444444</v>
      </c>
      <c r="O127" cm="1" vm="317">
        <f t="array" ref="O127">_FV( L127,"Longitude")</f>
        <v>18.068611111111</v>
      </c>
    </row>
    <row r="128" spans="1:15" ht="15" customHeight="1">
      <c r="A128" s="26" t="s">
        <v>476</v>
      </c>
      <c r="B128" s="26" t="s">
        <v>173</v>
      </c>
      <c r="C128" s="26">
        <v>0</v>
      </c>
      <c r="D128" s="26"/>
      <c r="E128" s="26">
        <v>1</v>
      </c>
      <c r="F128" s="27" t="s">
        <v>477</v>
      </c>
      <c r="G128" s="26">
        <v>1</v>
      </c>
      <c r="H128" s="27" t="s">
        <v>478</v>
      </c>
      <c r="I128" s="26">
        <v>0</v>
      </c>
      <c r="J128" s="26"/>
      <c r="K128" s="26" t="s">
        <v>479</v>
      </c>
      <c r="L128" s="26" t="e" vm="318">
        <v>#VALUE!</v>
      </c>
      <c r="M128" s="22" t="e" cm="1" vm="51">
        <f t="array" ref="M128">_FV( L128,"Country/region",TRUE)</f>
        <v>#VALUE!</v>
      </c>
      <c r="N128" cm="1" vm="319">
        <f t="array" ref="N128">_FV( L128,"Latitude")</f>
        <v>49.183300000000003</v>
      </c>
      <c r="O128" cm="1" vm="320">
        <f t="array" ref="O128">_FV( L128,"Longitude")</f>
        <v>-122.85</v>
      </c>
    </row>
    <row r="129" spans="1:15" ht="15" customHeight="1">
      <c r="A129" s="26" t="s">
        <v>480</v>
      </c>
      <c r="B129" s="26" t="s">
        <v>173</v>
      </c>
      <c r="C129" s="26">
        <v>1</v>
      </c>
      <c r="D129" s="27" t="s">
        <v>481</v>
      </c>
      <c r="E129" s="26">
        <v>0</v>
      </c>
      <c r="F129" s="26"/>
      <c r="G129" s="26">
        <v>1</v>
      </c>
      <c r="H129" s="27" t="s">
        <v>482</v>
      </c>
      <c r="I129" s="26">
        <v>0</v>
      </c>
      <c r="J129" s="26"/>
      <c r="K129" s="26" t="s">
        <v>483</v>
      </c>
      <c r="L129" s="26" t="e" vm="321">
        <v>#VALUE!</v>
      </c>
      <c r="M129" s="22" t="e" cm="1" vm="51">
        <f t="array" ref="M129">_FV( L129,"Country/region",TRUE)</f>
        <v>#VALUE!</v>
      </c>
      <c r="N129" cm="1" vm="322">
        <f t="array" ref="N129">_FV( L129,"Latitude")</f>
        <v>43.256666666667002</v>
      </c>
      <c r="O129" cm="1" vm="323">
        <f t="array" ref="O129">_FV( L129,"Longitude")</f>
        <v>-79.869166666666999</v>
      </c>
    </row>
    <row r="130" spans="1:15" ht="15" customHeight="1">
      <c r="A130" s="26" t="s">
        <v>484</v>
      </c>
      <c r="B130" s="26" t="s">
        <v>173</v>
      </c>
      <c r="C130" s="26">
        <v>0</v>
      </c>
      <c r="D130" s="26"/>
      <c r="E130" s="26">
        <v>1</v>
      </c>
      <c r="F130" s="27" t="s">
        <v>485</v>
      </c>
      <c r="G130" s="26">
        <v>1</v>
      </c>
      <c r="H130" s="27" t="s">
        <v>486</v>
      </c>
      <c r="I130" s="26">
        <v>0</v>
      </c>
      <c r="J130" s="26"/>
      <c r="K130" s="26" t="s">
        <v>487</v>
      </c>
      <c r="L130" s="26" t="e" vm="324">
        <v>#VALUE!</v>
      </c>
      <c r="M130" s="22" t="e" cm="1" vm="51">
        <f t="array" ref="M130">_FV( L130,"Country/region",TRUE)</f>
        <v>#VALUE!</v>
      </c>
      <c r="N130" cm="1" vm="325">
        <f t="array" ref="N130">_FV( L130,"Latitude")</f>
        <v>42.983699999999999</v>
      </c>
      <c r="O130" cm="1" vm="326">
        <f t="array" ref="O130">_FV( L130,"Longitude")</f>
        <v>-81.249700000000004</v>
      </c>
    </row>
    <row r="131" spans="1:15" ht="15" customHeight="1">
      <c r="A131" s="26" t="s">
        <v>488</v>
      </c>
      <c r="B131" s="26" t="s">
        <v>173</v>
      </c>
      <c r="C131" s="26">
        <v>1</v>
      </c>
      <c r="D131" s="27" t="s">
        <v>489</v>
      </c>
      <c r="E131" s="26">
        <v>0</v>
      </c>
      <c r="F131" s="26"/>
      <c r="G131" s="26">
        <v>1</v>
      </c>
      <c r="H131" s="27" t="s">
        <v>490</v>
      </c>
      <c r="I131" s="26">
        <v>0</v>
      </c>
      <c r="J131" s="26"/>
      <c r="K131" s="26" t="s">
        <v>491</v>
      </c>
      <c r="L131" s="26" t="e" vm="327">
        <v>#VALUE!</v>
      </c>
      <c r="M131" s="22" t="e" cm="1" vm="22">
        <f t="array" ref="M131">_FV( L131,"Country/region",TRUE)</f>
        <v>#VALUE!</v>
      </c>
      <c r="N131" cm="1" vm="328">
        <f t="array" ref="N131">_FV( L131,"Latitude")</f>
        <v>53.407499999999999</v>
      </c>
      <c r="O131" cm="1" vm="329">
        <f t="array" ref="O131">_FV( L131,"Longitude")</f>
        <v>-2.9919444444444401</v>
      </c>
    </row>
    <row r="132" spans="1:15" ht="15" customHeight="1">
      <c r="K132" s="23"/>
    </row>
    <row r="133" spans="1:15" ht="15" customHeight="1">
      <c r="K133" s="23"/>
    </row>
    <row r="134" spans="1:15" ht="15" customHeight="1">
      <c r="K134" s="23"/>
    </row>
    <row r="135" spans="1:15" ht="15" customHeight="1">
      <c r="K135" s="23"/>
    </row>
    <row r="136" spans="1:15" ht="15" customHeight="1">
      <c r="K136" s="23"/>
    </row>
    <row r="137" spans="1:15" ht="15" customHeight="1">
      <c r="K137" s="23"/>
    </row>
    <row r="138" spans="1:15" ht="15" customHeight="1">
      <c r="K138" s="23"/>
    </row>
    <row r="139" spans="1:15" ht="15" customHeight="1">
      <c r="K139" s="23"/>
    </row>
    <row r="140" spans="1:15" ht="15" customHeight="1">
      <c r="K140" s="23"/>
    </row>
    <row r="141" spans="1:15" ht="15" customHeight="1">
      <c r="K141" s="23"/>
    </row>
    <row r="142" spans="1:15" ht="15" customHeight="1">
      <c r="K142" s="23"/>
    </row>
    <row r="143" spans="1:15" ht="15" customHeight="1">
      <c r="K143" s="23"/>
    </row>
    <row r="144" spans="1:15" ht="15" customHeight="1">
      <c r="K144" s="23"/>
    </row>
    <row r="145" spans="11:11" ht="15" customHeight="1">
      <c r="K145" s="23"/>
    </row>
    <row r="146" spans="11:11" ht="15" customHeight="1">
      <c r="K146" s="23"/>
    </row>
    <row r="147" spans="11:11" ht="15" customHeight="1">
      <c r="K147" s="23"/>
    </row>
    <row r="148" spans="11:11" ht="15" customHeight="1">
      <c r="K148" s="23"/>
    </row>
    <row r="149" spans="11:11" ht="15" customHeight="1">
      <c r="K149" s="23"/>
    </row>
    <row r="150" spans="11:11" ht="15" customHeight="1">
      <c r="K150" s="23"/>
    </row>
    <row r="151" spans="11:11" ht="15" customHeight="1">
      <c r="K151" s="23"/>
    </row>
    <row r="152" spans="11:11" ht="15" customHeight="1">
      <c r="K152" s="23"/>
    </row>
    <row r="153" spans="11:11" ht="15" customHeight="1">
      <c r="K153" s="23"/>
    </row>
    <row r="154" spans="11:11" ht="15" customHeight="1">
      <c r="K154" s="23"/>
    </row>
    <row r="155" spans="11:11" ht="15" customHeight="1">
      <c r="K155" s="23"/>
    </row>
    <row r="156" spans="11:11" ht="15" customHeight="1">
      <c r="K156" s="23"/>
    </row>
    <row r="157" spans="11:11" ht="15" customHeight="1">
      <c r="K157" s="23"/>
    </row>
    <row r="158" spans="11:11" ht="15" customHeight="1">
      <c r="K158" s="23"/>
    </row>
    <row r="159" spans="11:11" ht="15" customHeight="1">
      <c r="K159" s="23"/>
    </row>
    <row r="160" spans="11:11" ht="15" customHeight="1">
      <c r="K160" s="23"/>
    </row>
    <row r="161" spans="11:11" ht="15" customHeight="1">
      <c r="K161" s="23"/>
    </row>
    <row r="162" spans="11:11" ht="15" customHeight="1">
      <c r="K162" s="23"/>
    </row>
    <row r="163" spans="11:11" ht="15" customHeight="1">
      <c r="K163" s="23"/>
    </row>
    <row r="164" spans="11:11" ht="15" customHeight="1">
      <c r="K164" s="23"/>
    </row>
    <row r="165" spans="11:11" ht="15" customHeight="1">
      <c r="K165" s="23"/>
    </row>
    <row r="166" spans="11:11" ht="15" customHeight="1">
      <c r="K166" s="23"/>
    </row>
    <row r="167" spans="11:11" ht="15" customHeight="1">
      <c r="K167" s="23"/>
    </row>
    <row r="168" spans="11:11" ht="15" customHeight="1">
      <c r="K168" s="23"/>
    </row>
    <row r="169" spans="11:11" ht="15" customHeight="1">
      <c r="K169" s="23"/>
    </row>
    <row r="170" spans="11:11" ht="15" customHeight="1">
      <c r="K170" s="23"/>
    </row>
    <row r="171" spans="11:11" ht="15" customHeight="1">
      <c r="K171" s="23"/>
    </row>
    <row r="172" spans="11:11" ht="15" customHeight="1">
      <c r="K172" s="23"/>
    </row>
    <row r="173" spans="11:11" ht="15" customHeight="1">
      <c r="K173" s="23"/>
    </row>
    <row r="174" spans="11:11" ht="15" customHeight="1">
      <c r="K174" s="23"/>
    </row>
    <row r="175" spans="11:11" ht="15" customHeight="1">
      <c r="K175" s="23"/>
    </row>
    <row r="176" spans="11:11" ht="15" customHeight="1">
      <c r="K176" s="23"/>
    </row>
    <row r="177" spans="11:11" ht="15" customHeight="1">
      <c r="K177" s="23"/>
    </row>
    <row r="178" spans="11:11" ht="15" customHeight="1">
      <c r="K178" s="23"/>
    </row>
    <row r="179" spans="11:11" ht="15" customHeight="1">
      <c r="K179" s="23"/>
    </row>
    <row r="180" spans="11:11" ht="15" customHeight="1">
      <c r="K180" s="23"/>
    </row>
    <row r="181" spans="11:11" ht="15" customHeight="1">
      <c r="K181" s="23"/>
    </row>
    <row r="182" spans="11:11" ht="15" customHeight="1">
      <c r="K182" s="23"/>
    </row>
    <row r="183" spans="11:11" ht="15" customHeight="1">
      <c r="K183" s="23"/>
    </row>
    <row r="184" spans="11:11" ht="15" customHeight="1">
      <c r="K184" s="23"/>
    </row>
    <row r="185" spans="11:11" ht="15" customHeight="1">
      <c r="K185" s="23"/>
    </row>
    <row r="186" spans="11:11" ht="15" customHeight="1">
      <c r="K186" s="23"/>
    </row>
    <row r="187" spans="11:11" ht="15" customHeight="1">
      <c r="K187" s="23"/>
    </row>
    <row r="188" spans="11:11" ht="15" customHeight="1">
      <c r="K188" s="23"/>
    </row>
    <row r="189" spans="11:11" ht="15" customHeight="1">
      <c r="K189" s="23"/>
    </row>
    <row r="190" spans="11:11" ht="15" customHeight="1">
      <c r="K190" s="23"/>
    </row>
    <row r="191" spans="11:11" ht="15" customHeight="1">
      <c r="K191" s="23"/>
    </row>
    <row r="192" spans="11:11" ht="15" customHeight="1">
      <c r="K192" s="23"/>
    </row>
    <row r="193" spans="11:11" ht="15" customHeight="1">
      <c r="K193" s="23"/>
    </row>
    <row r="194" spans="11:11" ht="15" customHeight="1">
      <c r="K194" s="23"/>
    </row>
    <row r="195" spans="11:11" ht="15" customHeight="1">
      <c r="K195" s="23"/>
    </row>
    <row r="196" spans="11:11" ht="15" customHeight="1">
      <c r="K196" s="23"/>
    </row>
    <row r="197" spans="11:11" ht="15" customHeight="1">
      <c r="K197" s="23"/>
    </row>
    <row r="198" spans="11:11" ht="15" customHeight="1">
      <c r="K198" s="23"/>
    </row>
    <row r="199" spans="11:11" ht="15" customHeight="1">
      <c r="K199" s="23"/>
    </row>
    <row r="200" spans="11:11" ht="15" customHeight="1">
      <c r="K200" s="23"/>
    </row>
    <row r="201" spans="11:11" ht="15" customHeight="1">
      <c r="K201" s="23"/>
    </row>
    <row r="202" spans="11:11" ht="15" customHeight="1">
      <c r="K202" s="23"/>
    </row>
    <row r="203" spans="11:11" ht="15" customHeight="1">
      <c r="K203" s="23"/>
    </row>
    <row r="204" spans="11:11" ht="15" customHeight="1">
      <c r="K204" s="23"/>
    </row>
    <row r="205" spans="11:11" ht="15" customHeight="1">
      <c r="K205" s="23"/>
    </row>
    <row r="206" spans="11:11" ht="15" customHeight="1">
      <c r="K206" s="23"/>
    </row>
    <row r="207" spans="11:11" ht="15" customHeight="1">
      <c r="K207" s="23"/>
    </row>
    <row r="208" spans="11:11" ht="15" customHeight="1">
      <c r="K208" s="23"/>
    </row>
    <row r="209" spans="11:11" ht="15" customHeight="1">
      <c r="K209" s="23"/>
    </row>
    <row r="210" spans="11:11" ht="15" customHeight="1">
      <c r="K210" s="23"/>
    </row>
    <row r="211" spans="11:11" ht="15" customHeight="1">
      <c r="K211" s="23"/>
    </row>
    <row r="212" spans="11:11" ht="15" customHeight="1">
      <c r="K212" s="23"/>
    </row>
    <row r="213" spans="11:11" ht="15" customHeight="1">
      <c r="K213" s="23"/>
    </row>
    <row r="214" spans="11:11" ht="15" customHeight="1">
      <c r="K214" s="23"/>
    </row>
    <row r="215" spans="11:11" ht="15" customHeight="1">
      <c r="K215" s="23"/>
    </row>
    <row r="216" spans="11:11" ht="15" customHeight="1">
      <c r="K216" s="23"/>
    </row>
    <row r="217" spans="11:11" ht="15" customHeight="1">
      <c r="K217" s="23"/>
    </row>
    <row r="218" spans="11:11" ht="15" customHeight="1">
      <c r="K218" s="23"/>
    </row>
    <row r="219" spans="11:11" ht="15" customHeight="1">
      <c r="K219" s="23"/>
    </row>
    <row r="220" spans="11:11" ht="15" customHeight="1">
      <c r="K220" s="23"/>
    </row>
    <row r="221" spans="11:11" ht="15" customHeight="1">
      <c r="K221" s="23"/>
    </row>
    <row r="222" spans="11:11" ht="15" customHeight="1">
      <c r="K222" s="23"/>
    </row>
    <row r="223" spans="11:11" ht="15" customHeight="1">
      <c r="K223" s="23"/>
    </row>
    <row r="224" spans="11:11" ht="15" customHeight="1">
      <c r="K224" s="23"/>
    </row>
    <row r="225" spans="11:11" ht="15" customHeight="1">
      <c r="K225" s="23"/>
    </row>
    <row r="226" spans="11:11" ht="15" customHeight="1">
      <c r="K226" s="23"/>
    </row>
    <row r="227" spans="11:11" ht="15" customHeight="1">
      <c r="K227" s="23"/>
    </row>
    <row r="228" spans="11:11" ht="15" customHeight="1">
      <c r="K228" s="23"/>
    </row>
    <row r="229" spans="11:11" ht="15" customHeight="1">
      <c r="K229" s="23"/>
    </row>
    <row r="230" spans="11:11" ht="15" customHeight="1">
      <c r="K230" s="23"/>
    </row>
    <row r="231" spans="11:11" ht="15" customHeight="1">
      <c r="K231" s="23"/>
    </row>
    <row r="232" spans="11:11" ht="15" customHeight="1">
      <c r="K232" s="23"/>
    </row>
    <row r="233" spans="11:11" ht="15" customHeight="1">
      <c r="K233" s="23"/>
    </row>
    <row r="234" spans="11:11" ht="15" customHeight="1">
      <c r="K234" s="23"/>
    </row>
    <row r="235" spans="11:11" ht="15" customHeight="1">
      <c r="K235" s="23"/>
    </row>
    <row r="236" spans="11:11" ht="15" customHeight="1">
      <c r="K236" s="23"/>
    </row>
    <row r="237" spans="11:11" ht="15" customHeight="1">
      <c r="K237" s="23"/>
    </row>
    <row r="238" spans="11:11" ht="15" customHeight="1">
      <c r="K238" s="23"/>
    </row>
    <row r="239" spans="11:11" ht="15" customHeight="1">
      <c r="K239" s="23"/>
    </row>
    <row r="240" spans="11:11" ht="15" customHeight="1">
      <c r="K240" s="23"/>
    </row>
    <row r="241" spans="11:11" ht="15" customHeight="1">
      <c r="K241" s="23"/>
    </row>
    <row r="242" spans="11:11" ht="15" customHeight="1">
      <c r="K242" s="23"/>
    </row>
    <row r="243" spans="11:11" ht="15" customHeight="1">
      <c r="K243" s="23"/>
    </row>
    <row r="244" spans="11:11" ht="15" customHeight="1">
      <c r="K244" s="23"/>
    </row>
    <row r="245" spans="11:11" ht="15" customHeight="1">
      <c r="K245" s="23"/>
    </row>
    <row r="246" spans="11:11" ht="15" customHeight="1">
      <c r="K246" s="23"/>
    </row>
    <row r="247" spans="11:11" ht="15" customHeight="1">
      <c r="K247" s="23"/>
    </row>
    <row r="248" spans="11:11" ht="15" customHeight="1">
      <c r="K248" s="23"/>
    </row>
    <row r="249" spans="11:11" ht="15" customHeight="1">
      <c r="K249" s="23"/>
    </row>
    <row r="250" spans="11:11" ht="15" customHeight="1">
      <c r="K250" s="23"/>
    </row>
    <row r="251" spans="11:11" ht="15" customHeight="1">
      <c r="K251" s="23"/>
    </row>
    <row r="252" spans="11:11" ht="15" customHeight="1">
      <c r="K252" s="23"/>
    </row>
    <row r="253" spans="11:11" ht="15" customHeight="1">
      <c r="K253" s="23"/>
    </row>
    <row r="254" spans="11:11" ht="15" customHeight="1">
      <c r="K254" s="23"/>
    </row>
    <row r="255" spans="11:11" ht="15" customHeight="1">
      <c r="K255" s="23"/>
    </row>
    <row r="256" spans="11:11" ht="15" customHeight="1">
      <c r="K256" s="23"/>
    </row>
    <row r="257" spans="11:11" ht="15" customHeight="1">
      <c r="K257" s="23"/>
    </row>
    <row r="258" spans="11:11" ht="15" customHeight="1">
      <c r="K258" s="23"/>
    </row>
    <row r="259" spans="11:11" ht="15" customHeight="1">
      <c r="K259" s="23"/>
    </row>
    <row r="260" spans="11:11" ht="15" customHeight="1">
      <c r="K260" s="23"/>
    </row>
    <row r="261" spans="11:11" ht="15" customHeight="1">
      <c r="K261" s="23"/>
    </row>
    <row r="262" spans="11:11" ht="15" customHeight="1">
      <c r="K262" s="23"/>
    </row>
    <row r="263" spans="11:11" ht="15" customHeight="1">
      <c r="K263" s="23"/>
    </row>
    <row r="264" spans="11:11" ht="15" customHeight="1">
      <c r="K264" s="23"/>
    </row>
    <row r="265" spans="11:11" ht="15" customHeight="1">
      <c r="K265" s="23"/>
    </row>
    <row r="266" spans="11:11" ht="15" customHeight="1">
      <c r="K266" s="23"/>
    </row>
    <row r="267" spans="11:11" ht="15" customHeight="1">
      <c r="K267" s="23"/>
    </row>
    <row r="268" spans="11:11" ht="15" customHeight="1">
      <c r="K268" s="23"/>
    </row>
    <row r="269" spans="11:11" ht="15" customHeight="1">
      <c r="K269" s="23"/>
    </row>
    <row r="270" spans="11:11" ht="15" customHeight="1">
      <c r="K270" s="23"/>
    </row>
    <row r="271" spans="11:11" ht="15" customHeight="1">
      <c r="K271" s="23"/>
    </row>
    <row r="272" spans="11:11" ht="15" customHeight="1">
      <c r="K272" s="23"/>
    </row>
    <row r="273" spans="11:11" ht="15" customHeight="1">
      <c r="K273" s="23"/>
    </row>
    <row r="274" spans="11:11" ht="15" customHeight="1">
      <c r="K274" s="23"/>
    </row>
    <row r="275" spans="11:11" ht="15" customHeight="1">
      <c r="K275" s="23"/>
    </row>
    <row r="276" spans="11:11" ht="15" customHeight="1">
      <c r="K276" s="23"/>
    </row>
    <row r="277" spans="11:11" ht="15" customHeight="1">
      <c r="K277" s="23"/>
    </row>
    <row r="278" spans="11:11" ht="15" customHeight="1">
      <c r="K278" s="23"/>
    </row>
    <row r="279" spans="11:11" ht="15" customHeight="1">
      <c r="K279" s="23"/>
    </row>
    <row r="280" spans="11:11" ht="15" customHeight="1">
      <c r="K280" s="23"/>
    </row>
    <row r="281" spans="11:11" ht="15" customHeight="1">
      <c r="K281" s="23"/>
    </row>
    <row r="282" spans="11:11" ht="15" customHeight="1">
      <c r="K282" s="23"/>
    </row>
    <row r="283" spans="11:11" ht="15" customHeight="1">
      <c r="K283" s="23"/>
    </row>
    <row r="284" spans="11:11" ht="15" customHeight="1">
      <c r="K284" s="23"/>
    </row>
    <row r="285" spans="11:11" ht="15" customHeight="1">
      <c r="K285" s="23"/>
    </row>
    <row r="286" spans="11:11" ht="15" customHeight="1">
      <c r="K286" s="23"/>
    </row>
    <row r="287" spans="11:11" ht="15" customHeight="1">
      <c r="K287" s="23"/>
    </row>
    <row r="288" spans="11:11" ht="15" customHeight="1">
      <c r="K288" s="23"/>
    </row>
    <row r="289" spans="11:11" ht="15" customHeight="1">
      <c r="K289" s="23"/>
    </row>
    <row r="290" spans="11:11" ht="15" customHeight="1">
      <c r="K290" s="23"/>
    </row>
    <row r="291" spans="11:11" ht="15" customHeight="1">
      <c r="K291" s="23"/>
    </row>
    <row r="292" spans="11:11" ht="15" customHeight="1">
      <c r="K292" s="23"/>
    </row>
    <row r="293" spans="11:11" ht="15" customHeight="1">
      <c r="K293" s="23"/>
    </row>
    <row r="294" spans="11:11" ht="15" customHeight="1">
      <c r="K294" s="23"/>
    </row>
    <row r="295" spans="11:11" ht="15" customHeight="1">
      <c r="K295" s="23"/>
    </row>
    <row r="296" spans="11:11" ht="15" customHeight="1">
      <c r="K296" s="23"/>
    </row>
    <row r="297" spans="11:11" ht="15" customHeight="1">
      <c r="K297" s="23"/>
    </row>
    <row r="298" spans="11:11" ht="15" customHeight="1">
      <c r="K298" s="23"/>
    </row>
    <row r="299" spans="11:11" ht="15" customHeight="1">
      <c r="K299" s="23"/>
    </row>
    <row r="300" spans="11:11" ht="15" customHeight="1">
      <c r="K300" s="23"/>
    </row>
    <row r="301" spans="11:11" ht="15" customHeight="1">
      <c r="K301" s="23"/>
    </row>
    <row r="302" spans="11:11" ht="15" customHeight="1">
      <c r="K302" s="23"/>
    </row>
    <row r="303" spans="11:11" ht="15" customHeight="1">
      <c r="K303" s="23"/>
    </row>
    <row r="304" spans="11:11" ht="15" customHeight="1">
      <c r="K304" s="23"/>
    </row>
    <row r="305" spans="11:11" ht="15" customHeight="1">
      <c r="K305" s="23"/>
    </row>
    <row r="306" spans="11:11" ht="15" customHeight="1">
      <c r="K306" s="23"/>
    </row>
    <row r="307" spans="11:11" ht="15" customHeight="1">
      <c r="K307" s="23"/>
    </row>
    <row r="308" spans="11:11" ht="15" customHeight="1">
      <c r="K308" s="23"/>
    </row>
    <row r="309" spans="11:11" ht="15" customHeight="1">
      <c r="K309" s="23"/>
    </row>
    <row r="310" spans="11:11" ht="15" customHeight="1">
      <c r="K310" s="23"/>
    </row>
    <row r="311" spans="11:11" ht="15" customHeight="1">
      <c r="K311" s="23"/>
    </row>
    <row r="312" spans="11:11" ht="15" customHeight="1">
      <c r="K312" s="23"/>
    </row>
    <row r="313" spans="11:11" ht="15" customHeight="1">
      <c r="K313" s="23"/>
    </row>
    <row r="314" spans="11:11" ht="15" customHeight="1">
      <c r="K314" s="23"/>
    </row>
    <row r="315" spans="11:11" ht="15" customHeight="1">
      <c r="K315" s="23"/>
    </row>
    <row r="316" spans="11:11" ht="15" customHeight="1">
      <c r="K316" s="23"/>
    </row>
    <row r="317" spans="11:11" ht="15" customHeight="1">
      <c r="K317" s="23"/>
    </row>
    <row r="318" spans="11:11" ht="15" customHeight="1">
      <c r="K318" s="23"/>
    </row>
    <row r="319" spans="11:11" ht="15" customHeight="1">
      <c r="K319" s="23"/>
    </row>
    <row r="320" spans="11:11" ht="15" customHeight="1">
      <c r="K320" s="23"/>
    </row>
    <row r="321" spans="11:11" ht="15" customHeight="1">
      <c r="K321" s="23"/>
    </row>
    <row r="322" spans="11:11" ht="15" customHeight="1">
      <c r="K322" s="23"/>
    </row>
    <row r="323" spans="11:11" ht="15" customHeight="1">
      <c r="K323" s="23"/>
    </row>
    <row r="324" spans="11:11" ht="15" customHeight="1">
      <c r="K324" s="23"/>
    </row>
    <row r="325" spans="11:11" ht="15" customHeight="1">
      <c r="K325" s="23"/>
    </row>
    <row r="326" spans="11:11" ht="15" customHeight="1">
      <c r="K326" s="23"/>
    </row>
    <row r="327" spans="11:11" ht="15" customHeight="1">
      <c r="K327" s="23"/>
    </row>
    <row r="328" spans="11:11" ht="15" customHeight="1">
      <c r="K328" s="23"/>
    </row>
    <row r="329" spans="11:11" ht="15" customHeight="1">
      <c r="K329" s="23"/>
    </row>
    <row r="330" spans="11:11" ht="15" customHeight="1">
      <c r="K330" s="23"/>
    </row>
    <row r="331" spans="11:11" ht="15" customHeight="1">
      <c r="K331" s="23"/>
    </row>
    <row r="332" spans="11:11" ht="15" customHeight="1">
      <c r="K332" s="23"/>
    </row>
    <row r="333" spans="11:11" ht="15" customHeight="1">
      <c r="K333" s="23"/>
    </row>
    <row r="334" spans="11:11" ht="15" customHeight="1">
      <c r="K334" s="23"/>
    </row>
    <row r="335" spans="11:11" ht="15" customHeight="1">
      <c r="K335" s="23"/>
    </row>
    <row r="336" spans="11:11" ht="15" customHeight="1">
      <c r="K336" s="23"/>
    </row>
    <row r="337" spans="11:11" ht="15" customHeight="1">
      <c r="K337" s="23"/>
    </row>
    <row r="338" spans="11:11" ht="15" customHeight="1">
      <c r="K338" s="23"/>
    </row>
    <row r="339" spans="11:11" ht="15" customHeight="1">
      <c r="K339" s="23"/>
    </row>
    <row r="340" spans="11:11" ht="15" customHeight="1">
      <c r="K340" s="23"/>
    </row>
    <row r="341" spans="11:11" ht="15" customHeight="1">
      <c r="K341" s="23"/>
    </row>
    <row r="342" spans="11:11" ht="15" customHeight="1">
      <c r="K342" s="23"/>
    </row>
    <row r="343" spans="11:11" ht="15" customHeight="1">
      <c r="K343" s="23"/>
    </row>
    <row r="344" spans="11:11" ht="15" customHeight="1">
      <c r="K344" s="23"/>
    </row>
    <row r="345" spans="11:11" ht="15" customHeight="1">
      <c r="K345" s="23"/>
    </row>
    <row r="346" spans="11:11" ht="15" customHeight="1">
      <c r="K346" s="23"/>
    </row>
    <row r="347" spans="11:11" ht="15" customHeight="1">
      <c r="K347" s="23"/>
    </row>
    <row r="348" spans="11:11" ht="15" customHeight="1">
      <c r="K348" s="23"/>
    </row>
    <row r="349" spans="11:11" ht="15" customHeight="1">
      <c r="K349" s="23"/>
    </row>
    <row r="350" spans="11:11" ht="15" customHeight="1">
      <c r="K350" s="23"/>
    </row>
    <row r="351" spans="11:11" ht="15" customHeight="1">
      <c r="K351" s="23"/>
    </row>
    <row r="352" spans="11:11" ht="15" customHeight="1">
      <c r="K352" s="23"/>
    </row>
    <row r="353" spans="11:11" ht="15" customHeight="1">
      <c r="K353" s="23"/>
    </row>
    <row r="354" spans="11:11" ht="15" customHeight="1">
      <c r="K354" s="23"/>
    </row>
    <row r="355" spans="11:11" ht="15" customHeight="1">
      <c r="K355" s="23"/>
    </row>
    <row r="356" spans="11:11" ht="15" customHeight="1">
      <c r="K356" s="23"/>
    </row>
    <row r="357" spans="11:11" ht="15" customHeight="1">
      <c r="K357" s="23"/>
    </row>
    <row r="358" spans="11:11" ht="15" customHeight="1">
      <c r="K358" s="23"/>
    </row>
    <row r="359" spans="11:11" ht="15" customHeight="1">
      <c r="K359" s="23"/>
    </row>
    <row r="360" spans="11:11" ht="15" customHeight="1">
      <c r="K360" s="23"/>
    </row>
    <row r="361" spans="11:11" ht="15" customHeight="1">
      <c r="K361" s="23"/>
    </row>
    <row r="362" spans="11:11" ht="15" customHeight="1">
      <c r="K362" s="23"/>
    </row>
    <row r="363" spans="11:11" ht="15" customHeight="1">
      <c r="K363" s="23"/>
    </row>
    <row r="364" spans="11:11" ht="15" customHeight="1">
      <c r="K364" s="23"/>
    </row>
    <row r="365" spans="11:11" ht="15" customHeight="1">
      <c r="K365" s="23"/>
    </row>
    <row r="366" spans="11:11" ht="15" customHeight="1">
      <c r="K366" s="23"/>
    </row>
    <row r="367" spans="11:11" ht="15" customHeight="1">
      <c r="K367" s="23"/>
    </row>
    <row r="368" spans="11:11" ht="15" customHeight="1">
      <c r="K368" s="23"/>
    </row>
    <row r="369" spans="11:11" ht="15" customHeight="1">
      <c r="K369" s="23"/>
    </row>
    <row r="370" spans="11:11" ht="15" customHeight="1">
      <c r="K370" s="23"/>
    </row>
    <row r="371" spans="11:11" ht="15" customHeight="1">
      <c r="K371" s="23"/>
    </row>
    <row r="372" spans="11:11" ht="15" customHeight="1">
      <c r="K372" s="23"/>
    </row>
    <row r="373" spans="11:11" ht="15" customHeight="1">
      <c r="K373" s="23"/>
    </row>
    <row r="374" spans="11:11" ht="15" customHeight="1">
      <c r="K374" s="23"/>
    </row>
    <row r="375" spans="11:11" ht="15" customHeight="1">
      <c r="K375" s="23"/>
    </row>
    <row r="376" spans="11:11" ht="15" customHeight="1">
      <c r="K376" s="23"/>
    </row>
    <row r="377" spans="11:11" ht="15" customHeight="1">
      <c r="K377" s="23"/>
    </row>
    <row r="378" spans="11:11" ht="15" customHeight="1">
      <c r="K378" s="23"/>
    </row>
    <row r="379" spans="11:11" ht="15" customHeight="1">
      <c r="K379" s="23"/>
    </row>
    <row r="380" spans="11:11" ht="15" customHeight="1">
      <c r="K380" s="23"/>
    </row>
    <row r="381" spans="11:11" ht="15" customHeight="1">
      <c r="K381" s="23"/>
    </row>
    <row r="382" spans="11:11" ht="15" customHeight="1">
      <c r="K382" s="23"/>
    </row>
    <row r="383" spans="11:11" ht="15" customHeight="1">
      <c r="K383" s="23"/>
    </row>
    <row r="384" spans="11:11" ht="15" customHeight="1">
      <c r="K384" s="23"/>
    </row>
    <row r="385" spans="11:11" ht="15" customHeight="1">
      <c r="K385" s="23"/>
    </row>
    <row r="386" spans="11:11" ht="15" customHeight="1">
      <c r="K386" s="23"/>
    </row>
    <row r="387" spans="11:11" ht="15" customHeight="1">
      <c r="K387" s="23"/>
    </row>
    <row r="388" spans="11:11" ht="15" customHeight="1">
      <c r="K388" s="23"/>
    </row>
    <row r="389" spans="11:11" ht="15" customHeight="1">
      <c r="K389" s="23"/>
    </row>
    <row r="390" spans="11:11" ht="15" customHeight="1">
      <c r="K390" s="23"/>
    </row>
    <row r="391" spans="11:11" ht="15" customHeight="1">
      <c r="K391" s="23"/>
    </row>
    <row r="392" spans="11:11" ht="15" customHeight="1">
      <c r="K392" s="23"/>
    </row>
    <row r="393" spans="11:11" ht="15" customHeight="1">
      <c r="K393" s="23"/>
    </row>
    <row r="394" spans="11:11" ht="15" customHeight="1">
      <c r="K394" s="23"/>
    </row>
    <row r="395" spans="11:11" ht="15" customHeight="1">
      <c r="K395" s="23"/>
    </row>
    <row r="396" spans="11:11" ht="15" customHeight="1">
      <c r="K396" s="23"/>
    </row>
    <row r="397" spans="11:11" ht="15" customHeight="1">
      <c r="K397" s="23"/>
    </row>
    <row r="398" spans="11:11" ht="15" customHeight="1">
      <c r="K398" s="23"/>
    </row>
    <row r="399" spans="11:11" ht="15" customHeight="1">
      <c r="K399" s="23"/>
    </row>
    <row r="400" spans="11:11" ht="15" customHeight="1">
      <c r="K400" s="23"/>
    </row>
    <row r="401" spans="11:11" ht="15" customHeight="1">
      <c r="K401" s="23"/>
    </row>
    <row r="402" spans="11:11" ht="15" customHeight="1">
      <c r="K402" s="23"/>
    </row>
    <row r="403" spans="11:11" ht="15" customHeight="1">
      <c r="K403" s="23"/>
    </row>
    <row r="404" spans="11:11" ht="15" customHeight="1">
      <c r="K404" s="23"/>
    </row>
    <row r="405" spans="11:11" ht="15" customHeight="1">
      <c r="K405" s="23"/>
    </row>
    <row r="406" spans="11:11" ht="15" customHeight="1">
      <c r="K406" s="23"/>
    </row>
    <row r="407" spans="11:11" ht="15" customHeight="1">
      <c r="K407" s="23"/>
    </row>
    <row r="408" spans="11:11" ht="15" customHeight="1">
      <c r="K408" s="23"/>
    </row>
    <row r="409" spans="11:11" ht="15" customHeight="1">
      <c r="K409" s="23"/>
    </row>
    <row r="410" spans="11:11" ht="15" customHeight="1">
      <c r="K410" s="23"/>
    </row>
    <row r="411" spans="11:11" ht="15" customHeight="1">
      <c r="K411" s="23"/>
    </row>
    <row r="412" spans="11:11" ht="15" customHeight="1">
      <c r="K412" s="23"/>
    </row>
    <row r="413" spans="11:11" ht="15" customHeight="1">
      <c r="K413" s="23"/>
    </row>
    <row r="414" spans="11:11" ht="15" customHeight="1">
      <c r="K414" s="23"/>
    </row>
    <row r="415" spans="11:11" ht="15" customHeight="1">
      <c r="K415" s="23"/>
    </row>
    <row r="416" spans="11:11" ht="15" customHeight="1">
      <c r="K416" s="23"/>
    </row>
    <row r="417" spans="11:11" ht="15" customHeight="1">
      <c r="K417" s="23"/>
    </row>
    <row r="418" spans="11:11" ht="15" customHeight="1">
      <c r="K418" s="23"/>
    </row>
    <row r="419" spans="11:11" ht="15" customHeight="1">
      <c r="K419" s="23"/>
    </row>
    <row r="420" spans="11:11" ht="15" customHeight="1">
      <c r="K420" s="23"/>
    </row>
    <row r="421" spans="11:11" ht="15" customHeight="1">
      <c r="K421" s="23"/>
    </row>
    <row r="422" spans="11:11" ht="15" customHeight="1">
      <c r="K422" s="23"/>
    </row>
    <row r="423" spans="11:11" ht="15" customHeight="1">
      <c r="K423" s="23"/>
    </row>
    <row r="424" spans="11:11" ht="15" customHeight="1">
      <c r="K424" s="23"/>
    </row>
    <row r="425" spans="11:11" ht="15" customHeight="1">
      <c r="K425" s="23"/>
    </row>
    <row r="426" spans="11:11" ht="15" customHeight="1">
      <c r="K426" s="23"/>
    </row>
    <row r="427" spans="11:11" ht="15" customHeight="1">
      <c r="K427" s="23"/>
    </row>
    <row r="428" spans="11:11" ht="15" customHeight="1">
      <c r="K428" s="23"/>
    </row>
    <row r="429" spans="11:11" ht="15" customHeight="1">
      <c r="K429" s="23"/>
    </row>
    <row r="430" spans="11:11" ht="15" customHeight="1">
      <c r="K430" s="23"/>
    </row>
    <row r="431" spans="11:11" ht="15" customHeight="1">
      <c r="K431" s="23"/>
    </row>
    <row r="432" spans="11:11" ht="15" customHeight="1">
      <c r="K432" s="23"/>
    </row>
    <row r="433" spans="11:11" ht="15" customHeight="1">
      <c r="K433" s="23"/>
    </row>
    <row r="434" spans="11:11" ht="15" customHeight="1">
      <c r="K434" s="23"/>
    </row>
    <row r="435" spans="11:11" ht="15" customHeight="1">
      <c r="K435" s="23"/>
    </row>
    <row r="436" spans="11:11" ht="15" customHeight="1">
      <c r="K436" s="23"/>
    </row>
    <row r="437" spans="11:11" ht="15" customHeight="1">
      <c r="K437" s="23"/>
    </row>
    <row r="438" spans="11:11" ht="15" customHeight="1">
      <c r="K438" s="23"/>
    </row>
    <row r="439" spans="11:11" ht="15" customHeight="1">
      <c r="K439" s="23"/>
    </row>
    <row r="440" spans="11:11" ht="15" customHeight="1">
      <c r="K440" s="23"/>
    </row>
    <row r="441" spans="11:11" ht="15" customHeight="1">
      <c r="K441" s="23"/>
    </row>
    <row r="442" spans="11:11" ht="15" customHeight="1">
      <c r="K442" s="23"/>
    </row>
    <row r="443" spans="11:11" ht="15" customHeight="1">
      <c r="K443" s="23"/>
    </row>
    <row r="444" spans="11:11" ht="15" customHeight="1">
      <c r="K444" s="23"/>
    </row>
    <row r="445" spans="11:11" ht="15" customHeight="1">
      <c r="K445" s="23"/>
    </row>
    <row r="446" spans="11:11" ht="15" customHeight="1">
      <c r="K446" s="23"/>
    </row>
    <row r="447" spans="11:11" ht="15" customHeight="1">
      <c r="K447" s="23"/>
    </row>
    <row r="448" spans="11:11" ht="15" customHeight="1">
      <c r="K448" s="23"/>
    </row>
    <row r="449" spans="11:11" ht="15" customHeight="1">
      <c r="K449" s="23"/>
    </row>
    <row r="450" spans="11:11" ht="15" customHeight="1">
      <c r="K450" s="23"/>
    </row>
    <row r="451" spans="11:11" ht="15" customHeight="1">
      <c r="K451" s="23"/>
    </row>
    <row r="452" spans="11:11" ht="15" customHeight="1">
      <c r="K452" s="23"/>
    </row>
    <row r="453" spans="11:11" ht="15" customHeight="1">
      <c r="K453" s="23"/>
    </row>
    <row r="454" spans="11:11" ht="15" customHeight="1">
      <c r="K454" s="23"/>
    </row>
    <row r="455" spans="11:11" ht="15" customHeight="1">
      <c r="K455" s="23"/>
    </row>
    <row r="456" spans="11:11" ht="15" customHeight="1">
      <c r="K456" s="23"/>
    </row>
    <row r="457" spans="11:11" ht="15" customHeight="1">
      <c r="K457" s="23"/>
    </row>
    <row r="458" spans="11:11" ht="15" customHeight="1">
      <c r="K458" s="23"/>
    </row>
    <row r="459" spans="11:11" ht="15" customHeight="1">
      <c r="K459" s="23"/>
    </row>
    <row r="460" spans="11:11" ht="15" customHeight="1">
      <c r="K460" s="23"/>
    </row>
    <row r="461" spans="11:11" ht="15" customHeight="1">
      <c r="K461" s="23"/>
    </row>
    <row r="462" spans="11:11" ht="15" customHeight="1">
      <c r="K462" s="23"/>
    </row>
    <row r="463" spans="11:11" ht="15" customHeight="1">
      <c r="K463" s="23"/>
    </row>
    <row r="464" spans="11:11" ht="15" customHeight="1">
      <c r="K464" s="23"/>
    </row>
    <row r="465" spans="11:11" ht="15" customHeight="1">
      <c r="K465" s="23"/>
    </row>
    <row r="466" spans="11:11" ht="15" customHeight="1">
      <c r="K466" s="23"/>
    </row>
    <row r="467" spans="11:11" ht="15" customHeight="1">
      <c r="K467" s="23"/>
    </row>
    <row r="468" spans="11:11" ht="15" customHeight="1">
      <c r="K468" s="23"/>
    </row>
    <row r="469" spans="11:11" ht="15" customHeight="1">
      <c r="K469" s="23"/>
    </row>
    <row r="470" spans="11:11" ht="15" customHeight="1">
      <c r="K470" s="23"/>
    </row>
    <row r="471" spans="11:11" ht="15" customHeight="1">
      <c r="K471" s="23"/>
    </row>
    <row r="472" spans="11:11" ht="15" customHeight="1">
      <c r="K472" s="23"/>
    </row>
    <row r="473" spans="11:11" ht="15" customHeight="1">
      <c r="K473" s="23"/>
    </row>
    <row r="474" spans="11:11" ht="15" customHeight="1">
      <c r="K474" s="23"/>
    </row>
    <row r="475" spans="11:11" ht="15" customHeight="1">
      <c r="K475" s="23"/>
    </row>
    <row r="476" spans="11:11" ht="15" customHeight="1">
      <c r="K476" s="23"/>
    </row>
    <row r="477" spans="11:11" ht="15" customHeight="1">
      <c r="K477" s="23"/>
    </row>
    <row r="478" spans="11:11" ht="15" customHeight="1">
      <c r="K478" s="23"/>
    </row>
    <row r="479" spans="11:11" ht="15" customHeight="1">
      <c r="K479" s="23"/>
    </row>
    <row r="480" spans="11:11" ht="15" customHeight="1">
      <c r="K480" s="23"/>
    </row>
    <row r="481" spans="11:11" ht="15" customHeight="1">
      <c r="K481" s="23"/>
    </row>
    <row r="482" spans="11:11" ht="15" customHeight="1">
      <c r="K482" s="23"/>
    </row>
    <row r="483" spans="11:11" ht="15" customHeight="1">
      <c r="K483" s="23"/>
    </row>
    <row r="484" spans="11:11" ht="15" customHeight="1">
      <c r="K484" s="23"/>
    </row>
    <row r="485" spans="11:11" ht="15" customHeight="1">
      <c r="K485" s="23"/>
    </row>
    <row r="486" spans="11:11" ht="15" customHeight="1">
      <c r="K486" s="23"/>
    </row>
    <row r="487" spans="11:11" ht="15" customHeight="1">
      <c r="K487" s="23"/>
    </row>
    <row r="488" spans="11:11" ht="15" customHeight="1">
      <c r="K488" s="23"/>
    </row>
    <row r="489" spans="11:11" ht="15" customHeight="1">
      <c r="K489" s="23"/>
    </row>
    <row r="490" spans="11:11" ht="15" customHeight="1">
      <c r="K490" s="23"/>
    </row>
    <row r="491" spans="11:11" ht="15" customHeight="1">
      <c r="K491" s="23"/>
    </row>
    <row r="492" spans="11:11" ht="15" customHeight="1">
      <c r="K492" s="23"/>
    </row>
    <row r="493" spans="11:11" ht="15" customHeight="1">
      <c r="K493" s="23"/>
    </row>
    <row r="494" spans="11:11" ht="15" customHeight="1">
      <c r="K494" s="23"/>
    </row>
    <row r="495" spans="11:11" ht="15" customHeight="1">
      <c r="K495" s="23"/>
    </row>
    <row r="496" spans="11:11" ht="15" customHeight="1">
      <c r="K496" s="23"/>
    </row>
    <row r="497" spans="11:11" ht="15" customHeight="1">
      <c r="K497" s="23"/>
    </row>
    <row r="498" spans="11:11" ht="15" customHeight="1">
      <c r="K498" s="23"/>
    </row>
    <row r="499" spans="11:11" ht="15" customHeight="1">
      <c r="K499" s="23"/>
    </row>
    <row r="500" spans="11:11" ht="15" customHeight="1">
      <c r="K500" s="23"/>
    </row>
    <row r="501" spans="11:11" ht="15" customHeight="1">
      <c r="K501" s="23"/>
    </row>
    <row r="502" spans="11:11" ht="15" customHeight="1">
      <c r="K502" s="23"/>
    </row>
    <row r="503" spans="11:11" ht="15" customHeight="1">
      <c r="K503" s="23"/>
    </row>
    <row r="504" spans="11:11" ht="15" customHeight="1">
      <c r="K504" s="23"/>
    </row>
    <row r="505" spans="11:11" ht="15" customHeight="1">
      <c r="K505" s="23"/>
    </row>
    <row r="506" spans="11:11" ht="15" customHeight="1">
      <c r="K506" s="23"/>
    </row>
    <row r="507" spans="11:11" ht="15" customHeight="1">
      <c r="K507" s="23"/>
    </row>
    <row r="508" spans="11:11" ht="15" customHeight="1">
      <c r="K508" s="23"/>
    </row>
    <row r="509" spans="11:11" ht="15" customHeight="1">
      <c r="K509" s="23"/>
    </row>
    <row r="510" spans="11:11" ht="15" customHeight="1">
      <c r="K510" s="23"/>
    </row>
    <row r="511" spans="11:11" ht="15" customHeight="1">
      <c r="K511" s="23"/>
    </row>
    <row r="512" spans="11:11" ht="15" customHeight="1">
      <c r="K512" s="23"/>
    </row>
    <row r="513" spans="11:11" ht="15" customHeight="1">
      <c r="K513" s="23"/>
    </row>
    <row r="514" spans="11:11" ht="15" customHeight="1">
      <c r="K514" s="23"/>
    </row>
    <row r="515" spans="11:11" ht="15" customHeight="1">
      <c r="K515" s="23"/>
    </row>
    <row r="516" spans="11:11" ht="15" customHeight="1">
      <c r="K516" s="23"/>
    </row>
    <row r="517" spans="11:11" ht="15" customHeight="1">
      <c r="K517" s="23"/>
    </row>
    <row r="518" spans="11:11" ht="15" customHeight="1">
      <c r="K518" s="23"/>
    </row>
    <row r="519" spans="11:11" ht="15" customHeight="1">
      <c r="K519" s="23"/>
    </row>
    <row r="520" spans="11:11" ht="15" customHeight="1">
      <c r="K520" s="23"/>
    </row>
    <row r="521" spans="11:11" ht="15" customHeight="1">
      <c r="K521" s="23"/>
    </row>
    <row r="522" spans="11:11" ht="15" customHeight="1">
      <c r="K522" s="23"/>
    </row>
    <row r="523" spans="11:11" ht="15" customHeight="1">
      <c r="K523" s="23"/>
    </row>
    <row r="524" spans="11:11" ht="15" customHeight="1">
      <c r="K524" s="23"/>
    </row>
    <row r="525" spans="11:11" ht="15" customHeight="1">
      <c r="K525" s="23"/>
    </row>
    <row r="526" spans="11:11" ht="15" customHeight="1">
      <c r="K526" s="23"/>
    </row>
    <row r="527" spans="11:11" ht="15" customHeight="1">
      <c r="K527" s="23"/>
    </row>
    <row r="528" spans="11:11" ht="15" customHeight="1">
      <c r="K528" s="23"/>
    </row>
    <row r="529" spans="11:11" ht="15" customHeight="1">
      <c r="K529" s="23"/>
    </row>
    <row r="530" spans="11:11" ht="15" customHeight="1">
      <c r="K530" s="23"/>
    </row>
    <row r="531" spans="11:11" ht="15" customHeight="1">
      <c r="K531" s="23"/>
    </row>
    <row r="532" spans="11:11" ht="15" customHeight="1">
      <c r="K532" s="23"/>
    </row>
    <row r="533" spans="11:11" ht="15" customHeight="1">
      <c r="K533" s="23"/>
    </row>
    <row r="534" spans="11:11" ht="15" customHeight="1">
      <c r="K534" s="23"/>
    </row>
    <row r="535" spans="11:11" ht="15" customHeight="1">
      <c r="K535" s="23"/>
    </row>
    <row r="536" spans="11:11" ht="15" customHeight="1">
      <c r="K536" s="23"/>
    </row>
    <row r="537" spans="11:11" ht="15" customHeight="1">
      <c r="K537" s="23"/>
    </row>
    <row r="538" spans="11:11" ht="15" customHeight="1">
      <c r="K538" s="23"/>
    </row>
    <row r="539" spans="11:11" ht="15" customHeight="1">
      <c r="K539" s="23"/>
    </row>
    <row r="540" spans="11:11" ht="15" customHeight="1">
      <c r="K540" s="23"/>
    </row>
    <row r="541" spans="11:11" ht="15" customHeight="1">
      <c r="K541" s="23"/>
    </row>
    <row r="542" spans="11:11" ht="15" customHeight="1">
      <c r="K542" s="23"/>
    </row>
    <row r="543" spans="11:11" ht="15" customHeight="1">
      <c r="K543" s="23"/>
    </row>
    <row r="544" spans="11:11" ht="15" customHeight="1">
      <c r="K544" s="23"/>
    </row>
    <row r="545" spans="11:11" ht="15" customHeight="1">
      <c r="K545" s="23"/>
    </row>
    <row r="546" spans="11:11" ht="15" customHeight="1">
      <c r="K546" s="23"/>
    </row>
    <row r="547" spans="11:11" ht="15" customHeight="1">
      <c r="K547" s="23"/>
    </row>
    <row r="548" spans="11:11" ht="15" customHeight="1">
      <c r="K548" s="23"/>
    </row>
    <row r="549" spans="11:11" ht="15" customHeight="1">
      <c r="K549" s="23"/>
    </row>
    <row r="550" spans="11:11" ht="15" customHeight="1">
      <c r="K550" s="23"/>
    </row>
    <row r="551" spans="11:11" ht="15" customHeight="1">
      <c r="K551" s="23"/>
    </row>
    <row r="552" spans="11:11" ht="15" customHeight="1">
      <c r="K552" s="23"/>
    </row>
    <row r="553" spans="11:11" ht="15" customHeight="1">
      <c r="K553" s="23"/>
    </row>
    <row r="554" spans="11:11" ht="15" customHeight="1">
      <c r="K554" s="23"/>
    </row>
    <row r="555" spans="11:11" ht="15" customHeight="1">
      <c r="K555" s="23"/>
    </row>
    <row r="556" spans="11:11" ht="15" customHeight="1">
      <c r="K556" s="23"/>
    </row>
    <row r="557" spans="11:11" ht="15" customHeight="1">
      <c r="K557" s="23"/>
    </row>
    <row r="558" spans="11:11" ht="15" customHeight="1">
      <c r="K558" s="23"/>
    </row>
    <row r="559" spans="11:11" ht="15" customHeight="1">
      <c r="K559" s="23"/>
    </row>
    <row r="560" spans="11:11" ht="15" customHeight="1">
      <c r="K560" s="23"/>
    </row>
    <row r="561" spans="11:11" ht="15" customHeight="1">
      <c r="K561" s="23"/>
    </row>
    <row r="562" spans="11:11" ht="15" customHeight="1">
      <c r="K562" s="23"/>
    </row>
    <row r="563" spans="11:11" ht="15" customHeight="1">
      <c r="K563" s="23"/>
    </row>
    <row r="564" spans="11:11" ht="15" customHeight="1">
      <c r="K564" s="23"/>
    </row>
    <row r="565" spans="11:11" ht="15" customHeight="1">
      <c r="K565" s="23"/>
    </row>
    <row r="566" spans="11:11" ht="15" customHeight="1">
      <c r="K566" s="23"/>
    </row>
    <row r="567" spans="11:11" ht="15" customHeight="1">
      <c r="K567" s="23"/>
    </row>
    <row r="568" spans="11:11" ht="15" customHeight="1">
      <c r="K568" s="23"/>
    </row>
    <row r="569" spans="11:11" ht="15" customHeight="1">
      <c r="K569" s="23"/>
    </row>
    <row r="570" spans="11:11" ht="15" customHeight="1">
      <c r="K570" s="23"/>
    </row>
    <row r="571" spans="11:11" ht="15" customHeight="1">
      <c r="K571" s="23"/>
    </row>
    <row r="572" spans="11:11" ht="15" customHeight="1">
      <c r="K572" s="23"/>
    </row>
    <row r="573" spans="11:11" ht="15" customHeight="1">
      <c r="K573" s="23"/>
    </row>
    <row r="574" spans="11:11" ht="15" customHeight="1">
      <c r="K574" s="23"/>
    </row>
    <row r="575" spans="11:11" ht="15" customHeight="1">
      <c r="K575" s="23"/>
    </row>
    <row r="576" spans="11:11" ht="15" customHeight="1">
      <c r="K576" s="23"/>
    </row>
    <row r="577" spans="11:11" ht="15" customHeight="1">
      <c r="K577" s="23"/>
    </row>
    <row r="578" spans="11:11" ht="15" customHeight="1">
      <c r="K578" s="23"/>
    </row>
    <row r="579" spans="11:11" ht="15" customHeight="1">
      <c r="K579" s="23"/>
    </row>
    <row r="580" spans="11:11" ht="15" customHeight="1">
      <c r="K580" s="23"/>
    </row>
    <row r="581" spans="11:11" ht="15" customHeight="1">
      <c r="K581" s="23"/>
    </row>
    <row r="582" spans="11:11" ht="15" customHeight="1">
      <c r="K582" s="23"/>
    </row>
    <row r="583" spans="11:11" ht="15" customHeight="1">
      <c r="K583" s="23"/>
    </row>
    <row r="584" spans="11:11" ht="15" customHeight="1">
      <c r="K584" s="23"/>
    </row>
    <row r="585" spans="11:11" ht="15" customHeight="1">
      <c r="K585" s="23"/>
    </row>
    <row r="586" spans="11:11" ht="15" customHeight="1">
      <c r="K586" s="23"/>
    </row>
    <row r="587" spans="11:11" ht="15" customHeight="1">
      <c r="K587" s="23"/>
    </row>
    <row r="588" spans="11:11" ht="15" customHeight="1">
      <c r="K588" s="23"/>
    </row>
    <row r="589" spans="11:11" ht="15" customHeight="1">
      <c r="K589" s="23"/>
    </row>
    <row r="590" spans="11:11" ht="15" customHeight="1">
      <c r="K590" s="23"/>
    </row>
    <row r="591" spans="11:11" ht="15" customHeight="1">
      <c r="K591" s="23"/>
    </row>
    <row r="592" spans="11:11" ht="15" customHeight="1">
      <c r="K592" s="23"/>
    </row>
    <row r="593" spans="11:11" ht="15" customHeight="1">
      <c r="K593" s="23"/>
    </row>
    <row r="594" spans="11:11" ht="15" customHeight="1">
      <c r="K594" s="23"/>
    </row>
    <row r="595" spans="11:11" ht="15" customHeight="1">
      <c r="K595" s="23"/>
    </row>
    <row r="596" spans="11:11" ht="15" customHeight="1">
      <c r="K596" s="23"/>
    </row>
    <row r="597" spans="11:11" ht="15" customHeight="1">
      <c r="K597" s="23"/>
    </row>
    <row r="598" spans="11:11" ht="15" customHeight="1">
      <c r="K598" s="23"/>
    </row>
    <row r="599" spans="11:11" ht="15" customHeight="1">
      <c r="K599" s="23"/>
    </row>
    <row r="600" spans="11:11" ht="15" customHeight="1">
      <c r="K600" s="23"/>
    </row>
    <row r="601" spans="11:11" ht="15" customHeight="1">
      <c r="K601" s="23"/>
    </row>
    <row r="602" spans="11:11" ht="15" customHeight="1">
      <c r="K602" s="23"/>
    </row>
    <row r="603" spans="11:11" ht="15" customHeight="1">
      <c r="K603" s="23"/>
    </row>
    <row r="604" spans="11:11" ht="15" customHeight="1">
      <c r="K604" s="23"/>
    </row>
    <row r="605" spans="11:11" ht="15" customHeight="1">
      <c r="K605" s="23"/>
    </row>
    <row r="606" spans="11:11" ht="15" customHeight="1">
      <c r="K606" s="23"/>
    </row>
    <row r="607" spans="11:11" ht="15" customHeight="1">
      <c r="K607" s="23"/>
    </row>
    <row r="608" spans="11:11" ht="15" customHeight="1">
      <c r="K608" s="23"/>
    </row>
    <row r="609" spans="11:11" ht="15" customHeight="1">
      <c r="K609" s="23"/>
    </row>
    <row r="610" spans="11:11" ht="15" customHeight="1">
      <c r="K610" s="23"/>
    </row>
    <row r="611" spans="11:11" ht="15" customHeight="1">
      <c r="K611" s="23"/>
    </row>
    <row r="612" spans="11:11" ht="15" customHeight="1">
      <c r="K612" s="23"/>
    </row>
    <row r="613" spans="11:11" ht="15" customHeight="1">
      <c r="K613" s="23"/>
    </row>
    <row r="614" spans="11:11" ht="15" customHeight="1">
      <c r="K614" s="23"/>
    </row>
    <row r="615" spans="11:11" ht="15" customHeight="1">
      <c r="K615" s="23"/>
    </row>
    <row r="616" spans="11:11" ht="15" customHeight="1">
      <c r="K616" s="23"/>
    </row>
    <row r="617" spans="11:11" ht="15" customHeight="1">
      <c r="K617" s="23"/>
    </row>
    <row r="618" spans="11:11" ht="15" customHeight="1">
      <c r="K618" s="23"/>
    </row>
    <row r="619" spans="11:11" ht="15" customHeight="1">
      <c r="K619" s="23"/>
    </row>
    <row r="620" spans="11:11" ht="15" customHeight="1">
      <c r="K620" s="23"/>
    </row>
    <row r="621" spans="11:11" ht="15" customHeight="1">
      <c r="K621" s="23"/>
    </row>
    <row r="622" spans="11:11" ht="15" customHeight="1">
      <c r="K622" s="23"/>
    </row>
    <row r="623" spans="11:11" ht="15" customHeight="1">
      <c r="K623" s="23"/>
    </row>
    <row r="624" spans="11:11" ht="15" customHeight="1">
      <c r="K624" s="23"/>
    </row>
    <row r="625" spans="11:11" ht="15" customHeight="1">
      <c r="K625" s="23"/>
    </row>
    <row r="626" spans="11:11" ht="15" customHeight="1">
      <c r="K626" s="23"/>
    </row>
    <row r="627" spans="11:11" ht="15" customHeight="1">
      <c r="K627" s="23"/>
    </row>
    <row r="628" spans="11:11" ht="15" customHeight="1">
      <c r="K628" s="23"/>
    </row>
    <row r="629" spans="11:11" ht="15" customHeight="1">
      <c r="K629" s="23"/>
    </row>
    <row r="630" spans="11:11" ht="15" customHeight="1">
      <c r="K630" s="23"/>
    </row>
    <row r="631" spans="11:11" ht="15" customHeight="1">
      <c r="K631" s="23"/>
    </row>
    <row r="632" spans="11:11" ht="15" customHeight="1">
      <c r="K632" s="23"/>
    </row>
    <row r="633" spans="11:11" ht="15" customHeight="1">
      <c r="K633" s="23"/>
    </row>
    <row r="634" spans="11:11" ht="15" customHeight="1">
      <c r="K634" s="23"/>
    </row>
    <row r="635" spans="11:11" ht="15" customHeight="1">
      <c r="K635" s="23"/>
    </row>
    <row r="636" spans="11:11" ht="15" customHeight="1">
      <c r="K636" s="23"/>
    </row>
    <row r="637" spans="11:11" ht="15" customHeight="1">
      <c r="K637" s="23"/>
    </row>
    <row r="638" spans="11:11" ht="15" customHeight="1">
      <c r="K638" s="23"/>
    </row>
    <row r="639" spans="11:11" ht="15" customHeight="1">
      <c r="K639" s="23"/>
    </row>
    <row r="640" spans="11:11" ht="15" customHeight="1">
      <c r="K640" s="23"/>
    </row>
    <row r="641" spans="11:11" ht="15" customHeight="1">
      <c r="K641" s="23"/>
    </row>
    <row r="642" spans="11:11" ht="15" customHeight="1">
      <c r="K642" s="23"/>
    </row>
    <row r="643" spans="11:11" ht="15" customHeight="1">
      <c r="K643" s="23"/>
    </row>
    <row r="644" spans="11:11" ht="15" customHeight="1">
      <c r="K644" s="23"/>
    </row>
    <row r="645" spans="11:11" ht="15" customHeight="1">
      <c r="K645" s="23"/>
    </row>
    <row r="646" spans="11:11" ht="15" customHeight="1">
      <c r="K646" s="23"/>
    </row>
    <row r="647" spans="11:11" ht="15" customHeight="1">
      <c r="K647" s="23"/>
    </row>
    <row r="648" spans="11:11" ht="15" customHeight="1">
      <c r="K648" s="23"/>
    </row>
    <row r="649" spans="11:11" ht="15" customHeight="1">
      <c r="K649" s="23"/>
    </row>
    <row r="650" spans="11:11" ht="15" customHeight="1">
      <c r="K650" s="23"/>
    </row>
    <row r="651" spans="11:11" ht="15" customHeight="1">
      <c r="K651" s="23"/>
    </row>
    <row r="652" spans="11:11" ht="15" customHeight="1">
      <c r="K652" s="23"/>
    </row>
    <row r="653" spans="11:11" ht="15" customHeight="1">
      <c r="K653" s="23"/>
    </row>
    <row r="654" spans="11:11" ht="15" customHeight="1">
      <c r="K654" s="23"/>
    </row>
    <row r="655" spans="11:11" ht="15" customHeight="1">
      <c r="K655" s="23"/>
    </row>
    <row r="656" spans="11:11" ht="15" customHeight="1">
      <c r="K656" s="23"/>
    </row>
    <row r="657" spans="11:11" ht="15" customHeight="1">
      <c r="K657" s="23"/>
    </row>
    <row r="658" spans="11:11" ht="15" customHeight="1">
      <c r="K658" s="23"/>
    </row>
    <row r="659" spans="11:11" ht="15" customHeight="1">
      <c r="K659" s="23"/>
    </row>
    <row r="660" spans="11:11" ht="15" customHeight="1">
      <c r="K660" s="23"/>
    </row>
    <row r="661" spans="11:11" ht="15" customHeight="1">
      <c r="K661" s="23"/>
    </row>
    <row r="662" spans="11:11" ht="15" customHeight="1">
      <c r="K662" s="23"/>
    </row>
    <row r="663" spans="11:11" ht="15" customHeight="1">
      <c r="K663" s="23"/>
    </row>
    <row r="664" spans="11:11" ht="15" customHeight="1">
      <c r="K664" s="23"/>
    </row>
    <row r="665" spans="11:11" ht="15" customHeight="1">
      <c r="K665" s="23"/>
    </row>
    <row r="666" spans="11:11" ht="15" customHeight="1">
      <c r="K666" s="23"/>
    </row>
    <row r="667" spans="11:11" ht="15" customHeight="1">
      <c r="K667" s="23"/>
    </row>
    <row r="668" spans="11:11" ht="15" customHeight="1">
      <c r="K668" s="23"/>
    </row>
    <row r="669" spans="11:11" ht="15" customHeight="1">
      <c r="K669" s="23"/>
    </row>
    <row r="670" spans="11:11" ht="15" customHeight="1">
      <c r="K670" s="23"/>
    </row>
    <row r="671" spans="11:11" ht="15" customHeight="1">
      <c r="K671" s="23"/>
    </row>
    <row r="672" spans="11:11" ht="15" customHeight="1">
      <c r="K672" s="23"/>
    </row>
    <row r="673" spans="11:11" ht="15" customHeight="1">
      <c r="K673" s="23"/>
    </row>
    <row r="674" spans="11:11" ht="15" customHeight="1">
      <c r="K674" s="23"/>
    </row>
    <row r="675" spans="11:11" ht="15" customHeight="1">
      <c r="K675" s="23"/>
    </row>
    <row r="676" spans="11:11" ht="15" customHeight="1">
      <c r="K676" s="23"/>
    </row>
    <row r="677" spans="11:11" ht="15" customHeight="1">
      <c r="K677" s="23"/>
    </row>
    <row r="678" spans="11:11" ht="15" customHeight="1">
      <c r="K678" s="23"/>
    </row>
    <row r="679" spans="11:11" ht="15" customHeight="1">
      <c r="K679" s="23"/>
    </row>
    <row r="680" spans="11:11" ht="15" customHeight="1">
      <c r="K680" s="23"/>
    </row>
    <row r="681" spans="11:11" ht="15" customHeight="1">
      <c r="K681" s="23"/>
    </row>
    <row r="682" spans="11:11" ht="15" customHeight="1">
      <c r="K682" s="23"/>
    </row>
    <row r="683" spans="11:11" ht="15" customHeight="1">
      <c r="K683" s="23"/>
    </row>
    <row r="684" spans="11:11" ht="15" customHeight="1">
      <c r="K684" s="23"/>
    </row>
    <row r="685" spans="11:11" ht="15" customHeight="1">
      <c r="K685" s="23"/>
    </row>
    <row r="686" spans="11:11" ht="15" customHeight="1">
      <c r="K686" s="23"/>
    </row>
    <row r="687" spans="11:11" ht="15" customHeight="1">
      <c r="K687" s="23"/>
    </row>
    <row r="688" spans="11:11" ht="15" customHeight="1">
      <c r="K688" s="23"/>
    </row>
    <row r="689" spans="11:11" ht="15" customHeight="1">
      <c r="K689" s="23"/>
    </row>
    <row r="690" spans="11:11" ht="15" customHeight="1">
      <c r="K690" s="23"/>
    </row>
    <row r="691" spans="11:11" ht="15" customHeight="1">
      <c r="K691" s="23"/>
    </row>
    <row r="692" spans="11:11" ht="15" customHeight="1">
      <c r="K692" s="23"/>
    </row>
    <row r="693" spans="11:11" ht="15" customHeight="1">
      <c r="K693" s="23"/>
    </row>
    <row r="694" spans="11:11" ht="15" customHeight="1">
      <c r="K694" s="23"/>
    </row>
    <row r="695" spans="11:11" ht="15" customHeight="1">
      <c r="K695" s="23"/>
    </row>
    <row r="696" spans="11:11" ht="15" customHeight="1">
      <c r="K696" s="23"/>
    </row>
    <row r="697" spans="11:11" ht="15" customHeight="1">
      <c r="K697" s="23"/>
    </row>
    <row r="698" spans="11:11" ht="15" customHeight="1">
      <c r="K698" s="23"/>
    </row>
    <row r="699" spans="11:11" ht="15" customHeight="1">
      <c r="K699" s="23"/>
    </row>
    <row r="700" spans="11:11" ht="15" customHeight="1">
      <c r="K700" s="23"/>
    </row>
    <row r="701" spans="11:11" ht="15" customHeight="1">
      <c r="K701" s="23"/>
    </row>
    <row r="702" spans="11:11" ht="15" customHeight="1">
      <c r="K702" s="23"/>
    </row>
    <row r="703" spans="11:11" ht="15" customHeight="1">
      <c r="K703" s="23"/>
    </row>
    <row r="704" spans="11:11" ht="15" customHeight="1">
      <c r="K704" s="23"/>
    </row>
    <row r="705" spans="11:11" ht="15" customHeight="1">
      <c r="K705" s="23"/>
    </row>
    <row r="706" spans="11:11" ht="15" customHeight="1">
      <c r="K706" s="23"/>
    </row>
    <row r="707" spans="11:11" ht="15" customHeight="1">
      <c r="K707" s="23"/>
    </row>
    <row r="708" spans="11:11" ht="15" customHeight="1">
      <c r="K708" s="23"/>
    </row>
    <row r="709" spans="11:11" ht="15" customHeight="1">
      <c r="K709" s="23"/>
    </row>
    <row r="710" spans="11:11" ht="15" customHeight="1">
      <c r="K710" s="23"/>
    </row>
    <row r="711" spans="11:11" ht="15" customHeight="1">
      <c r="K711" s="23"/>
    </row>
    <row r="712" spans="11:11" ht="15" customHeight="1">
      <c r="K712" s="23"/>
    </row>
    <row r="713" spans="11:11" ht="15" customHeight="1">
      <c r="K713" s="23"/>
    </row>
    <row r="714" spans="11:11" ht="15" customHeight="1">
      <c r="K714" s="23"/>
    </row>
    <row r="715" spans="11:11" ht="15" customHeight="1">
      <c r="K715" s="23"/>
    </row>
    <row r="716" spans="11:11" ht="15" customHeight="1">
      <c r="K716" s="23"/>
    </row>
    <row r="717" spans="11:11" ht="15" customHeight="1">
      <c r="K717" s="23"/>
    </row>
    <row r="718" spans="11:11" ht="15" customHeight="1">
      <c r="K718" s="23"/>
    </row>
    <row r="719" spans="11:11" ht="15" customHeight="1">
      <c r="K719" s="23"/>
    </row>
    <row r="720" spans="11:11" ht="15" customHeight="1">
      <c r="K720" s="23"/>
    </row>
    <row r="721" spans="11:11" ht="15" customHeight="1">
      <c r="K721" s="23"/>
    </row>
    <row r="722" spans="11:11" ht="15" customHeight="1">
      <c r="K722" s="23"/>
    </row>
    <row r="723" spans="11:11" ht="15" customHeight="1">
      <c r="K723" s="23"/>
    </row>
    <row r="724" spans="11:11" ht="15" customHeight="1">
      <c r="K724" s="23"/>
    </row>
    <row r="725" spans="11:11" ht="15" customHeight="1">
      <c r="K725" s="23"/>
    </row>
    <row r="726" spans="11:11" ht="15" customHeight="1">
      <c r="K726" s="23"/>
    </row>
    <row r="727" spans="11:11" ht="15" customHeight="1">
      <c r="K727" s="23"/>
    </row>
    <row r="728" spans="11:11" ht="15" customHeight="1">
      <c r="K728" s="23"/>
    </row>
    <row r="729" spans="11:11" ht="15" customHeight="1">
      <c r="K729" s="23"/>
    </row>
    <row r="730" spans="11:11" ht="15" customHeight="1">
      <c r="K730" s="23"/>
    </row>
    <row r="731" spans="11:11" ht="15" customHeight="1">
      <c r="K731" s="23"/>
    </row>
    <row r="732" spans="11:11" ht="15" customHeight="1">
      <c r="K732" s="23"/>
    </row>
    <row r="733" spans="11:11" ht="15" customHeight="1">
      <c r="K733" s="23"/>
    </row>
    <row r="734" spans="11:11" ht="15" customHeight="1">
      <c r="K734" s="23"/>
    </row>
    <row r="735" spans="11:11" ht="15" customHeight="1">
      <c r="K735" s="23"/>
    </row>
    <row r="736" spans="11:11" ht="15" customHeight="1">
      <c r="K736" s="23"/>
    </row>
    <row r="737" spans="11:11" ht="15" customHeight="1">
      <c r="K737" s="23"/>
    </row>
    <row r="738" spans="11:11" ht="15" customHeight="1">
      <c r="K738" s="23"/>
    </row>
    <row r="739" spans="11:11" ht="15" customHeight="1">
      <c r="K739" s="23"/>
    </row>
    <row r="740" spans="11:11" ht="15" customHeight="1">
      <c r="K740" s="23"/>
    </row>
    <row r="741" spans="11:11" ht="15" customHeight="1">
      <c r="K741" s="23"/>
    </row>
    <row r="742" spans="11:11" ht="15" customHeight="1">
      <c r="K742" s="23"/>
    </row>
    <row r="743" spans="11:11" ht="15" customHeight="1">
      <c r="K743" s="23"/>
    </row>
    <row r="744" spans="11:11" ht="15" customHeight="1">
      <c r="K744" s="23"/>
    </row>
    <row r="745" spans="11:11" ht="15" customHeight="1">
      <c r="K745" s="23"/>
    </row>
    <row r="746" spans="11:11" ht="15" customHeight="1">
      <c r="K746" s="23"/>
    </row>
    <row r="747" spans="11:11" ht="15" customHeight="1">
      <c r="K747" s="23"/>
    </row>
    <row r="748" spans="11:11" ht="15" customHeight="1">
      <c r="K748" s="23"/>
    </row>
    <row r="749" spans="11:11" ht="15" customHeight="1">
      <c r="K749" s="23"/>
    </row>
    <row r="750" spans="11:11" ht="15" customHeight="1">
      <c r="K750" s="23"/>
    </row>
    <row r="751" spans="11:11" ht="15" customHeight="1">
      <c r="K751" s="23"/>
    </row>
    <row r="752" spans="11:11" ht="15" customHeight="1">
      <c r="K752" s="23"/>
    </row>
    <row r="753" spans="11:11" ht="15" customHeight="1">
      <c r="K753" s="23"/>
    </row>
    <row r="754" spans="11:11" ht="15" customHeight="1">
      <c r="K754" s="23"/>
    </row>
    <row r="755" spans="11:11" ht="15" customHeight="1">
      <c r="K755" s="23"/>
    </row>
    <row r="756" spans="11:11" ht="15" customHeight="1">
      <c r="K756" s="23"/>
    </row>
    <row r="757" spans="11:11" ht="15" customHeight="1">
      <c r="K757" s="23"/>
    </row>
    <row r="758" spans="11:11" ht="15" customHeight="1">
      <c r="K758" s="23"/>
    </row>
    <row r="759" spans="11:11" ht="15" customHeight="1">
      <c r="K759" s="23"/>
    </row>
    <row r="760" spans="11:11" ht="15" customHeight="1">
      <c r="K760" s="23"/>
    </row>
    <row r="761" spans="11:11" ht="15" customHeight="1">
      <c r="K761" s="23"/>
    </row>
    <row r="762" spans="11:11" ht="15" customHeight="1">
      <c r="K762" s="23"/>
    </row>
    <row r="763" spans="11:11" ht="15" customHeight="1">
      <c r="K763" s="23"/>
    </row>
    <row r="764" spans="11:11" ht="15" customHeight="1">
      <c r="K764" s="23"/>
    </row>
    <row r="765" spans="11:11" ht="15" customHeight="1">
      <c r="K765" s="23"/>
    </row>
    <row r="766" spans="11:11" ht="15" customHeight="1">
      <c r="K766" s="23"/>
    </row>
    <row r="767" spans="11:11" ht="15" customHeight="1">
      <c r="K767" s="23"/>
    </row>
    <row r="768" spans="11:11" ht="15" customHeight="1">
      <c r="K768" s="23"/>
    </row>
    <row r="769" spans="11:11" ht="15" customHeight="1">
      <c r="K769" s="23"/>
    </row>
    <row r="770" spans="11:11" ht="15" customHeight="1">
      <c r="K770" s="23"/>
    </row>
    <row r="771" spans="11:11" ht="15" customHeight="1">
      <c r="K771" s="23"/>
    </row>
    <row r="772" spans="11:11" ht="15" customHeight="1">
      <c r="K772" s="23"/>
    </row>
    <row r="773" spans="11:11" ht="15" customHeight="1">
      <c r="K773" s="23"/>
    </row>
    <row r="774" spans="11:11" ht="15" customHeight="1">
      <c r="K774" s="23"/>
    </row>
    <row r="775" spans="11:11" ht="15" customHeight="1">
      <c r="K775" s="23"/>
    </row>
    <row r="776" spans="11:11" ht="15" customHeight="1">
      <c r="K776" s="23"/>
    </row>
    <row r="777" spans="11:11" ht="15" customHeight="1">
      <c r="K777" s="23"/>
    </row>
    <row r="778" spans="11:11" ht="15" customHeight="1">
      <c r="K778" s="23"/>
    </row>
    <row r="779" spans="11:11" ht="15" customHeight="1">
      <c r="K779" s="23"/>
    </row>
    <row r="780" spans="11:11" ht="15" customHeight="1">
      <c r="K780" s="23"/>
    </row>
    <row r="781" spans="11:11" ht="15" customHeight="1">
      <c r="K781" s="23"/>
    </row>
    <row r="782" spans="11:11" ht="15" customHeight="1">
      <c r="K782" s="23"/>
    </row>
    <row r="783" spans="11:11" ht="15" customHeight="1">
      <c r="K783" s="23"/>
    </row>
    <row r="784" spans="11:11" ht="15" customHeight="1">
      <c r="K784" s="23"/>
    </row>
    <row r="785" spans="11:11" ht="15" customHeight="1">
      <c r="K785" s="23"/>
    </row>
    <row r="786" spans="11:11" ht="15" customHeight="1">
      <c r="K786" s="23"/>
    </row>
    <row r="787" spans="11:11" ht="15" customHeight="1">
      <c r="K787" s="23"/>
    </row>
    <row r="788" spans="11:11" ht="15" customHeight="1">
      <c r="K788" s="23"/>
    </row>
    <row r="789" spans="11:11" ht="15" customHeight="1">
      <c r="K789" s="23"/>
    </row>
    <row r="790" spans="11:11" ht="15" customHeight="1">
      <c r="K790" s="23"/>
    </row>
    <row r="791" spans="11:11" ht="15" customHeight="1">
      <c r="K791" s="23"/>
    </row>
    <row r="792" spans="11:11" ht="15" customHeight="1">
      <c r="K792" s="23"/>
    </row>
    <row r="793" spans="11:11" ht="15" customHeight="1">
      <c r="K793" s="23"/>
    </row>
    <row r="794" spans="11:11" ht="15" customHeight="1">
      <c r="K794" s="23"/>
    </row>
    <row r="795" spans="11:11" ht="15" customHeight="1">
      <c r="K795" s="23"/>
    </row>
    <row r="796" spans="11:11" ht="15" customHeight="1">
      <c r="K796" s="23"/>
    </row>
    <row r="797" spans="11:11" ht="15" customHeight="1">
      <c r="K797" s="23"/>
    </row>
    <row r="798" spans="11:11" ht="15" customHeight="1">
      <c r="K798" s="23"/>
    </row>
    <row r="799" spans="11:11" ht="15" customHeight="1">
      <c r="K799" s="23"/>
    </row>
    <row r="800" spans="11:11" ht="15" customHeight="1">
      <c r="K800" s="23"/>
    </row>
    <row r="801" spans="11:11" ht="15" customHeight="1">
      <c r="K801" s="23"/>
    </row>
    <row r="802" spans="11:11" ht="15" customHeight="1">
      <c r="K802" s="23"/>
    </row>
    <row r="803" spans="11:11" ht="15" customHeight="1">
      <c r="K803" s="23"/>
    </row>
    <row r="804" spans="11:11" ht="15" customHeight="1">
      <c r="K804" s="23"/>
    </row>
    <row r="805" spans="11:11" ht="15" customHeight="1">
      <c r="K805" s="23"/>
    </row>
    <row r="806" spans="11:11" ht="15" customHeight="1">
      <c r="K806" s="23"/>
    </row>
    <row r="807" spans="11:11" ht="15" customHeight="1">
      <c r="K807" s="23"/>
    </row>
    <row r="808" spans="11:11" ht="15" customHeight="1">
      <c r="K808" s="23"/>
    </row>
    <row r="809" spans="11:11" ht="15" customHeight="1">
      <c r="K809" s="23"/>
    </row>
    <row r="810" spans="11:11" ht="15" customHeight="1">
      <c r="K810" s="23"/>
    </row>
    <row r="811" spans="11:11" ht="15" customHeight="1">
      <c r="K811" s="23"/>
    </row>
    <row r="812" spans="11:11" ht="15" customHeight="1">
      <c r="K812" s="23"/>
    </row>
    <row r="813" spans="11:11" ht="15" customHeight="1">
      <c r="K813" s="23"/>
    </row>
    <row r="814" spans="11:11" ht="15" customHeight="1">
      <c r="K814" s="23"/>
    </row>
    <row r="815" spans="11:11" ht="15" customHeight="1">
      <c r="K815" s="23"/>
    </row>
    <row r="816" spans="11:11" ht="15" customHeight="1">
      <c r="K816" s="23"/>
    </row>
    <row r="817" spans="11:11" ht="15" customHeight="1">
      <c r="K817" s="23"/>
    </row>
    <row r="818" spans="11:11" ht="15" customHeight="1">
      <c r="K818" s="23"/>
    </row>
    <row r="819" spans="11:11" ht="15" customHeight="1">
      <c r="K819" s="23"/>
    </row>
    <row r="820" spans="11:11" ht="15" customHeight="1">
      <c r="K820" s="23"/>
    </row>
    <row r="821" spans="11:11" ht="15" customHeight="1">
      <c r="K821" s="23"/>
    </row>
    <row r="822" spans="11:11" ht="15" customHeight="1">
      <c r="K822" s="23"/>
    </row>
    <row r="823" spans="11:11" ht="15" customHeight="1">
      <c r="K823" s="23"/>
    </row>
    <row r="824" spans="11:11" ht="15" customHeight="1">
      <c r="K824" s="23"/>
    </row>
    <row r="825" spans="11:11" ht="15" customHeight="1">
      <c r="K825" s="23"/>
    </row>
    <row r="826" spans="11:11" ht="15" customHeight="1">
      <c r="K826" s="23"/>
    </row>
    <row r="827" spans="11:11" ht="15" customHeight="1">
      <c r="K827" s="23"/>
    </row>
    <row r="828" spans="11:11" ht="15" customHeight="1">
      <c r="K828" s="23"/>
    </row>
    <row r="829" spans="11:11" ht="15" customHeight="1">
      <c r="K829" s="23"/>
    </row>
    <row r="830" spans="11:11" ht="15" customHeight="1">
      <c r="K830" s="23"/>
    </row>
    <row r="831" spans="11:11" ht="15" customHeight="1">
      <c r="K831" s="23"/>
    </row>
    <row r="832" spans="11:11" ht="15" customHeight="1">
      <c r="K832" s="23"/>
    </row>
    <row r="833" spans="11:11" ht="15" customHeight="1">
      <c r="K833" s="23"/>
    </row>
    <row r="834" spans="11:11" ht="15" customHeight="1">
      <c r="K834" s="23"/>
    </row>
    <row r="835" spans="11:11" ht="15" customHeight="1">
      <c r="K835" s="23"/>
    </row>
    <row r="836" spans="11:11" ht="15" customHeight="1">
      <c r="K836" s="23"/>
    </row>
    <row r="837" spans="11:11" ht="15" customHeight="1">
      <c r="K837" s="23"/>
    </row>
    <row r="838" spans="11:11" ht="15" customHeight="1">
      <c r="K838" s="23"/>
    </row>
    <row r="839" spans="11:11" ht="15" customHeight="1">
      <c r="K839" s="23"/>
    </row>
    <row r="840" spans="11:11" ht="15" customHeight="1">
      <c r="K840" s="23"/>
    </row>
    <row r="841" spans="11:11" ht="15" customHeight="1">
      <c r="K841" s="23"/>
    </row>
    <row r="842" spans="11:11" ht="15" customHeight="1">
      <c r="K842" s="23"/>
    </row>
    <row r="843" spans="11:11" ht="15" customHeight="1">
      <c r="K843" s="23"/>
    </row>
    <row r="844" spans="11:11" ht="15" customHeight="1">
      <c r="K844" s="23"/>
    </row>
    <row r="845" spans="11:11" ht="15" customHeight="1">
      <c r="K845" s="23"/>
    </row>
    <row r="846" spans="11:11" ht="15" customHeight="1">
      <c r="K846" s="23"/>
    </row>
    <row r="847" spans="11:11" ht="15" customHeight="1">
      <c r="K847" s="23"/>
    </row>
    <row r="848" spans="11:11" ht="15" customHeight="1">
      <c r="K848" s="23"/>
    </row>
    <row r="849" spans="11:11" ht="15" customHeight="1">
      <c r="K849" s="23"/>
    </row>
    <row r="850" spans="11:11" ht="15" customHeight="1">
      <c r="K850" s="23"/>
    </row>
    <row r="851" spans="11:11" ht="15" customHeight="1">
      <c r="K851" s="23"/>
    </row>
    <row r="852" spans="11:11" ht="15" customHeight="1">
      <c r="K852" s="23"/>
    </row>
    <row r="853" spans="11:11" ht="15" customHeight="1">
      <c r="K853" s="23"/>
    </row>
    <row r="854" spans="11:11" ht="15" customHeight="1">
      <c r="K854" s="23"/>
    </row>
    <row r="855" spans="11:11" ht="15" customHeight="1">
      <c r="K855" s="23"/>
    </row>
    <row r="856" spans="11:11" ht="15" customHeight="1">
      <c r="K856" s="23"/>
    </row>
    <row r="857" spans="11:11" ht="15" customHeight="1">
      <c r="K857" s="23"/>
    </row>
    <row r="858" spans="11:11" ht="15" customHeight="1">
      <c r="K858" s="23"/>
    </row>
    <row r="859" spans="11:11" ht="15" customHeight="1">
      <c r="K859" s="23"/>
    </row>
    <row r="860" spans="11:11" ht="15" customHeight="1">
      <c r="K860" s="23"/>
    </row>
    <row r="861" spans="11:11" ht="15" customHeight="1">
      <c r="K861" s="23"/>
    </row>
    <row r="862" spans="11:11" ht="15" customHeight="1">
      <c r="K862" s="23"/>
    </row>
    <row r="863" spans="11:11" ht="15" customHeight="1">
      <c r="K863" s="23"/>
    </row>
    <row r="864" spans="11:11" ht="15" customHeight="1">
      <c r="K864" s="23"/>
    </row>
    <row r="865" spans="11:11" ht="15" customHeight="1">
      <c r="K865" s="23"/>
    </row>
    <row r="866" spans="11:11" ht="15" customHeight="1">
      <c r="K866" s="23"/>
    </row>
    <row r="867" spans="11:11" ht="15" customHeight="1">
      <c r="K867" s="23"/>
    </row>
    <row r="868" spans="11:11" ht="15" customHeight="1">
      <c r="K868" s="23"/>
    </row>
    <row r="869" spans="11:11" ht="15" customHeight="1">
      <c r="K869" s="23"/>
    </row>
    <row r="870" spans="11:11" ht="15" customHeight="1">
      <c r="K870" s="23"/>
    </row>
    <row r="871" spans="11:11" ht="15" customHeight="1">
      <c r="K871" s="23"/>
    </row>
    <row r="872" spans="11:11" ht="15" customHeight="1">
      <c r="K872" s="23"/>
    </row>
    <row r="873" spans="11:11" ht="15" customHeight="1">
      <c r="K873" s="23"/>
    </row>
    <row r="874" spans="11:11" ht="15" customHeight="1">
      <c r="K874" s="23"/>
    </row>
    <row r="875" spans="11:11" ht="15" customHeight="1">
      <c r="K875" s="23"/>
    </row>
    <row r="876" spans="11:11" ht="15" customHeight="1">
      <c r="K876" s="23"/>
    </row>
    <row r="877" spans="11:11" ht="15" customHeight="1">
      <c r="K877" s="23"/>
    </row>
    <row r="878" spans="11:11" ht="15" customHeight="1">
      <c r="K878" s="23"/>
    </row>
    <row r="879" spans="11:11" ht="15" customHeight="1">
      <c r="K879" s="23"/>
    </row>
    <row r="880" spans="11:11" ht="15" customHeight="1">
      <c r="K880" s="23"/>
    </row>
    <row r="881" spans="11:11" ht="15" customHeight="1">
      <c r="K881" s="23"/>
    </row>
    <row r="882" spans="11:11" ht="15" customHeight="1">
      <c r="K882" s="23"/>
    </row>
    <row r="883" spans="11:11" ht="15" customHeight="1">
      <c r="K883" s="23"/>
    </row>
    <row r="884" spans="11:11" ht="15" customHeight="1">
      <c r="K884" s="23"/>
    </row>
    <row r="885" spans="11:11" ht="15" customHeight="1">
      <c r="K885" s="23"/>
    </row>
    <row r="886" spans="11:11" ht="15" customHeight="1">
      <c r="K886" s="23"/>
    </row>
    <row r="887" spans="11:11" ht="15" customHeight="1">
      <c r="K887" s="23"/>
    </row>
    <row r="888" spans="11:11" ht="15" customHeight="1">
      <c r="K888" s="23"/>
    </row>
    <row r="889" spans="11:11" ht="15" customHeight="1">
      <c r="K889" s="23"/>
    </row>
    <row r="890" spans="11:11" ht="15" customHeight="1">
      <c r="K890" s="23"/>
    </row>
    <row r="891" spans="11:11" ht="15" customHeight="1">
      <c r="K891" s="23"/>
    </row>
    <row r="892" spans="11:11" ht="15" customHeight="1">
      <c r="K892" s="23"/>
    </row>
    <row r="893" spans="11:11" ht="15" customHeight="1">
      <c r="K893" s="23"/>
    </row>
    <row r="894" spans="11:11" ht="15" customHeight="1">
      <c r="K894" s="23"/>
    </row>
    <row r="895" spans="11:11" ht="15" customHeight="1">
      <c r="K895" s="23"/>
    </row>
    <row r="896" spans="11:11" ht="15" customHeight="1">
      <c r="K896" s="23"/>
    </row>
    <row r="897" spans="11:11" ht="15" customHeight="1">
      <c r="K897" s="23"/>
    </row>
    <row r="898" spans="11:11" ht="15" customHeight="1">
      <c r="K898" s="23"/>
    </row>
    <row r="899" spans="11:11" ht="15" customHeight="1">
      <c r="K899" s="23"/>
    </row>
    <row r="900" spans="11:11" ht="15" customHeight="1">
      <c r="K900" s="23"/>
    </row>
    <row r="901" spans="11:11" ht="15" customHeight="1">
      <c r="K901" s="23"/>
    </row>
    <row r="902" spans="11:11" ht="15" customHeight="1">
      <c r="K902" s="23"/>
    </row>
    <row r="903" spans="11:11" ht="15" customHeight="1">
      <c r="K903" s="23"/>
    </row>
    <row r="904" spans="11:11" ht="15" customHeight="1">
      <c r="K904" s="23"/>
    </row>
    <row r="905" spans="11:11" ht="15" customHeight="1">
      <c r="K905" s="23"/>
    </row>
    <row r="906" spans="11:11" ht="15" customHeight="1">
      <c r="K906" s="23"/>
    </row>
    <row r="907" spans="11:11" ht="15" customHeight="1">
      <c r="K907" s="23"/>
    </row>
    <row r="908" spans="11:11" ht="15" customHeight="1">
      <c r="K908" s="23"/>
    </row>
    <row r="909" spans="11:11" ht="15" customHeight="1">
      <c r="K909" s="23"/>
    </row>
    <row r="910" spans="11:11" ht="15" customHeight="1">
      <c r="K910" s="23"/>
    </row>
    <row r="911" spans="11:11" ht="15" customHeight="1">
      <c r="K911" s="23"/>
    </row>
    <row r="912" spans="11:11" ht="15" customHeight="1">
      <c r="K912" s="23"/>
    </row>
    <row r="913" spans="11:11" ht="15" customHeight="1">
      <c r="K913" s="23"/>
    </row>
    <row r="914" spans="11:11" ht="15" customHeight="1">
      <c r="K914" s="23"/>
    </row>
    <row r="915" spans="11:11" ht="15" customHeight="1">
      <c r="K915" s="23"/>
    </row>
    <row r="916" spans="11:11" ht="15" customHeight="1">
      <c r="K916" s="23"/>
    </row>
    <row r="917" spans="11:11" ht="15" customHeight="1">
      <c r="K917" s="23"/>
    </row>
    <row r="918" spans="11:11" ht="15" customHeight="1">
      <c r="K918" s="23"/>
    </row>
    <row r="919" spans="11:11" ht="15" customHeight="1">
      <c r="K919" s="23"/>
    </row>
    <row r="920" spans="11:11" ht="15" customHeight="1">
      <c r="K920" s="23"/>
    </row>
    <row r="921" spans="11:11" ht="15" customHeight="1">
      <c r="K921" s="23"/>
    </row>
    <row r="922" spans="11:11" ht="15" customHeight="1">
      <c r="K922" s="23"/>
    </row>
    <row r="923" spans="11:11" ht="15" customHeight="1">
      <c r="K923" s="23"/>
    </row>
    <row r="924" spans="11:11" ht="15" customHeight="1">
      <c r="K924" s="23"/>
    </row>
    <row r="925" spans="11:11" ht="15" customHeight="1">
      <c r="K925" s="23"/>
    </row>
    <row r="926" spans="11:11" ht="15" customHeight="1">
      <c r="K926" s="23"/>
    </row>
    <row r="927" spans="11:11" ht="15" customHeight="1">
      <c r="K927" s="23"/>
    </row>
    <row r="928" spans="11:11" ht="15" customHeight="1">
      <c r="K928" s="23"/>
    </row>
    <row r="929" spans="11:11" ht="15" customHeight="1">
      <c r="K929" s="23"/>
    </row>
    <row r="930" spans="11:11" ht="15" customHeight="1">
      <c r="K930" s="23"/>
    </row>
    <row r="931" spans="11:11" ht="15" customHeight="1">
      <c r="K931" s="23"/>
    </row>
    <row r="932" spans="11:11" ht="15" customHeight="1">
      <c r="K932" s="23"/>
    </row>
    <row r="933" spans="11:11" ht="15" customHeight="1">
      <c r="K933" s="23"/>
    </row>
    <row r="934" spans="11:11" ht="15" customHeight="1">
      <c r="K934" s="23"/>
    </row>
    <row r="935" spans="11:11" ht="15" customHeight="1">
      <c r="K935" s="23"/>
    </row>
    <row r="936" spans="11:11" ht="15" customHeight="1">
      <c r="K936" s="23"/>
    </row>
    <row r="937" spans="11:11" ht="15" customHeight="1">
      <c r="K937" s="23"/>
    </row>
    <row r="938" spans="11:11" ht="15" customHeight="1">
      <c r="K938" s="23"/>
    </row>
    <row r="939" spans="11:11" ht="15" customHeight="1">
      <c r="K939" s="23"/>
    </row>
    <row r="940" spans="11:11" ht="15" customHeight="1">
      <c r="K940" s="23"/>
    </row>
    <row r="941" spans="11:11" ht="15" customHeight="1">
      <c r="K941" s="23"/>
    </row>
    <row r="942" spans="11:11" ht="15" customHeight="1">
      <c r="K942" s="23"/>
    </row>
    <row r="943" spans="11:11" ht="15" customHeight="1">
      <c r="K943" s="23"/>
    </row>
    <row r="944" spans="11:11" ht="15" customHeight="1">
      <c r="K944" s="23"/>
    </row>
    <row r="945" spans="11:11" ht="15" customHeight="1">
      <c r="K945" s="23"/>
    </row>
    <row r="946" spans="11:11" ht="15" customHeight="1">
      <c r="K946" s="23"/>
    </row>
    <row r="947" spans="11:11" ht="15" customHeight="1">
      <c r="K947" s="23"/>
    </row>
    <row r="948" spans="11:11" ht="15" customHeight="1">
      <c r="K948" s="23"/>
    </row>
    <row r="949" spans="11:11" ht="15" customHeight="1">
      <c r="K949" s="23"/>
    </row>
    <row r="950" spans="11:11" ht="15" customHeight="1">
      <c r="K950" s="23"/>
    </row>
    <row r="951" spans="11:11" ht="15" customHeight="1">
      <c r="K951" s="23"/>
    </row>
    <row r="952" spans="11:11" ht="15" customHeight="1">
      <c r="K952" s="23"/>
    </row>
    <row r="953" spans="11:11" ht="15" customHeight="1">
      <c r="K953" s="23"/>
    </row>
    <row r="954" spans="11:11" ht="15" customHeight="1">
      <c r="K954" s="23"/>
    </row>
    <row r="955" spans="11:11" ht="15" customHeight="1">
      <c r="K955" s="23"/>
    </row>
    <row r="956" spans="11:11" ht="15" customHeight="1">
      <c r="K956" s="23"/>
    </row>
    <row r="957" spans="11:11" ht="15" customHeight="1">
      <c r="K957" s="23"/>
    </row>
    <row r="958" spans="11:11" ht="15" customHeight="1">
      <c r="K958" s="23"/>
    </row>
    <row r="959" spans="11:11" ht="15" customHeight="1">
      <c r="K959" s="23"/>
    </row>
    <row r="960" spans="11:11" ht="15" customHeight="1">
      <c r="K960" s="23"/>
    </row>
    <row r="961" spans="11:11" ht="15" customHeight="1">
      <c r="K961" s="23"/>
    </row>
    <row r="962" spans="11:11" ht="15" customHeight="1">
      <c r="K962" s="23"/>
    </row>
    <row r="963" spans="11:11" ht="15" customHeight="1">
      <c r="K963" s="23"/>
    </row>
    <row r="964" spans="11:11" ht="15" customHeight="1">
      <c r="K964" s="23"/>
    </row>
    <row r="965" spans="11:11" ht="15" customHeight="1">
      <c r="K965" s="23"/>
    </row>
    <row r="966" spans="11:11" ht="15" customHeight="1">
      <c r="K966" s="23"/>
    </row>
    <row r="967" spans="11:11" ht="15" customHeight="1">
      <c r="K967" s="23"/>
    </row>
    <row r="968" spans="11:11" ht="15" customHeight="1">
      <c r="K968" s="23"/>
    </row>
    <row r="969" spans="11:11" ht="15" customHeight="1">
      <c r="K969" s="23"/>
    </row>
    <row r="970" spans="11:11" ht="15" customHeight="1">
      <c r="K970" s="23"/>
    </row>
    <row r="971" spans="11:11" ht="15" customHeight="1">
      <c r="K971" s="23"/>
    </row>
    <row r="972" spans="11:11" ht="15" customHeight="1">
      <c r="K972" s="23"/>
    </row>
    <row r="973" spans="11:11" ht="15" customHeight="1">
      <c r="K973" s="23"/>
    </row>
    <row r="974" spans="11:11" ht="15" customHeight="1">
      <c r="K974" s="23"/>
    </row>
    <row r="975" spans="11:11" ht="15" customHeight="1">
      <c r="K975" s="23"/>
    </row>
    <row r="976" spans="11:11" ht="15" customHeight="1">
      <c r="K976" s="23"/>
    </row>
    <row r="977" spans="11:11" ht="15" customHeight="1">
      <c r="K977" s="23"/>
    </row>
    <row r="978" spans="11:11" ht="15" customHeight="1">
      <c r="K978" s="23"/>
    </row>
    <row r="979" spans="11:11" ht="15" customHeight="1">
      <c r="K979" s="23"/>
    </row>
    <row r="980" spans="11:11" ht="15" customHeight="1">
      <c r="K980" s="23"/>
    </row>
    <row r="981" spans="11:11" ht="15" customHeight="1">
      <c r="K981" s="23"/>
    </row>
    <row r="982" spans="11:11" ht="15" customHeight="1">
      <c r="K982" s="23"/>
    </row>
    <row r="983" spans="11:11" ht="15" customHeight="1">
      <c r="K983" s="23"/>
    </row>
    <row r="984" spans="11:11" ht="15" customHeight="1">
      <c r="K984" s="23"/>
    </row>
  </sheetData>
  <hyperlinks>
    <hyperlink ref="J103" r:id="rId1" xr:uid="{00000000-0004-0000-0100-00006C000000}"/>
    <hyperlink ref="J102" r:id="rId2" xr:uid="{00000000-0004-0000-0100-000069000000}"/>
    <hyperlink ref="J99" r:id="rId3" xr:uid="{00000000-0004-0000-0100-000063000000}"/>
    <hyperlink ref="J96" r:id="rId4" xr:uid="{00000000-0004-0000-0100-00005E000000}"/>
    <hyperlink ref="J83" r:id="rId5" xr:uid="{00000000-0004-0000-0100-00004E000000}"/>
    <hyperlink ref="J76" r:id="rId6" xr:uid="{00000000-0004-0000-0100-000048000000}"/>
    <hyperlink ref="J72" r:id="rId7" xr:uid="{00000000-0004-0000-0100-000042000000}"/>
    <hyperlink ref="J70" r:id="rId8" xr:uid="{00000000-0004-0000-0100-000040000000}"/>
    <hyperlink ref="J66" r:id="rId9" xr:uid="{00000000-0004-0000-0100-00003D000000}"/>
    <hyperlink ref="J64" r:id="rId10" xr:uid="{00000000-0004-0000-0100-000038000000}"/>
    <hyperlink ref="J62" r:id="rId11" xr:uid="{00000000-0004-0000-0100-000034000000}"/>
    <hyperlink ref="J61" r:id="rId12" xr:uid="{00000000-0004-0000-0100-000031000000}"/>
    <hyperlink ref="J53" r:id="rId13" xr:uid="{00000000-0004-0000-0100-000025000000}"/>
    <hyperlink ref="J52" r:id="rId14" xr:uid="{00000000-0004-0000-0100-000023000000}"/>
    <hyperlink ref="J49" r:id="rId15" xr:uid="{00000000-0004-0000-0100-00001F000000}"/>
    <hyperlink ref="J41" r:id="rId16" xr:uid="{00000000-0004-0000-0100-00001B000000}"/>
    <hyperlink ref="J29" r:id="rId17" xr:uid="{00000000-0004-0000-0100-000015000000}"/>
    <hyperlink ref="J23" r:id="rId18" xr:uid="{00000000-0004-0000-0100-00000E000000}"/>
    <hyperlink ref="J18" r:id="rId19" xr:uid="{00000000-0004-0000-0100-000007000000}"/>
    <hyperlink ref="J14" r:id="rId20" xr:uid="{00000000-0004-0000-0100-000004000000}"/>
    <hyperlink ref="J9" r:id="rId21" xr:uid="{00000000-0004-0000-0100-000003000000}"/>
    <hyperlink ref="J3" r:id="rId22" xr:uid="{00000000-0004-0000-0100-000002000000}"/>
    <hyperlink ref="J2" r:id="rId23" xr:uid="{00000000-0004-0000-0100-000001000000}"/>
    <hyperlink ref="H103" r:id="rId24" xr:uid="{00000000-0004-0000-0100-00006B000000}"/>
    <hyperlink ref="H100" r:id="rId25" xr:uid="{00000000-0004-0000-0100-000065000000}"/>
    <hyperlink ref="H99" r:id="rId26" xr:uid="{00000000-0004-0000-0100-000062000000}"/>
    <hyperlink ref="H98" r:id="rId27" xr:uid="{00000000-0004-0000-0100-000060000000}"/>
    <hyperlink ref="H94" r:id="rId28" xr:uid="{00000000-0004-0000-0100-00005C000000}"/>
    <hyperlink ref="H92" r:id="rId29" xr:uid="{00000000-0004-0000-0100-00005B000000}"/>
    <hyperlink ref="H90" r:id="rId30" xr:uid="{00000000-0004-0000-0100-000057000000}"/>
    <hyperlink ref="H89" r:id="rId31" xr:uid="{00000000-0004-0000-0100-000055000000}"/>
    <hyperlink ref="H88" r:id="rId32" xr:uid="{00000000-0004-0000-0100-000054000000}"/>
    <hyperlink ref="H86" r:id="rId33" xr:uid="{00000000-0004-0000-0100-000052000000}"/>
    <hyperlink ref="H84" r:id="rId34" xr:uid="{00000000-0004-0000-0100-000050000000}"/>
    <hyperlink ref="H83" r:id="rId35" xr:uid="{00000000-0004-0000-0100-00004D000000}"/>
    <hyperlink ref="H81" r:id="rId36" xr:uid="{00000000-0004-0000-0100-00004A000000}"/>
    <hyperlink ref="H76" r:id="rId37" xr:uid="{00000000-0004-0000-0100-000047000000}"/>
    <hyperlink ref="H73" r:id="rId38" xr:uid="{00000000-0004-0000-0100-000044000000}"/>
    <hyperlink ref="H72" r:id="rId39" xr:uid="{00000000-0004-0000-0100-000041000000}"/>
    <hyperlink ref="H69" r:id="rId40" xr:uid="{00000000-0004-0000-0100-00003F000000}"/>
    <hyperlink ref="H66" r:id="rId41" xr:uid="{00000000-0004-0000-0100-00003C000000}"/>
    <hyperlink ref="H65" r:id="rId42" xr:uid="{00000000-0004-0000-0100-00003A000000}"/>
    <hyperlink ref="H64" r:id="rId43" xr:uid="{00000000-0004-0000-0100-000037000000}"/>
    <hyperlink ref="H63" r:id="rId44" xr:uid="{00000000-0004-0000-0100-000035000000}"/>
    <hyperlink ref="H62" r:id="rId45" xr:uid="{00000000-0004-0000-0100-000033000000}"/>
    <hyperlink ref="H61" r:id="rId46" xr:uid="{00000000-0004-0000-0100-000030000000}"/>
    <hyperlink ref="H57" r:id="rId47" xr:uid="{00000000-0004-0000-0100-00002C000000}"/>
    <hyperlink ref="H55" r:id="rId48" xr:uid="{00000000-0004-0000-0100-000029000000}"/>
    <hyperlink ref="H54" r:id="rId49" xr:uid="{00000000-0004-0000-0100-000027000000}"/>
    <hyperlink ref="H52" r:id="rId50" xr:uid="{00000000-0004-0000-0100-000022000000}"/>
    <hyperlink ref="H51" r:id="rId51" xr:uid="{00000000-0004-0000-0100-000021000000}"/>
    <hyperlink ref="H50" r:id="rId52" xr:uid="{00000000-0004-0000-0100-000020000000}"/>
    <hyperlink ref="H49" r:id="rId53" xr:uid="{00000000-0004-0000-0100-00001E000000}"/>
    <hyperlink ref="H42" r:id="rId54" xr:uid="{00000000-0004-0000-0100-00001C000000}"/>
    <hyperlink ref="H40" r:id="rId55" xr:uid="{00000000-0004-0000-0100-000019000000}"/>
    <hyperlink ref="H28" r:id="rId56" xr:uid="{00000000-0004-0000-0100-000013000000}"/>
    <hyperlink ref="F102" r:id="rId57" xr:uid="{00000000-0004-0000-0100-000068000000}"/>
    <hyperlink ref="F101" r:id="rId58" xr:uid="{00000000-0004-0000-0100-000066000000}"/>
    <hyperlink ref="F100" r:id="rId59" xr:uid="{00000000-0004-0000-0100-000064000000}"/>
    <hyperlink ref="F99" r:id="rId60" xr:uid="{00000000-0004-0000-0100-000061000000}"/>
    <hyperlink ref="F98" r:id="rId61" xr:uid="{00000000-0004-0000-0100-00005F000000}"/>
    <hyperlink ref="F96" r:id="rId62" xr:uid="{00000000-0004-0000-0100-00005D000000}"/>
    <hyperlink ref="F92" r:id="rId63" xr:uid="{00000000-0004-0000-0100-00005A000000}"/>
    <hyperlink ref="F91" r:id="rId64" xr:uid="{00000000-0004-0000-0100-000058000000}"/>
    <hyperlink ref="F90" r:id="rId65" xr:uid="{00000000-0004-0000-0100-000056000000}"/>
    <hyperlink ref="F88" r:id="rId66" xr:uid="{00000000-0004-0000-0100-000053000000}"/>
    <hyperlink ref="F85" r:id="rId67" xr:uid="{00000000-0004-0000-0100-000051000000}"/>
    <hyperlink ref="F84" r:id="rId68" xr:uid="{00000000-0004-0000-0100-00004F000000}"/>
    <hyperlink ref="F83" r:id="rId69" xr:uid="{00000000-0004-0000-0100-00004C000000}"/>
    <hyperlink ref="F82" r:id="rId70" xr:uid="{00000000-0004-0000-0100-00004B000000}"/>
    <hyperlink ref="F77" r:id="rId71" xr:uid="{00000000-0004-0000-0100-000049000000}"/>
    <hyperlink ref="F76" r:id="rId72" xr:uid="{00000000-0004-0000-0100-000046000000}"/>
    <hyperlink ref="F75" r:id="rId73" xr:uid="{00000000-0004-0000-0100-000045000000}"/>
    <hyperlink ref="F73" r:id="rId74" xr:uid="{00000000-0004-0000-0100-000043000000}"/>
    <hyperlink ref="F67" r:id="rId75" xr:uid="{00000000-0004-0000-0100-00003E000000}"/>
    <hyperlink ref="F66" r:id="rId76" xr:uid="{00000000-0004-0000-0100-00003B000000}"/>
    <hyperlink ref="F65" r:id="rId77" xr:uid="{00000000-0004-0000-0100-000039000000}"/>
    <hyperlink ref="F64" r:id="rId78" xr:uid="{00000000-0004-0000-0100-000036000000}"/>
    <hyperlink ref="F62" r:id="rId79" xr:uid="{00000000-0004-0000-0100-000032000000}"/>
    <hyperlink ref="F61" r:id="rId80" xr:uid="{00000000-0004-0000-0100-00002F000000}"/>
    <hyperlink ref="F60" r:id="rId81" xr:uid="{00000000-0004-0000-0100-00002E000000}"/>
    <hyperlink ref="F58" r:id="rId82" xr:uid="{00000000-0004-0000-0100-00002D000000}"/>
    <hyperlink ref="F57" r:id="rId83" xr:uid="{00000000-0004-0000-0100-00002B000000}"/>
    <hyperlink ref="F56" r:id="rId84" xr:uid="{00000000-0004-0000-0100-00002A000000}"/>
    <hyperlink ref="F55" r:id="rId85" xr:uid="{00000000-0004-0000-0100-000028000000}"/>
    <hyperlink ref="F54" r:id="rId86" xr:uid="{00000000-0004-0000-0100-000026000000}"/>
    <hyperlink ref="F53" r:id="rId87" xr:uid="{00000000-0004-0000-0100-000024000000}"/>
    <hyperlink ref="F41" r:id="rId88" xr:uid="{00000000-0004-0000-0100-00001A000000}"/>
    <hyperlink ref="F38" r:id="rId89" xr:uid="{00000000-0004-0000-0100-000017000000}"/>
    <hyperlink ref="F24" r:id="rId90" xr:uid="{00000000-0004-0000-0100-000010000000}"/>
    <hyperlink ref="F20" r:id="rId91" xr:uid="{00000000-0004-0000-0100-00000A000000}"/>
    <hyperlink ref="F2" r:id="rId92" xr:uid="{00000000-0004-0000-0100-000000000000}"/>
    <hyperlink ref="D103" r:id="rId93" xr:uid="{00000000-0004-0000-0100-00006A000000}"/>
    <hyperlink ref="D45" r:id="rId94" xr:uid="{00000000-0004-0000-0100-00001D000000}"/>
    <hyperlink ref="D39" r:id="rId95" xr:uid="{00000000-0004-0000-0100-000018000000}"/>
    <hyperlink ref="D30" r:id="rId96" location="section1" xr:uid="{00000000-0004-0000-0100-000016000000}"/>
    <hyperlink ref="D29" r:id="rId97" xr:uid="{00000000-0004-0000-0100-000014000000}"/>
    <hyperlink ref="D26" r:id="rId98" xr:uid="{00000000-0004-0000-0100-000012000000}"/>
    <hyperlink ref="D25" r:id="rId99" xr:uid="{00000000-0004-0000-0100-000011000000}"/>
    <hyperlink ref="D24" r:id="rId100" xr:uid="{00000000-0004-0000-0100-00000F000000}"/>
    <hyperlink ref="D23" r:id="rId101" xr:uid="{00000000-0004-0000-0100-00000D000000}"/>
    <hyperlink ref="D22" r:id="rId102" xr:uid="{00000000-0004-0000-0100-00000C000000}"/>
    <hyperlink ref="D21" r:id="rId103" xr:uid="{00000000-0004-0000-0100-00000B000000}"/>
    <hyperlink ref="D20" r:id="rId104" xr:uid="{00000000-0004-0000-0100-000009000000}"/>
    <hyperlink ref="D19" r:id="rId105" xr:uid="{00000000-0004-0000-0100-000008000000}"/>
    <hyperlink ref="D18" r:id="rId106" xr:uid="{00000000-0004-0000-0100-000006000000}"/>
    <hyperlink ref="D17" r:id="rId107" xr:uid="{00000000-0004-0000-0100-000005000000}"/>
    <hyperlink ref="H104" r:id="rId108" xr:uid="{381C9651-AA38-3548-A551-2F4EA126DC40}"/>
    <hyperlink ref="H105" r:id="rId109" xr:uid="{ABC3E85C-738F-624F-BECD-F808E1B088D4}"/>
    <hyperlink ref="D106" r:id="rId110" xr:uid="{E9A92998-E005-3848-9564-2756C6622365}"/>
    <hyperlink ref="F106" r:id="rId111" xr:uid="{C051F18C-97F7-5943-A317-FB231D5607F0}"/>
    <hyperlink ref="H106" r:id="rId112" xr:uid="{CC93508F-B29D-F945-B0BC-C0F143D5C177}"/>
    <hyperlink ref="J106" r:id="rId113" xr:uid="{EB4FB63A-0839-CE43-B142-E9B6504301E3}"/>
    <hyperlink ref="H107" r:id="rId114" xr:uid="{38EBDE14-90F3-644D-B009-5AA10FAA274B}"/>
    <hyperlink ref="F108" r:id="rId115" xr:uid="{288650BB-1512-E04A-8B68-2DDA76F20672}"/>
    <hyperlink ref="H109" r:id="rId116" xr:uid="{5A8CE48A-F934-E742-AD57-83CAECF2EDF6}"/>
    <hyperlink ref="H110" r:id="rId117" xr:uid="{D477AB24-7BB1-F745-8E31-0A3B742E851A}"/>
    <hyperlink ref="F111" r:id="rId118" xr:uid="{B2BD7F68-DD0E-244E-9A50-BCD37F186379}"/>
    <hyperlink ref="J111" r:id="rId119" xr:uid="{A14BA44A-D277-D34A-A81E-7B19EAF43940}"/>
    <hyperlink ref="H118" r:id="rId120" xr:uid="{91AE2473-DEDC-A74B-BCA9-805BDF4160CD}"/>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
  <sheetViews>
    <sheetView workbookViewId="0"/>
  </sheetViews>
  <sheetFormatPr baseColWidth="10" defaultColWidth="11.1640625" defaultRowHeight="15" customHeight="1"/>
  <cols>
    <col min="2" max="4" width="21.1640625" customWidth="1"/>
  </cols>
  <sheetData>
    <row r="1" spans="1:4">
      <c r="A1" s="1" t="s">
        <v>0</v>
      </c>
      <c r="B1" s="1" t="s">
        <v>1</v>
      </c>
      <c r="C1" s="2" t="s">
        <v>312</v>
      </c>
      <c r="D1" s="2" t="s">
        <v>22</v>
      </c>
    </row>
    <row r="2" spans="1:4">
      <c r="A2" s="20"/>
      <c r="B2" s="20"/>
      <c r="C2" s="21"/>
      <c r="D2"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
  <sheetViews>
    <sheetView workbookViewId="0"/>
  </sheetViews>
  <sheetFormatPr baseColWidth="10" defaultColWidth="11.1640625" defaultRowHeight="15" customHeight="1"/>
  <cols>
    <col min="1" max="5" width="21.6640625" customWidth="1"/>
  </cols>
  <sheetData>
    <row r="1" spans="1:13" ht="15.75" customHeight="1">
      <c r="A1" s="1" t="s">
        <v>313</v>
      </c>
      <c r="B1" s="1" t="s">
        <v>314</v>
      </c>
      <c r="C1" s="2" t="s">
        <v>315</v>
      </c>
      <c r="D1" s="2" t="s">
        <v>316</v>
      </c>
      <c r="E1" s="2" t="s">
        <v>317</v>
      </c>
      <c r="F1" s="3"/>
      <c r="G1" s="3"/>
      <c r="H1" s="3"/>
      <c r="I1" s="3"/>
      <c r="J1" s="3"/>
      <c r="K1" s="3"/>
      <c r="L1" s="3"/>
      <c r="M1" s="3"/>
    </row>
    <row r="2" spans="1:13" ht="39.75" customHeight="1">
      <c r="A2" s="20"/>
      <c r="B2" s="20"/>
      <c r="C2" s="21"/>
      <c r="D2" s="21"/>
      <c r="E2" s="21"/>
      <c r="F2" s="3"/>
      <c r="G2" s="3"/>
      <c r="H2" s="3"/>
      <c r="I2" s="3"/>
      <c r="J2" s="3"/>
      <c r="K2" s="3"/>
      <c r="L2" s="3"/>
      <c r="M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5D2269-3E44-994A-91CD-D91438F6E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Commercial_Batteries</vt:lpstr>
      <vt:lpstr>Battery_Research</vt:lpstr>
      <vt:lpstr>Motors</vt:lpstr>
      <vt:lpstr>Cables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Clarke, Matthew</cp:lastModifiedBy>
  <dcterms:created xsi:type="dcterms:W3CDTF">2024-01-29T19:36:51Z</dcterms:created>
  <dcterms:modified xsi:type="dcterms:W3CDTF">2024-02-29T06:39:58Z</dcterms:modified>
</cp:coreProperties>
</file>